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1680" windowWidth="20730" windowHeight="7710"/>
  </bookViews>
  <sheets>
    <sheet name="отчет" sheetId="3" r:id="rId1"/>
    <sheet name="Лист1" sheetId="4" r:id="rId2"/>
    <sheet name="Лист2" sheetId="5" r:id="rId3"/>
  </sheets>
  <definedNames>
    <definedName name="_xlnm.Print_Area" localSheetId="0">отчет!$A$2:$H$3464</definedName>
  </definedNames>
  <calcPr calcId="145621"/>
</workbook>
</file>

<file path=xl/calcChain.xml><?xml version="1.0" encoding="utf-8"?>
<calcChain xmlns="http://schemas.openxmlformats.org/spreadsheetml/2006/main">
  <c r="F2775" i="3" l="1"/>
  <c r="G2775" i="3"/>
  <c r="E2775" i="3"/>
  <c r="D2775" i="3"/>
  <c r="F2767" i="3"/>
  <c r="F2154" i="3" l="1"/>
  <c r="G2150" i="3"/>
  <c r="E2150" i="3"/>
  <c r="E2145" i="3" s="1"/>
  <c r="D2150" i="3"/>
  <c r="G2149" i="3"/>
  <c r="G2134" i="3" s="1"/>
  <c r="E2149" i="3"/>
  <c r="D2149" i="3"/>
  <c r="G2148" i="3"/>
  <c r="G2133" i="3" s="1"/>
  <c r="E2148" i="3"/>
  <c r="D2148" i="3"/>
  <c r="G2147" i="3"/>
  <c r="E2147" i="3"/>
  <c r="D2147" i="3"/>
  <c r="G2146" i="3"/>
  <c r="E2146" i="3"/>
  <c r="D2146" i="3"/>
  <c r="G2145" i="3"/>
  <c r="F2143" i="3"/>
  <c r="G2140" i="3"/>
  <c r="E2140" i="3"/>
  <c r="F2140" i="3" s="1"/>
  <c r="D2140" i="3"/>
  <c r="G2139" i="3"/>
  <c r="E2139" i="3"/>
  <c r="D2139" i="3"/>
  <c r="D2134" i="3" s="1"/>
  <c r="G2138" i="3"/>
  <c r="E2138" i="3"/>
  <c r="F2138" i="3" s="1"/>
  <c r="G2137" i="3"/>
  <c r="G2135" i="3" s="1"/>
  <c r="E2137" i="3"/>
  <c r="E2135" i="3" s="1"/>
  <c r="D2137" i="3"/>
  <c r="D2132" i="3" s="1"/>
  <c r="G2136" i="3"/>
  <c r="E2136" i="3"/>
  <c r="D2136" i="3"/>
  <c r="D2131" i="3" s="1"/>
  <c r="E2133" i="3"/>
  <c r="F2128" i="3"/>
  <c r="G2125" i="3"/>
  <c r="E2125" i="3"/>
  <c r="D2125" i="3"/>
  <c r="F2123" i="3"/>
  <c r="G2120" i="3"/>
  <c r="E2120" i="3"/>
  <c r="D2120" i="3"/>
  <c r="G2115" i="3"/>
  <c r="E2115" i="3"/>
  <c r="D2115" i="3"/>
  <c r="F2112" i="3"/>
  <c r="G2109" i="3"/>
  <c r="E2109" i="3"/>
  <c r="D2109" i="3"/>
  <c r="F2107" i="3"/>
  <c r="G2104" i="3"/>
  <c r="E2104" i="3"/>
  <c r="D2104" i="3"/>
  <c r="G2099" i="3"/>
  <c r="E2099" i="3"/>
  <c r="G2093" i="3"/>
  <c r="E2093" i="3"/>
  <c r="D2093" i="3"/>
  <c r="G2087" i="3"/>
  <c r="E2087" i="3"/>
  <c r="D2087" i="3"/>
  <c r="F2085" i="3"/>
  <c r="F2083" i="3"/>
  <c r="G2081" i="3"/>
  <c r="E2081" i="3"/>
  <c r="F2081" i="3" s="1"/>
  <c r="D2079" i="3"/>
  <c r="F2079" i="3" s="1"/>
  <c r="D2078" i="3"/>
  <c r="F2078" i="3" s="1"/>
  <c r="G2077" i="3"/>
  <c r="G2072" i="3" s="1"/>
  <c r="E2077" i="3"/>
  <c r="D2077" i="3"/>
  <c r="D2072" i="3" s="1"/>
  <c r="G2076" i="3"/>
  <c r="E2076" i="3"/>
  <c r="E2071" i="3" s="1"/>
  <c r="D2076" i="3"/>
  <c r="D2071" i="3" s="1"/>
  <c r="G2074" i="3"/>
  <c r="E2074" i="3"/>
  <c r="G2073" i="3"/>
  <c r="E2073" i="3"/>
  <c r="F2068" i="3"/>
  <c r="G2065" i="3"/>
  <c r="E2065" i="3"/>
  <c r="D2065" i="3"/>
  <c r="F2063" i="3"/>
  <c r="G2060" i="3"/>
  <c r="E2060" i="3"/>
  <c r="D2060" i="3"/>
  <c r="F2058" i="3"/>
  <c r="G2055" i="3"/>
  <c r="E2055" i="3"/>
  <c r="D2055" i="3"/>
  <c r="F2055" i="3" s="1"/>
  <c r="F2053" i="3"/>
  <c r="G2050" i="3"/>
  <c r="E2050" i="3"/>
  <c r="D2050" i="3"/>
  <c r="F2048" i="3"/>
  <c r="G2045" i="3"/>
  <c r="E2045" i="3"/>
  <c r="D2045" i="3"/>
  <c r="F2043" i="3"/>
  <c r="E2040" i="3"/>
  <c r="D2040" i="3"/>
  <c r="F2038" i="3"/>
  <c r="G2035" i="3"/>
  <c r="E2035" i="3"/>
  <c r="D2035" i="3"/>
  <c r="F2033" i="3"/>
  <c r="G2030" i="3"/>
  <c r="E2030" i="3"/>
  <c r="D2030" i="3"/>
  <c r="F2030" i="3" s="1"/>
  <c r="F2028" i="3"/>
  <c r="F2025" i="3"/>
  <c r="F2018" i="3"/>
  <c r="G2015" i="3"/>
  <c r="F2015" i="3"/>
  <c r="F2012" i="3"/>
  <c r="F2009" i="3"/>
  <c r="F2007" i="3"/>
  <c r="F2004" i="3"/>
  <c r="F2002" i="3"/>
  <c r="F1999" i="3"/>
  <c r="F1997" i="3"/>
  <c r="F1994" i="3"/>
  <c r="F1991" i="3"/>
  <c r="F1988" i="3"/>
  <c r="F1986" i="3"/>
  <c r="F1983" i="3"/>
  <c r="F1980" i="3"/>
  <c r="F1977" i="3"/>
  <c r="F1975" i="3"/>
  <c r="F1972" i="3"/>
  <c r="F1969" i="3"/>
  <c r="F1966" i="3"/>
  <c r="F1963" i="3"/>
  <c r="F1960" i="3"/>
  <c r="F1958" i="3"/>
  <c r="G1955" i="3"/>
  <c r="F1955" i="3"/>
  <c r="F1952" i="3"/>
  <c r="F1949" i="3"/>
  <c r="F1947" i="3"/>
  <c r="G1944" i="3"/>
  <c r="F1944" i="3"/>
  <c r="F1941" i="3"/>
  <c r="F1938" i="3"/>
  <c r="F1936" i="3"/>
  <c r="F1933" i="3"/>
  <c r="F1930" i="3"/>
  <c r="F1927" i="3"/>
  <c r="F1924" i="3"/>
  <c r="F1921" i="3"/>
  <c r="F1919" i="3"/>
  <c r="F1916" i="3"/>
  <c r="F1914" i="3"/>
  <c r="F1911" i="3"/>
  <c r="F1909" i="3"/>
  <c r="F1906" i="3"/>
  <c r="F1903" i="3"/>
  <c r="F1900" i="3"/>
  <c r="F1898" i="3"/>
  <c r="F1895" i="3"/>
  <c r="F1893" i="3"/>
  <c r="F1890" i="3"/>
  <c r="F1888" i="3"/>
  <c r="F1885" i="3"/>
  <c r="F1883" i="3"/>
  <c r="F1880" i="3"/>
  <c r="F1877" i="3"/>
  <c r="F1874" i="3"/>
  <c r="F1872" i="3"/>
  <c r="F1869" i="3"/>
  <c r="F1867" i="3"/>
  <c r="F1864" i="3"/>
  <c r="F1862" i="3"/>
  <c r="F1859" i="3"/>
  <c r="F1856" i="3"/>
  <c r="F1853" i="3"/>
  <c r="F1851" i="3"/>
  <c r="F1848" i="3"/>
  <c r="F1846" i="3"/>
  <c r="F1843" i="3"/>
  <c r="G1841" i="3"/>
  <c r="E1841" i="3"/>
  <c r="E1836" i="3" s="1"/>
  <c r="D1841" i="3"/>
  <c r="D1836" i="3" s="1"/>
  <c r="G1840" i="3"/>
  <c r="E1840" i="3"/>
  <c r="E1835" i="3" s="1"/>
  <c r="D1840" i="3"/>
  <c r="D1835" i="3" s="1"/>
  <c r="G1839" i="3"/>
  <c r="G1834" i="3" s="1"/>
  <c r="E1839" i="3"/>
  <c r="E1834" i="3" s="1"/>
  <c r="D1839" i="3"/>
  <c r="D1834" i="3" s="1"/>
  <c r="G1838" i="3"/>
  <c r="G1833" i="3" s="1"/>
  <c r="E1838" i="3"/>
  <c r="E1833" i="3" s="1"/>
  <c r="D1838" i="3"/>
  <c r="G1836" i="3"/>
  <c r="G1835" i="3"/>
  <c r="D1833" i="3"/>
  <c r="F1824" i="3"/>
  <c r="F1823" i="3"/>
  <c r="F1822" i="3"/>
  <c r="G1821" i="3"/>
  <c r="E1821" i="3"/>
  <c r="E1816" i="3" s="1"/>
  <c r="D1821" i="3"/>
  <c r="D1816" i="3" s="1"/>
  <c r="G1820" i="3"/>
  <c r="E1820" i="3"/>
  <c r="D1820" i="3"/>
  <c r="G1819" i="3"/>
  <c r="G1694" i="3" s="1"/>
  <c r="G1689" i="3" s="1"/>
  <c r="E1819" i="3"/>
  <c r="D1819" i="3"/>
  <c r="G1818" i="3"/>
  <c r="E1818" i="3"/>
  <c r="E1693" i="3" s="1"/>
  <c r="E1688" i="3" s="1"/>
  <c r="D1818" i="3"/>
  <c r="G1817" i="3"/>
  <c r="G1692" i="3" s="1"/>
  <c r="E1817" i="3"/>
  <c r="D1817" i="3"/>
  <c r="D1692" i="3" s="1"/>
  <c r="D1687" i="3" s="1"/>
  <c r="G1816" i="3"/>
  <c r="F1814" i="3"/>
  <c r="G1811" i="3"/>
  <c r="E1811" i="3"/>
  <c r="D1811" i="3"/>
  <c r="G1806" i="3"/>
  <c r="E1806" i="3"/>
  <c r="D1806" i="3"/>
  <c r="F1804" i="3"/>
  <c r="G1801" i="3"/>
  <c r="E1801" i="3"/>
  <c r="D1801" i="3"/>
  <c r="F1799" i="3"/>
  <c r="G1796" i="3"/>
  <c r="E1796" i="3"/>
  <c r="D1796" i="3"/>
  <c r="F1794" i="3"/>
  <c r="G1791" i="3"/>
  <c r="E1791" i="3"/>
  <c r="D1791" i="3"/>
  <c r="G1786" i="3"/>
  <c r="E1786" i="3"/>
  <c r="F1784" i="3"/>
  <c r="G1781" i="3"/>
  <c r="E1781" i="3"/>
  <c r="F1781" i="3" s="1"/>
  <c r="F1779" i="3"/>
  <c r="G1776" i="3"/>
  <c r="E1776" i="3"/>
  <c r="F1776" i="3" s="1"/>
  <c r="F1773" i="3"/>
  <c r="G1771" i="3"/>
  <c r="E1771" i="3"/>
  <c r="D1771" i="3"/>
  <c r="F1769" i="3"/>
  <c r="F1766" i="3"/>
  <c r="F1764" i="3"/>
  <c r="G1761" i="3"/>
  <c r="E1761" i="3"/>
  <c r="F1761" i="3" s="1"/>
  <c r="F1759" i="3"/>
  <c r="E1756" i="3"/>
  <c r="F1756" i="3" s="1"/>
  <c r="F1754" i="3"/>
  <c r="F1751" i="3"/>
  <c r="F1749" i="3"/>
  <c r="G1746" i="3"/>
  <c r="E1746" i="3"/>
  <c r="D1746" i="3"/>
  <c r="F1744" i="3"/>
  <c r="G1741" i="3"/>
  <c r="E1741" i="3"/>
  <c r="D1741" i="3"/>
  <c r="F1739" i="3"/>
  <c r="G1736" i="3"/>
  <c r="E1736" i="3"/>
  <c r="F1736" i="3" s="1"/>
  <c r="F1734" i="3"/>
  <c r="G1731" i="3"/>
  <c r="E1731" i="3"/>
  <c r="D1731" i="3"/>
  <c r="F1729" i="3"/>
  <c r="G1726" i="3"/>
  <c r="E1726" i="3"/>
  <c r="D1726" i="3"/>
  <c r="F1724" i="3"/>
  <c r="G1721" i="3"/>
  <c r="E1721" i="3"/>
  <c r="D1721" i="3"/>
  <c r="F1719" i="3"/>
  <c r="G1716" i="3"/>
  <c r="E1716" i="3"/>
  <c r="D1716" i="3"/>
  <c r="F1714" i="3"/>
  <c r="G1711" i="3"/>
  <c r="E1711" i="3"/>
  <c r="D1711" i="3"/>
  <c r="F1709" i="3"/>
  <c r="G1706" i="3"/>
  <c r="E1706" i="3"/>
  <c r="D1706" i="3"/>
  <c r="F1704" i="3"/>
  <c r="G1701" i="3"/>
  <c r="E1701" i="3"/>
  <c r="D1701" i="3"/>
  <c r="G1700" i="3"/>
  <c r="G1695" i="3" s="1"/>
  <c r="G1690" i="3" s="1"/>
  <c r="E1700" i="3"/>
  <c r="D1700" i="3"/>
  <c r="D1699" i="3"/>
  <c r="G1698" i="3"/>
  <c r="E1698" i="3"/>
  <c r="D1698" i="3"/>
  <c r="G1680" i="3"/>
  <c r="E1680" i="3"/>
  <c r="D1680" i="3"/>
  <c r="G1675" i="3"/>
  <c r="E1675" i="3"/>
  <c r="D1675" i="3"/>
  <c r="F1674" i="3"/>
  <c r="G1670" i="3"/>
  <c r="E1670" i="3"/>
  <c r="D1670" i="3"/>
  <c r="G1665" i="3"/>
  <c r="E1665" i="3"/>
  <c r="D1665" i="3"/>
  <c r="F1663" i="3"/>
  <c r="G1660" i="3"/>
  <c r="E1660" i="3"/>
  <c r="F1660" i="3" s="1"/>
  <c r="F1658" i="3"/>
  <c r="G1655" i="3"/>
  <c r="E1655" i="3"/>
  <c r="F1655" i="3" s="1"/>
  <c r="F1647" i="3"/>
  <c r="G1645" i="3"/>
  <c r="E1645" i="3"/>
  <c r="D1645" i="3"/>
  <c r="F1643" i="3"/>
  <c r="G1640" i="3"/>
  <c r="E1640" i="3"/>
  <c r="D1640" i="3"/>
  <c r="G1635" i="3"/>
  <c r="E1635" i="3"/>
  <c r="D1635" i="3"/>
  <c r="G1634" i="3"/>
  <c r="E1634" i="3"/>
  <c r="D1634" i="3"/>
  <c r="G1633" i="3"/>
  <c r="G1628" i="3" s="1"/>
  <c r="E1633" i="3"/>
  <c r="D1633" i="3"/>
  <c r="D1628" i="3" s="1"/>
  <c r="G1632" i="3"/>
  <c r="G1627" i="3" s="1"/>
  <c r="E1632" i="3"/>
  <c r="D1632" i="3"/>
  <c r="D1627" i="3" s="1"/>
  <c r="G1631" i="3"/>
  <c r="E1631" i="3"/>
  <c r="E1626" i="3" s="1"/>
  <c r="D1631" i="3"/>
  <c r="D1626" i="3" s="1"/>
  <c r="G1629" i="3"/>
  <c r="E1629" i="3"/>
  <c r="D1629" i="3"/>
  <c r="F1624" i="3"/>
  <c r="F1623" i="3"/>
  <c r="G1620" i="3"/>
  <c r="E1620" i="3"/>
  <c r="D1620" i="3"/>
  <c r="F1619" i="3"/>
  <c r="F1618" i="3"/>
  <c r="G1615" i="3"/>
  <c r="E1615" i="3"/>
  <c r="D1615" i="3"/>
  <c r="G1610" i="3"/>
  <c r="E1610" i="3"/>
  <c r="D1610" i="3"/>
  <c r="F1609" i="3"/>
  <c r="F1608" i="3"/>
  <c r="G1605" i="3"/>
  <c r="E1605" i="3"/>
  <c r="D1605" i="3"/>
  <c r="G1604" i="3"/>
  <c r="E1604" i="3"/>
  <c r="E1599" i="3" s="1"/>
  <c r="D1604" i="3"/>
  <c r="D1599" i="3" s="1"/>
  <c r="G1603" i="3"/>
  <c r="G1598" i="3" s="1"/>
  <c r="G1593" i="3" s="1"/>
  <c r="E1603" i="3"/>
  <c r="E1598" i="3" s="1"/>
  <c r="D1603" i="3"/>
  <c r="G1602" i="3"/>
  <c r="E1602" i="3"/>
  <c r="D1602" i="3"/>
  <c r="D1597" i="3" s="1"/>
  <c r="G1601" i="3"/>
  <c r="G1596" i="3" s="1"/>
  <c r="E1601" i="3"/>
  <c r="E1596" i="3" s="1"/>
  <c r="D1601" i="3"/>
  <c r="D1596" i="3" s="1"/>
  <c r="G1599" i="3"/>
  <c r="G1597" i="3"/>
  <c r="E1597" i="3"/>
  <c r="F1811" i="3" l="1"/>
  <c r="F2060" i="3"/>
  <c r="F1615" i="3"/>
  <c r="F1633" i="3"/>
  <c r="F1701" i="3"/>
  <c r="F1726" i="3"/>
  <c r="F1731" i="3"/>
  <c r="F1771" i="3"/>
  <c r="F1791" i="3"/>
  <c r="F1796" i="3"/>
  <c r="F2035" i="3"/>
  <c r="F2040" i="3"/>
  <c r="F2065" i="3"/>
  <c r="F1603" i="3"/>
  <c r="F2104" i="3"/>
  <c r="F2109" i="3"/>
  <c r="G1594" i="3"/>
  <c r="F1629" i="3"/>
  <c r="F1746" i="3"/>
  <c r="F2045" i="3"/>
  <c r="F2050" i="3"/>
  <c r="G2075" i="3"/>
  <c r="F1620" i="3"/>
  <c r="F1640" i="3"/>
  <c r="F1721" i="3"/>
  <c r="F2125" i="3"/>
  <c r="G1600" i="3"/>
  <c r="G1595" i="3" s="1"/>
  <c r="F1645" i="3"/>
  <c r="F1806" i="3"/>
  <c r="E2131" i="3"/>
  <c r="E1828" i="3" s="1"/>
  <c r="F1605" i="3"/>
  <c r="F1634" i="3"/>
  <c r="F1670" i="3"/>
  <c r="F1698" i="3"/>
  <c r="F1706" i="3"/>
  <c r="F1711" i="3"/>
  <c r="F1716" i="3"/>
  <c r="F1741" i="3"/>
  <c r="D1695" i="3"/>
  <c r="D1690" i="3" s="1"/>
  <c r="F1821" i="3"/>
  <c r="F2120" i="3"/>
  <c r="G2131" i="3"/>
  <c r="F1801" i="3"/>
  <c r="G1592" i="3"/>
  <c r="D1594" i="3"/>
  <c r="E1600" i="3"/>
  <c r="G1830" i="3"/>
  <c r="G1587" i="3" s="1"/>
  <c r="G1693" i="3"/>
  <c r="G1688" i="3" s="1"/>
  <c r="G2132" i="3"/>
  <c r="G1829" i="3" s="1"/>
  <c r="F1817" i="3"/>
  <c r="D1591" i="3"/>
  <c r="D1592" i="3"/>
  <c r="D1625" i="3"/>
  <c r="F1632" i="3"/>
  <c r="E1692" i="3"/>
  <c r="E1687" i="3" s="1"/>
  <c r="G1831" i="3"/>
  <c r="G1588" i="3" s="1"/>
  <c r="D1829" i="3"/>
  <c r="E2132" i="3"/>
  <c r="D2074" i="3"/>
  <c r="F2074" i="3" s="1"/>
  <c r="E1591" i="3"/>
  <c r="F1819" i="3"/>
  <c r="E1837" i="3"/>
  <c r="D2073" i="3"/>
  <c r="F2073" i="3" s="1"/>
  <c r="D1693" i="3"/>
  <c r="F1818" i="3"/>
  <c r="D2145" i="3"/>
  <c r="F2145" i="3" s="1"/>
  <c r="E2134" i="3"/>
  <c r="F2134" i="3" s="1"/>
  <c r="G1630" i="3"/>
  <c r="D1694" i="3"/>
  <c r="D1689" i="3" s="1"/>
  <c r="E1832" i="3"/>
  <c r="F1840" i="3"/>
  <c r="E1694" i="3"/>
  <c r="E1695" i="3"/>
  <c r="E1690" i="3" s="1"/>
  <c r="D1831" i="3"/>
  <c r="F2077" i="3"/>
  <c r="F1599" i="3"/>
  <c r="E1594" i="3"/>
  <c r="E1595" i="3"/>
  <c r="F1816" i="3"/>
  <c r="G1687" i="3"/>
  <c r="D1828" i="3"/>
  <c r="G1832" i="3"/>
  <c r="D1630" i="3"/>
  <c r="D2075" i="3"/>
  <c r="E1627" i="3"/>
  <c r="E1628" i="3"/>
  <c r="F1628" i="3" s="1"/>
  <c r="E1630" i="3"/>
  <c r="F1630" i="3" s="1"/>
  <c r="F1692" i="3"/>
  <c r="D1832" i="3"/>
  <c r="F1835" i="3"/>
  <c r="G1837" i="3"/>
  <c r="E2072" i="3"/>
  <c r="E2075" i="3"/>
  <c r="D2133" i="3"/>
  <c r="D2135" i="3"/>
  <c r="F2135" i="3" s="1"/>
  <c r="F2149" i="3"/>
  <c r="F2150" i="3"/>
  <c r="D1600" i="3"/>
  <c r="D1595" i="3" s="1"/>
  <c r="D1590" i="3" s="1"/>
  <c r="F1604" i="3"/>
  <c r="D1696" i="3"/>
  <c r="F1699" i="3"/>
  <c r="E1830" i="3"/>
  <c r="D1837" i="3"/>
  <c r="D1598" i="3"/>
  <c r="D1593" i="3" s="1"/>
  <c r="G1626" i="3"/>
  <c r="G1625" i="3" s="1"/>
  <c r="G1590" i="3" s="1"/>
  <c r="E1696" i="3"/>
  <c r="F1696" i="3" s="1"/>
  <c r="G2071" i="3"/>
  <c r="G2070" i="3" s="1"/>
  <c r="E1831" i="3" l="1"/>
  <c r="F1831" i="3" s="1"/>
  <c r="G2130" i="3"/>
  <c r="D1585" i="3"/>
  <c r="D1588" i="3"/>
  <c r="F1837" i="3"/>
  <c r="G1586" i="3"/>
  <c r="E1585" i="3"/>
  <c r="G1828" i="3"/>
  <c r="E1593" i="3"/>
  <c r="G1691" i="3"/>
  <c r="F1694" i="3"/>
  <c r="G1686" i="3"/>
  <c r="E2130" i="3"/>
  <c r="D1691" i="3"/>
  <c r="D1686" i="3" s="1"/>
  <c r="E1689" i="3"/>
  <c r="F1689" i="3" s="1"/>
  <c r="E1691" i="3"/>
  <c r="E1686" i="3" s="1"/>
  <c r="E1829" i="3"/>
  <c r="F1693" i="3"/>
  <c r="F1585" i="3"/>
  <c r="D1830" i="3"/>
  <c r="D1587" i="3" s="1"/>
  <c r="G1591" i="3"/>
  <c r="G1585" i="3" s="1"/>
  <c r="D1688" i="3"/>
  <c r="D1586" i="3" s="1"/>
  <c r="F2075" i="3"/>
  <c r="D2070" i="3"/>
  <c r="F1593" i="3"/>
  <c r="G1827" i="3"/>
  <c r="F2133" i="3"/>
  <c r="F1627" i="3"/>
  <c r="E1625" i="3"/>
  <c r="F1625" i="3" s="1"/>
  <c r="F1595" i="3"/>
  <c r="F1594" i="3"/>
  <c r="E1588" i="3"/>
  <c r="F1588" i="3" s="1"/>
  <c r="E1592" i="3"/>
  <c r="F2072" i="3"/>
  <c r="E2070" i="3"/>
  <c r="F1598" i="3"/>
  <c r="F1832" i="3"/>
  <c r="D2130" i="3"/>
  <c r="F1600" i="3"/>
  <c r="F2130" i="3" l="1"/>
  <c r="G1584" i="3"/>
  <c r="F1830" i="3"/>
  <c r="F1686" i="3"/>
  <c r="F1691" i="3"/>
  <c r="E1587" i="3"/>
  <c r="D1827" i="3"/>
  <c r="D1584" i="3" s="1"/>
  <c r="F1592" i="3"/>
  <c r="E1586" i="3"/>
  <c r="F1586" i="3" s="1"/>
  <c r="F1587" i="3"/>
  <c r="F2070" i="3"/>
  <c r="E1827" i="3"/>
  <c r="F1827" i="3" s="1"/>
  <c r="E1590" i="3"/>
  <c r="F1590" i="3" l="1"/>
  <c r="E1584" i="3"/>
  <c r="F1584" i="3" s="1"/>
  <c r="F3350" i="3" l="1"/>
  <c r="G3346" i="3"/>
  <c r="E3346" i="3"/>
  <c r="D3346" i="3"/>
  <c r="F3345" i="3"/>
  <c r="G3341" i="3"/>
  <c r="E3341" i="3"/>
  <c r="D3341" i="3"/>
  <c r="F3341" i="3" s="1"/>
  <c r="D3340" i="3"/>
  <c r="F3340" i="3" s="1"/>
  <c r="G3339" i="3"/>
  <c r="G3334" i="3" s="1"/>
  <c r="E3339" i="3"/>
  <c r="E3334" i="3" s="1"/>
  <c r="D3339" i="3"/>
  <c r="D3334" i="3" s="1"/>
  <c r="D3329" i="3" s="1"/>
  <c r="G3338" i="3"/>
  <c r="G3333" i="3" s="1"/>
  <c r="E3338" i="3"/>
  <c r="E3333" i="3" s="1"/>
  <c r="D3338" i="3"/>
  <c r="G3337" i="3"/>
  <c r="G3332" i="3" s="1"/>
  <c r="E3337" i="3"/>
  <c r="E3332" i="3" s="1"/>
  <c r="D3337" i="3"/>
  <c r="D3332" i="3" s="1"/>
  <c r="D3327" i="3" s="1"/>
  <c r="G3330" i="3"/>
  <c r="E3330" i="3"/>
  <c r="G3329" i="3"/>
  <c r="E3327" i="3"/>
  <c r="F3324" i="3"/>
  <c r="F3323" i="3"/>
  <c r="F3322" i="3"/>
  <c r="F3321" i="3"/>
  <c r="F3320" i="3"/>
  <c r="F3318" i="3"/>
  <c r="G3315" i="3"/>
  <c r="E3315" i="3"/>
  <c r="D3315" i="3"/>
  <c r="F3313" i="3"/>
  <c r="G3310" i="3"/>
  <c r="E3310" i="3"/>
  <c r="D3310" i="3"/>
  <c r="G3309" i="3"/>
  <c r="E3309" i="3"/>
  <c r="D3309" i="3"/>
  <c r="D3304" i="3" s="1"/>
  <c r="D3299" i="3" s="1"/>
  <c r="G3308" i="3"/>
  <c r="G3303" i="3" s="1"/>
  <c r="E3308" i="3"/>
  <c r="D3308" i="3"/>
  <c r="D3303" i="3" s="1"/>
  <c r="D3298" i="3" s="1"/>
  <c r="F3298" i="3" s="1"/>
  <c r="G3307" i="3"/>
  <c r="G3302" i="3" s="1"/>
  <c r="G3297" i="3" s="1"/>
  <c r="E3307" i="3"/>
  <c r="F3307" i="3" s="1"/>
  <c r="D3307" i="3"/>
  <c r="D3302" i="3" s="1"/>
  <c r="D3297" i="3" s="1"/>
  <c r="G3306" i="3"/>
  <c r="E3306" i="3"/>
  <c r="E3301" i="3" s="1"/>
  <c r="E3296" i="3" s="1"/>
  <c r="D3306" i="3"/>
  <c r="D3301" i="3" s="1"/>
  <c r="G3304" i="3"/>
  <c r="G3299" i="3" s="1"/>
  <c r="E3304" i="3"/>
  <c r="E3299" i="3" s="1"/>
  <c r="G3301" i="3"/>
  <c r="F3293" i="3"/>
  <c r="G3289" i="3"/>
  <c r="E3289" i="3"/>
  <c r="D3289" i="3"/>
  <c r="F3288" i="3"/>
  <c r="G3284" i="3"/>
  <c r="E3284" i="3"/>
  <c r="D3284" i="3"/>
  <c r="D3283" i="3"/>
  <c r="D3278" i="3" s="1"/>
  <c r="D3273" i="3" s="1"/>
  <c r="G3282" i="3"/>
  <c r="G3277" i="3" s="1"/>
  <c r="G3272" i="3" s="1"/>
  <c r="E3282" i="3"/>
  <c r="E3277" i="3" s="1"/>
  <c r="E3272" i="3" s="1"/>
  <c r="D3282" i="3"/>
  <c r="D3277" i="3" s="1"/>
  <c r="D3272" i="3" s="1"/>
  <c r="G3281" i="3"/>
  <c r="G3276" i="3" s="1"/>
  <c r="G3271" i="3" s="1"/>
  <c r="E3281" i="3"/>
  <c r="E3276" i="3" s="1"/>
  <c r="E3271" i="3" s="1"/>
  <c r="D3281" i="3"/>
  <c r="G3280" i="3"/>
  <c r="G3275" i="3" s="1"/>
  <c r="G3270" i="3" s="1"/>
  <c r="E3280" i="3"/>
  <c r="E3275" i="3" s="1"/>
  <c r="E3270" i="3" s="1"/>
  <c r="D3280" i="3"/>
  <c r="G3278" i="3"/>
  <c r="G3273" i="3" s="1"/>
  <c r="E3278" i="3"/>
  <c r="E3273" i="3" s="1"/>
  <c r="F3273" i="3" s="1"/>
  <c r="D3275" i="3"/>
  <c r="D3270" i="3" s="1"/>
  <c r="F3267" i="3"/>
  <c r="G3263" i="3"/>
  <c r="E3263" i="3"/>
  <c r="D3263" i="3"/>
  <c r="F3262" i="3"/>
  <c r="G3258" i="3"/>
  <c r="E3258" i="3"/>
  <c r="D3258" i="3"/>
  <c r="F3256" i="3"/>
  <c r="G3253" i="3"/>
  <c r="E3253" i="3"/>
  <c r="D3253" i="3"/>
  <c r="G3252" i="3"/>
  <c r="E3252" i="3"/>
  <c r="E3247" i="3" s="1"/>
  <c r="E3242" i="3" s="1"/>
  <c r="D3252" i="3"/>
  <c r="F3252" i="3" s="1"/>
  <c r="F3251" i="3"/>
  <c r="G3250" i="3"/>
  <c r="E3250" i="3"/>
  <c r="E3248" i="3" s="1"/>
  <c r="D3250" i="3"/>
  <c r="D3248" i="3" s="1"/>
  <c r="G3249" i="3"/>
  <c r="G3248" i="3" s="1"/>
  <c r="E3249" i="3"/>
  <c r="D3249" i="3"/>
  <c r="D3244" i="3" s="1"/>
  <c r="D3239" i="3" s="1"/>
  <c r="G3246" i="3"/>
  <c r="G3241" i="3" s="1"/>
  <c r="E3246" i="3"/>
  <c r="F3246" i="3" s="1"/>
  <c r="D3246" i="3"/>
  <c r="G3244" i="3"/>
  <c r="G3242" i="3"/>
  <c r="E3241" i="3"/>
  <c r="D3241" i="3"/>
  <c r="G3327" i="3" l="1"/>
  <c r="G3243" i="3"/>
  <c r="F3241" i="3"/>
  <c r="F3258" i="3"/>
  <c r="F3248" i="3"/>
  <c r="G3336" i="3"/>
  <c r="G3331" i="3" s="1"/>
  <c r="E3244" i="3"/>
  <c r="E3240" i="3" s="1"/>
  <c r="E3328" i="3"/>
  <c r="E3336" i="3"/>
  <c r="E3326" i="3" s="1"/>
  <c r="F3263" i="3"/>
  <c r="F3289" i="3"/>
  <c r="F3310" i="3"/>
  <c r="G3326" i="3"/>
  <c r="G3235" i="3"/>
  <c r="G3300" i="3"/>
  <c r="G3305" i="3"/>
  <c r="F3315" i="3"/>
  <c r="D3336" i="3"/>
  <c r="D3331" i="3" s="1"/>
  <c r="D3326" i="3" s="1"/>
  <c r="F3346" i="3"/>
  <c r="E3243" i="3"/>
  <c r="F3284" i="3"/>
  <c r="D3305" i="3"/>
  <c r="F3308" i="3"/>
  <c r="G3328" i="3"/>
  <c r="F3336" i="3"/>
  <c r="F3253" i="3"/>
  <c r="G3279" i="3"/>
  <c r="G3274" i="3" s="1"/>
  <c r="G3269" i="3" s="1"/>
  <c r="D3279" i="3"/>
  <c r="G3296" i="3"/>
  <c r="G3295" i="3" s="1"/>
  <c r="E3329" i="3"/>
  <c r="E3235" i="3" s="1"/>
  <c r="D3300" i="3"/>
  <c r="D3296" i="3"/>
  <c r="D3295" i="3" s="1"/>
  <c r="D3235" i="3"/>
  <c r="G3236" i="3"/>
  <c r="G3239" i="3"/>
  <c r="D3247" i="3"/>
  <c r="E3279" i="3"/>
  <c r="E3302" i="3"/>
  <c r="E3303" i="3"/>
  <c r="F3303" i="3" s="1"/>
  <c r="D3276" i="3"/>
  <c r="F3278" i="3"/>
  <c r="F3283" i="3"/>
  <c r="D3335" i="3"/>
  <c r="G3240" i="3"/>
  <c r="D3245" i="3"/>
  <c r="E3305" i="3"/>
  <c r="D3333" i="3"/>
  <c r="D3328" i="3" s="1"/>
  <c r="E3331" i="3" l="1"/>
  <c r="F3326" i="3"/>
  <c r="F3331" i="3"/>
  <c r="E3239" i="3"/>
  <c r="E3238" i="3" s="1"/>
  <c r="D3233" i="3"/>
  <c r="G3234" i="3"/>
  <c r="F3235" i="3"/>
  <c r="E3233" i="3"/>
  <c r="F3305" i="3"/>
  <c r="F3335" i="3"/>
  <c r="D3330" i="3"/>
  <c r="F3330" i="3" s="1"/>
  <c r="F3247" i="3"/>
  <c r="D3242" i="3"/>
  <c r="G3233" i="3"/>
  <c r="G3238" i="3"/>
  <c r="G3232" i="3" s="1"/>
  <c r="D3274" i="3"/>
  <c r="D3271" i="3"/>
  <c r="D3269" i="3" s="1"/>
  <c r="D3240" i="3"/>
  <c r="D3243" i="3"/>
  <c r="F3243" i="3" s="1"/>
  <c r="F3302" i="3"/>
  <c r="E3300" i="3"/>
  <c r="F3300" i="3" s="1"/>
  <c r="E3297" i="3"/>
  <c r="E3274" i="3"/>
  <c r="F3279" i="3"/>
  <c r="F3297" i="3" l="1"/>
  <c r="E3295" i="3"/>
  <c r="F3295" i="3" s="1"/>
  <c r="E3234" i="3"/>
  <c r="D3234" i="3"/>
  <c r="D3238" i="3"/>
  <c r="D3236" i="3"/>
  <c r="F3236" i="3" s="1"/>
  <c r="F3242" i="3"/>
  <c r="E3269" i="3"/>
  <c r="F3274" i="3"/>
  <c r="D3232" i="3" l="1"/>
  <c r="F3238" i="3"/>
  <c r="F3269" i="3"/>
  <c r="E3232" i="3"/>
  <c r="F3234" i="3"/>
  <c r="F3232" i="3" l="1"/>
  <c r="F3226" i="3" l="1"/>
  <c r="H3375" i="4" l="1"/>
  <c r="E3375" i="4"/>
  <c r="D3375" i="4"/>
  <c r="H3370" i="4"/>
  <c r="E3370" i="4"/>
  <c r="D3370" i="4"/>
  <c r="H3365" i="4"/>
  <c r="E3365" i="4"/>
  <c r="D3365" i="4"/>
  <c r="H3364" i="4"/>
  <c r="E3364" i="4"/>
  <c r="D3364" i="4"/>
  <c r="H3363" i="4"/>
  <c r="E3363" i="4"/>
  <c r="E3358" i="4" s="1"/>
  <c r="E3353" i="4" s="1"/>
  <c r="D3363" i="4"/>
  <c r="H3362" i="4"/>
  <c r="E3362" i="4"/>
  <c r="D3362" i="4"/>
  <c r="D3357" i="4" s="1"/>
  <c r="D3352" i="4" s="1"/>
  <c r="H3361" i="4"/>
  <c r="H3356" i="4" s="1"/>
  <c r="H3351" i="4" s="1"/>
  <c r="E3361" i="4"/>
  <c r="D3361" i="4"/>
  <c r="H3359" i="4"/>
  <c r="H3354" i="4" s="1"/>
  <c r="E3359" i="4"/>
  <c r="D3359" i="4"/>
  <c r="D3358" i="4"/>
  <c r="D3353" i="4" s="1"/>
  <c r="H3357" i="4"/>
  <c r="E3356" i="4"/>
  <c r="E3351" i="4" s="1"/>
  <c r="E3354" i="4"/>
  <c r="D3354" i="4"/>
  <c r="H3352" i="4"/>
  <c r="F3348" i="4"/>
  <c r="H3344" i="4"/>
  <c r="F3344" i="4"/>
  <c r="E3344" i="4"/>
  <c r="D3344" i="4"/>
  <c r="F3343" i="4"/>
  <c r="H3339" i="4"/>
  <c r="E3339" i="4"/>
  <c r="D3339" i="4"/>
  <c r="H3338" i="4"/>
  <c r="H3333" i="4" s="1"/>
  <c r="E3338" i="4"/>
  <c r="F3338" i="4" s="1"/>
  <c r="D3338" i="4"/>
  <c r="H3337" i="4"/>
  <c r="H3332" i="4" s="1"/>
  <c r="E3337" i="4"/>
  <c r="E3332" i="4" s="1"/>
  <c r="D3337" i="4"/>
  <c r="H3336" i="4"/>
  <c r="E3336" i="4"/>
  <c r="E3331" i="4" s="1"/>
  <c r="D3336" i="4"/>
  <c r="D3331" i="4" s="1"/>
  <c r="D3326" i="4" s="1"/>
  <c r="H3335" i="4"/>
  <c r="H3334" i="4" s="1"/>
  <c r="E3335" i="4"/>
  <c r="D3335" i="4"/>
  <c r="D3330" i="4" s="1"/>
  <c r="D3325" i="4" s="1"/>
  <c r="D3334" i="4"/>
  <c r="D3329" i="4" s="1"/>
  <c r="D3324" i="4" s="1"/>
  <c r="E3333" i="4"/>
  <c r="F3333" i="4" s="1"/>
  <c r="D3333" i="4"/>
  <c r="D3328" i="4" s="1"/>
  <c r="D3332" i="4"/>
  <c r="H3331" i="4"/>
  <c r="E3330" i="4"/>
  <c r="H3328" i="4"/>
  <c r="H3327" i="4"/>
  <c r="E3327" i="4"/>
  <c r="D3327" i="4"/>
  <c r="H3326" i="4"/>
  <c r="E3326" i="4"/>
  <c r="H3325" i="4"/>
  <c r="E3325" i="4"/>
  <c r="F3322" i="4"/>
  <c r="F3321" i="4"/>
  <c r="F3320" i="4"/>
  <c r="F3319" i="4"/>
  <c r="F3318" i="4"/>
  <c r="F3316" i="4"/>
  <c r="H3313" i="4"/>
  <c r="E3313" i="4"/>
  <c r="D3313" i="4"/>
  <c r="F3311" i="4"/>
  <c r="H3308" i="4"/>
  <c r="E3308" i="4"/>
  <c r="D3308" i="4"/>
  <c r="H3307" i="4"/>
  <c r="H3302" i="4" s="1"/>
  <c r="H3297" i="4" s="1"/>
  <c r="E3307" i="4"/>
  <c r="E3302" i="4" s="1"/>
  <c r="E3297" i="4" s="1"/>
  <c r="D3307" i="4"/>
  <c r="H3306" i="4"/>
  <c r="E3306" i="4"/>
  <c r="F3306" i="4" s="1"/>
  <c r="D3306" i="4"/>
  <c r="H3305" i="4"/>
  <c r="E3305" i="4"/>
  <c r="E3300" i="4" s="1"/>
  <c r="E3295" i="4" s="1"/>
  <c r="D3305" i="4"/>
  <c r="D3300" i="4" s="1"/>
  <c r="H3304" i="4"/>
  <c r="H3299" i="4" s="1"/>
  <c r="E3304" i="4"/>
  <c r="D3304" i="4"/>
  <c r="H3303" i="4"/>
  <c r="D3302" i="4"/>
  <c r="H3301" i="4"/>
  <c r="D3301" i="4"/>
  <c r="D3296" i="4" s="1"/>
  <c r="H3300" i="4"/>
  <c r="E3299" i="4"/>
  <c r="E3294" i="4" s="1"/>
  <c r="D3299" i="4"/>
  <c r="D3294" i="4" s="1"/>
  <c r="D3297" i="4"/>
  <c r="H3296" i="4"/>
  <c r="H3295" i="4"/>
  <c r="F3291" i="4"/>
  <c r="H3287" i="4"/>
  <c r="E3287" i="4"/>
  <c r="D3287" i="4"/>
  <c r="F3286" i="4"/>
  <c r="H3282" i="4"/>
  <c r="E3282" i="4"/>
  <c r="F3282" i="4" s="1"/>
  <c r="D3282" i="4"/>
  <c r="D3281" i="4"/>
  <c r="F3281" i="4" s="1"/>
  <c r="H3280" i="4"/>
  <c r="E3280" i="4"/>
  <c r="E3275" i="4" s="1"/>
  <c r="E3270" i="4" s="1"/>
  <c r="D3280" i="4"/>
  <c r="H3279" i="4"/>
  <c r="H3277" i="4" s="1"/>
  <c r="H3272" i="4" s="1"/>
  <c r="H3267" i="4" s="1"/>
  <c r="E3279" i="4"/>
  <c r="E3274" i="4" s="1"/>
  <c r="E3269" i="4" s="1"/>
  <c r="D3279" i="4"/>
  <c r="D3274" i="4" s="1"/>
  <c r="H3278" i="4"/>
  <c r="E3278" i="4"/>
  <c r="E3277" i="4" s="1"/>
  <c r="D3278" i="4"/>
  <c r="D3273" i="4" s="1"/>
  <c r="D3268" i="4" s="1"/>
  <c r="D3277" i="4"/>
  <c r="H3276" i="4"/>
  <c r="H3271" i="4" s="1"/>
  <c r="E3276" i="4"/>
  <c r="H3275" i="4"/>
  <c r="H3270" i="4" s="1"/>
  <c r="D3275" i="4"/>
  <c r="D3270" i="4" s="1"/>
  <c r="H3273" i="4"/>
  <c r="E3273" i="4"/>
  <c r="E3271" i="4"/>
  <c r="H3268" i="4"/>
  <c r="E3268" i="4"/>
  <c r="F3265" i="4"/>
  <c r="H3261" i="4"/>
  <c r="E3261" i="4"/>
  <c r="D3261" i="4"/>
  <c r="F3260" i="4"/>
  <c r="H3256" i="4"/>
  <c r="E3256" i="4"/>
  <c r="F3256" i="4" s="1"/>
  <c r="D3256" i="4"/>
  <c r="H3251" i="4"/>
  <c r="E3251" i="4"/>
  <c r="D3251" i="4"/>
  <c r="H3250" i="4"/>
  <c r="E3250" i="4"/>
  <c r="D3250" i="4"/>
  <c r="F3250" i="4" s="1"/>
  <c r="H3249" i="4"/>
  <c r="F3249" i="4"/>
  <c r="E3249" i="4"/>
  <c r="H3248" i="4"/>
  <c r="H3242" i="4" s="1"/>
  <c r="H3238" i="4" s="1"/>
  <c r="E3248" i="4"/>
  <c r="E3242" i="4" s="1"/>
  <c r="E3238" i="4" s="1"/>
  <c r="D3248" i="4"/>
  <c r="H3247" i="4"/>
  <c r="E3247" i="4"/>
  <c r="E3246" i="4" s="1"/>
  <c r="D3247" i="4"/>
  <c r="D3246" i="4"/>
  <c r="H3244" i="4"/>
  <c r="E3244" i="4"/>
  <c r="F3244" i="4" s="1"/>
  <c r="D3244" i="4"/>
  <c r="H3243" i="4"/>
  <c r="H3239" i="4" s="1"/>
  <c r="E3243" i="4"/>
  <c r="E3239" i="4" s="1"/>
  <c r="F3239" i="4" s="1"/>
  <c r="D3243" i="4"/>
  <c r="D3242" i="4"/>
  <c r="D3237" i="4" s="1"/>
  <c r="H3241" i="4"/>
  <c r="D3239" i="4"/>
  <c r="D3238" i="4"/>
  <c r="H3237" i="4"/>
  <c r="F3227" i="4"/>
  <c r="H3226" i="4"/>
  <c r="H3221" i="4" s="1"/>
  <c r="H3220" i="4" s="1"/>
  <c r="E3226" i="4"/>
  <c r="F3226" i="4" s="1"/>
  <c r="D3226" i="4"/>
  <c r="E3221" i="4"/>
  <c r="F3221" i="4" s="1"/>
  <c r="D3221" i="4"/>
  <c r="D3220" i="4"/>
  <c r="H3219" i="4"/>
  <c r="H3218" i="4"/>
  <c r="E3217" i="4"/>
  <c r="E3212" i="4" s="1"/>
  <c r="D3217" i="4"/>
  <c r="H3216" i="4"/>
  <c r="H3213" i="4"/>
  <c r="D3211" i="4"/>
  <c r="H3210" i="4"/>
  <c r="H3204" i="4" s="1"/>
  <c r="H3201" i="4" s="1"/>
  <c r="H3198" i="4" s="1"/>
  <c r="H3194" i="4" s="1"/>
  <c r="H3209" i="4"/>
  <c r="F3209" i="4"/>
  <c r="E3208" i="4"/>
  <c r="H3208" i="4" s="1"/>
  <c r="D3208" i="4"/>
  <c r="H3206" i="4"/>
  <c r="F3206" i="4"/>
  <c r="E3205" i="4"/>
  <c r="H3205" i="4" s="1"/>
  <c r="D3205" i="4"/>
  <c r="E3204" i="4"/>
  <c r="E3201" i="4" s="1"/>
  <c r="E3198" i="4" s="1"/>
  <c r="E3194" i="4" s="1"/>
  <c r="D3204" i="4"/>
  <c r="E3203" i="4"/>
  <c r="F3203" i="4" s="1"/>
  <c r="D3203" i="4"/>
  <c r="D3202" i="4"/>
  <c r="D3201" i="4"/>
  <c r="D3198" i="4" s="1"/>
  <c r="D3194" i="4" s="1"/>
  <c r="D3200" i="4"/>
  <c r="H3189" i="4"/>
  <c r="H3186" i="4" s="1"/>
  <c r="F3189" i="4"/>
  <c r="E3186" i="4"/>
  <c r="D3186" i="4"/>
  <c r="F3186" i="4" s="1"/>
  <c r="H3184" i="4"/>
  <c r="H3181" i="4" s="1"/>
  <c r="F3184" i="4"/>
  <c r="E3181" i="4"/>
  <c r="D3181" i="4"/>
  <c r="H3179" i="4"/>
  <c r="H3176" i="4" s="1"/>
  <c r="F3179" i="4"/>
  <c r="E3176" i="4"/>
  <c r="D3176" i="4"/>
  <c r="F3176" i="4" s="1"/>
  <c r="E3174" i="4"/>
  <c r="H3174" i="4" s="1"/>
  <c r="H3171" i="4" s="1"/>
  <c r="D3174" i="4"/>
  <c r="F3174" i="4" s="1"/>
  <c r="E3169" i="4"/>
  <c r="H3169" i="4" s="1"/>
  <c r="E3166" i="4"/>
  <c r="H3165" i="4"/>
  <c r="E3165" i="4"/>
  <c r="D3165" i="4"/>
  <c r="H3163" i="4"/>
  <c r="E3163" i="4"/>
  <c r="D3163" i="4"/>
  <c r="H3162" i="4"/>
  <c r="E3162" i="4"/>
  <c r="D3162" i="4"/>
  <c r="H3158" i="4"/>
  <c r="F3158" i="4"/>
  <c r="H3155" i="4"/>
  <c r="F3155" i="4"/>
  <c r="E3155" i="4"/>
  <c r="D3155" i="4"/>
  <c r="H3153" i="4"/>
  <c r="H3150" i="4" s="1"/>
  <c r="F3153" i="4"/>
  <c r="E3150" i="4"/>
  <c r="D3150" i="4"/>
  <c r="H3148" i="4"/>
  <c r="H3145" i="4" s="1"/>
  <c r="F3148" i="4"/>
  <c r="E3145" i="4"/>
  <c r="F3145" i="4" s="1"/>
  <c r="D3145" i="4"/>
  <c r="H3143" i="4"/>
  <c r="H3140" i="4" s="1"/>
  <c r="F3143" i="4"/>
  <c r="E3140" i="4"/>
  <c r="F3140" i="4" s="1"/>
  <c r="D3140" i="4"/>
  <c r="H3138" i="4"/>
  <c r="F3138" i="4"/>
  <c r="H3135" i="4"/>
  <c r="F3135" i="4"/>
  <c r="E3135" i="4"/>
  <c r="D3135" i="4"/>
  <c r="H3133" i="4"/>
  <c r="H3130" i="4" s="1"/>
  <c r="F3133" i="4"/>
  <c r="E3130" i="4"/>
  <c r="D3130" i="4"/>
  <c r="H3128" i="4"/>
  <c r="H3125" i="4" s="1"/>
  <c r="F3128" i="4"/>
  <c r="E3125" i="4"/>
  <c r="F3125" i="4" s="1"/>
  <c r="D3125" i="4"/>
  <c r="H3123" i="4"/>
  <c r="H3120" i="4" s="1"/>
  <c r="F3123" i="4"/>
  <c r="E3120" i="4"/>
  <c r="F3120" i="4" s="1"/>
  <c r="D3120" i="4"/>
  <c r="F3118" i="4"/>
  <c r="H3115" i="4"/>
  <c r="E3115" i="4"/>
  <c r="F3115" i="4" s="1"/>
  <c r="D3115" i="4"/>
  <c r="H3113" i="4"/>
  <c r="F3113" i="4"/>
  <c r="H3110" i="4"/>
  <c r="E3110" i="4"/>
  <c r="D3110" i="4"/>
  <c r="H3108" i="4"/>
  <c r="F3108" i="4"/>
  <c r="H3107" i="4"/>
  <c r="H3105" i="4" s="1"/>
  <c r="F3107" i="4"/>
  <c r="E3105" i="4"/>
  <c r="D3105" i="4"/>
  <c r="H3103" i="4"/>
  <c r="H3100" i="4" s="1"/>
  <c r="F3103" i="4"/>
  <c r="F3100" i="4"/>
  <c r="E3100" i="4"/>
  <c r="D3100" i="4"/>
  <c r="H3098" i="4"/>
  <c r="H3095" i="4" s="1"/>
  <c r="F3098" i="4"/>
  <c r="E3095" i="4"/>
  <c r="F3095" i="4" s="1"/>
  <c r="D3095" i="4"/>
  <c r="F3093" i="4"/>
  <c r="H3090" i="4"/>
  <c r="F3090" i="4"/>
  <c r="E3090" i="4"/>
  <c r="D3090" i="4"/>
  <c r="F3088" i="4"/>
  <c r="H3085" i="4"/>
  <c r="E3085" i="4"/>
  <c r="D3085" i="4"/>
  <c r="F3083" i="4"/>
  <c r="H3080" i="4"/>
  <c r="E3080" i="4"/>
  <c r="F3080" i="4" s="1"/>
  <c r="D3080" i="4"/>
  <c r="F3078" i="4"/>
  <c r="H3075" i="4"/>
  <c r="E3075" i="4"/>
  <c r="F3075" i="4" s="1"/>
  <c r="D3075" i="4"/>
  <c r="H3073" i="4"/>
  <c r="E3073" i="4"/>
  <c r="F3073" i="4" s="1"/>
  <c r="D3073" i="4"/>
  <c r="E3072" i="4"/>
  <c r="D3072" i="4"/>
  <c r="D3070" i="4" s="1"/>
  <c r="H3068" i="4"/>
  <c r="D3068" i="4"/>
  <c r="D3053" i="4" s="1"/>
  <c r="E3067" i="4"/>
  <c r="H3067" i="4" s="1"/>
  <c r="H3063" i="4"/>
  <c r="H3060" i="4" s="1"/>
  <c r="F3063" i="4"/>
  <c r="F3060" i="4"/>
  <c r="E3060" i="4"/>
  <c r="D3060" i="4"/>
  <c r="F3058" i="4"/>
  <c r="E3058" i="4"/>
  <c r="H3058" i="4" s="1"/>
  <c r="D3058" i="4"/>
  <c r="F3055" i="4"/>
  <c r="E3055" i="4"/>
  <c r="D3055" i="4"/>
  <c r="H3054" i="4"/>
  <c r="E3054" i="4"/>
  <c r="D3054" i="4"/>
  <c r="E3052" i="4"/>
  <c r="H3051" i="4"/>
  <c r="E3051" i="4"/>
  <c r="D3051" i="4"/>
  <c r="H3047" i="4"/>
  <c r="H3044" i="4" s="1"/>
  <c r="F3047" i="4"/>
  <c r="E3044" i="4"/>
  <c r="F3044" i="4" s="1"/>
  <c r="D3044" i="4"/>
  <c r="H3042" i="4"/>
  <c r="H3039" i="4" s="1"/>
  <c r="F3042" i="4"/>
  <c r="E3039" i="4"/>
  <c r="D3039" i="4"/>
  <c r="H3037" i="4"/>
  <c r="H3034" i="4" s="1"/>
  <c r="F3037" i="4"/>
  <c r="E3034" i="4"/>
  <c r="D3034" i="4"/>
  <c r="H3032" i="4"/>
  <c r="H3029" i="4" s="1"/>
  <c r="F3032" i="4"/>
  <c r="E3029" i="4"/>
  <c r="F3029" i="4" s="1"/>
  <c r="D3029" i="4"/>
  <c r="H3027" i="4"/>
  <c r="H3024" i="4" s="1"/>
  <c r="F3027" i="4"/>
  <c r="E3024" i="4"/>
  <c r="F3024" i="4" s="1"/>
  <c r="D3024" i="4"/>
  <c r="H3022" i="4"/>
  <c r="F3022" i="4"/>
  <c r="H3019" i="4"/>
  <c r="E3019" i="4"/>
  <c r="F3019" i="4" s="1"/>
  <c r="D3019" i="4"/>
  <c r="H3017" i="4"/>
  <c r="H3014" i="4" s="1"/>
  <c r="F3017" i="4"/>
  <c r="E3014" i="4"/>
  <c r="F3014" i="4" s="1"/>
  <c r="D3014" i="4"/>
  <c r="H3012" i="4"/>
  <c r="F3012" i="4"/>
  <c r="H3009" i="4"/>
  <c r="E3009" i="4"/>
  <c r="F3009" i="4" s="1"/>
  <c r="D3009" i="4"/>
  <c r="H3007" i="4"/>
  <c r="H3004" i="4" s="1"/>
  <c r="E3007" i="4"/>
  <c r="F3007" i="4" s="1"/>
  <c r="D3007" i="4"/>
  <c r="D2997" i="4" s="1"/>
  <c r="E3004" i="4"/>
  <c r="F3004" i="4" s="1"/>
  <c r="D3004" i="4"/>
  <c r="D3002" i="4"/>
  <c r="D2999" i="4" s="1"/>
  <c r="H2998" i="4"/>
  <c r="E2998" i="4"/>
  <c r="D2998" i="4"/>
  <c r="H2996" i="4"/>
  <c r="E2996" i="4"/>
  <c r="D2996" i="4"/>
  <c r="H2995" i="4"/>
  <c r="E2995" i="4"/>
  <c r="E2963" i="4" s="1"/>
  <c r="H2963" i="4" s="1"/>
  <c r="D2995" i="4"/>
  <c r="D2994" i="4" s="1"/>
  <c r="H2991" i="4"/>
  <c r="F2991" i="4"/>
  <c r="H2990" i="4"/>
  <c r="H2989" i="4"/>
  <c r="E2988" i="4"/>
  <c r="D2988" i="4"/>
  <c r="D2976" i="4" s="1"/>
  <c r="D2971" i="4" s="1"/>
  <c r="F2986" i="4"/>
  <c r="H2985" i="4"/>
  <c r="H2984" i="4"/>
  <c r="H2983" i="4"/>
  <c r="E2983" i="4"/>
  <c r="F2983" i="4" s="1"/>
  <c r="D2983" i="4"/>
  <c r="E2982" i="4"/>
  <c r="H2982" i="4" s="1"/>
  <c r="D2982" i="4"/>
  <c r="H2981" i="4"/>
  <c r="E2981" i="4"/>
  <c r="F2981" i="4" s="1"/>
  <c r="D2981" i="4"/>
  <c r="E2980" i="4"/>
  <c r="H2980" i="4" s="1"/>
  <c r="D2980" i="4"/>
  <c r="H2979" i="4"/>
  <c r="E2979" i="4"/>
  <c r="D2979" i="4"/>
  <c r="D2978" i="4" s="1"/>
  <c r="E2977" i="4"/>
  <c r="E2972" i="4" s="1"/>
  <c r="D2977" i="4"/>
  <c r="D2972" i="4" s="1"/>
  <c r="D2966" i="4" s="1"/>
  <c r="H2976" i="4"/>
  <c r="H2971" i="4" s="1"/>
  <c r="H2975" i="4"/>
  <c r="E2975" i="4"/>
  <c r="E2970" i="4" s="1"/>
  <c r="E2964" i="4" s="1"/>
  <c r="D2975" i="4"/>
  <c r="D2970" i="4" s="1"/>
  <c r="E2974" i="4"/>
  <c r="H2974" i="4" s="1"/>
  <c r="D2974" i="4"/>
  <c r="D2969" i="4" s="1"/>
  <c r="H2969" i="4"/>
  <c r="F2959" i="4"/>
  <c r="H2958" i="4"/>
  <c r="E2958" i="4"/>
  <c r="D2958" i="4"/>
  <c r="F2956" i="4"/>
  <c r="H2955" i="4"/>
  <c r="E2955" i="4"/>
  <c r="F2955" i="4" s="1"/>
  <c r="D2955" i="4"/>
  <c r="F2953" i="4"/>
  <c r="H2952" i="4"/>
  <c r="E2952" i="4"/>
  <c r="D2952" i="4"/>
  <c r="F2952" i="4" s="1"/>
  <c r="H2951" i="4"/>
  <c r="E2951" i="4"/>
  <c r="D2951" i="4"/>
  <c r="H2950" i="4"/>
  <c r="H2949" i="4" s="1"/>
  <c r="H2920" i="4" s="1"/>
  <c r="E2950" i="4"/>
  <c r="F2950" i="4" s="1"/>
  <c r="D2950" i="4"/>
  <c r="E2949" i="4"/>
  <c r="F2949" i="4" s="1"/>
  <c r="D2949" i="4"/>
  <c r="F2947" i="4"/>
  <c r="H2946" i="4"/>
  <c r="F2946" i="4"/>
  <c r="E2946" i="4"/>
  <c r="D2946" i="4"/>
  <c r="H2943" i="4"/>
  <c r="E2943" i="4"/>
  <c r="D2943" i="4"/>
  <c r="F2941" i="4"/>
  <c r="H2940" i="4"/>
  <c r="F2940" i="4"/>
  <c r="E2940" i="4"/>
  <c r="D2940" i="4"/>
  <c r="H2937" i="4"/>
  <c r="E2937" i="4"/>
  <c r="D2937" i="4"/>
  <c r="F2936" i="4"/>
  <c r="F2935" i="4"/>
  <c r="H2934" i="4"/>
  <c r="E2934" i="4"/>
  <c r="F2934" i="4" s="1"/>
  <c r="D2934" i="4"/>
  <c r="H2931" i="4"/>
  <c r="E2931" i="4"/>
  <c r="D2931" i="4"/>
  <c r="F2930" i="4"/>
  <c r="F2929" i="4"/>
  <c r="H2928" i="4"/>
  <c r="E2928" i="4"/>
  <c r="F2928" i="4" s="1"/>
  <c r="D2928" i="4"/>
  <c r="H2927" i="4"/>
  <c r="E2927" i="4"/>
  <c r="F2927" i="4" s="1"/>
  <c r="D2927" i="4"/>
  <c r="D2924" i="4" s="1"/>
  <c r="D2921" i="4" s="1"/>
  <c r="H2926" i="4"/>
  <c r="E2926" i="4"/>
  <c r="D2926" i="4"/>
  <c r="D2925" i="4" s="1"/>
  <c r="H2925" i="4"/>
  <c r="H2924" i="4"/>
  <c r="H2921" i="4" s="1"/>
  <c r="H2923" i="4"/>
  <c r="E2923" i="4"/>
  <c r="E2920" i="4" s="1"/>
  <c r="F2917" i="4"/>
  <c r="F2916" i="4"/>
  <c r="H2915" i="4"/>
  <c r="F2915" i="4"/>
  <c r="E2915" i="4"/>
  <c r="D2915" i="4"/>
  <c r="H2914" i="4"/>
  <c r="F2914" i="4"/>
  <c r="E2914" i="4"/>
  <c r="D2914" i="4"/>
  <c r="H2913" i="4"/>
  <c r="F2913" i="4"/>
  <c r="E2913" i="4"/>
  <c r="D2913" i="4"/>
  <c r="H2912" i="4"/>
  <c r="F2912" i="4"/>
  <c r="E2912" i="4"/>
  <c r="D2912" i="4"/>
  <c r="H2911" i="4"/>
  <c r="F2911" i="4"/>
  <c r="E2911" i="4"/>
  <c r="D2911" i="4"/>
  <c r="H2910" i="4"/>
  <c r="F2910" i="4"/>
  <c r="E2910" i="4"/>
  <c r="D2910" i="4"/>
  <c r="F2908" i="4"/>
  <c r="F2907" i="4"/>
  <c r="H2906" i="4"/>
  <c r="E2906" i="4"/>
  <c r="D2906" i="4"/>
  <c r="D2905" i="4" s="1"/>
  <c r="D2903" i="4" s="1"/>
  <c r="H2905" i="4"/>
  <c r="E2905" i="4"/>
  <c r="H2904" i="4"/>
  <c r="H2903" i="4" s="1"/>
  <c r="E2904" i="4"/>
  <c r="E2903" i="4"/>
  <c r="F2899" i="4"/>
  <c r="F2898" i="4"/>
  <c r="F2897" i="4"/>
  <c r="H2896" i="4"/>
  <c r="E2896" i="4"/>
  <c r="E2895" i="4" s="1"/>
  <c r="E2893" i="4" s="1"/>
  <c r="D2896" i="4"/>
  <c r="H2895" i="4"/>
  <c r="D2895" i="4"/>
  <c r="D2893" i="4" s="1"/>
  <c r="H2894" i="4"/>
  <c r="H2892" i="4" s="1"/>
  <c r="H2891" i="4" s="1"/>
  <c r="H2893" i="4"/>
  <c r="F2888" i="4"/>
  <c r="E2887" i="4"/>
  <c r="D2887" i="4"/>
  <c r="H2886" i="4"/>
  <c r="F2886" i="4"/>
  <c r="E2886" i="4"/>
  <c r="D2886" i="4"/>
  <c r="H2884" i="4"/>
  <c r="H2852" i="4" s="1"/>
  <c r="F2884" i="4"/>
  <c r="E2884" i="4"/>
  <c r="D2884" i="4"/>
  <c r="F2883" i="4"/>
  <c r="F2882" i="4"/>
  <c r="F2881" i="4"/>
  <c r="H2880" i="4"/>
  <c r="E2880" i="4"/>
  <c r="F2880" i="4" s="1"/>
  <c r="F2879" i="4" s="1"/>
  <c r="D2880" i="4"/>
  <c r="H2879" i="4"/>
  <c r="D2879" i="4"/>
  <c r="F2878" i="4"/>
  <c r="F2877" i="4"/>
  <c r="H2876" i="4"/>
  <c r="E2876" i="4"/>
  <c r="F2876" i="4" s="1"/>
  <c r="F2875" i="4" s="1"/>
  <c r="D2876" i="4"/>
  <c r="H2875" i="4"/>
  <c r="D2875" i="4"/>
  <c r="F2871" i="4"/>
  <c r="F2870" i="4"/>
  <c r="F2869" i="4"/>
  <c r="F2868" i="4"/>
  <c r="F2867" i="4"/>
  <c r="F2866" i="4"/>
  <c r="F2865" i="4"/>
  <c r="F2864" i="4"/>
  <c r="F2863" i="4"/>
  <c r="F2862" i="4"/>
  <c r="H2861" i="4"/>
  <c r="H2860" i="4" s="1"/>
  <c r="H2853" i="4" s="1"/>
  <c r="E2861" i="4"/>
  <c r="F2861" i="4" s="1"/>
  <c r="D2861" i="4"/>
  <c r="D2860" i="4"/>
  <c r="F2859" i="4"/>
  <c r="H2858" i="4"/>
  <c r="E2858" i="4"/>
  <c r="F2858" i="4" s="1"/>
  <c r="F2857" i="4" s="1"/>
  <c r="D2858" i="4"/>
  <c r="H2857" i="4"/>
  <c r="D2857" i="4"/>
  <c r="F2856" i="4"/>
  <c r="H2855" i="4"/>
  <c r="E2855" i="4"/>
  <c r="D2855" i="4"/>
  <c r="H2854" i="4"/>
  <c r="D2854" i="4"/>
  <c r="E2852" i="4"/>
  <c r="D2852" i="4"/>
  <c r="F2849" i="4"/>
  <c r="F2848" i="4"/>
  <c r="F2847" i="4"/>
  <c r="H2846" i="4"/>
  <c r="F2846" i="4"/>
  <c r="E2846" i="4"/>
  <c r="D2846" i="4"/>
  <c r="H2845" i="4"/>
  <c r="F2845" i="4"/>
  <c r="E2845" i="4"/>
  <c r="D2845" i="4"/>
  <c r="H2844" i="4"/>
  <c r="F2844" i="4"/>
  <c r="E2844" i="4"/>
  <c r="D2844" i="4"/>
  <c r="H2843" i="4"/>
  <c r="F2843" i="4"/>
  <c r="E2843" i="4"/>
  <c r="D2843" i="4"/>
  <c r="F2841" i="4"/>
  <c r="F2840" i="4"/>
  <c r="E2838" i="4"/>
  <c r="F2838" i="4" s="1"/>
  <c r="D2838" i="4"/>
  <c r="H2837" i="4"/>
  <c r="H2836" i="4" s="1"/>
  <c r="E2837" i="4"/>
  <c r="D2837" i="4"/>
  <c r="D2836" i="4" s="1"/>
  <c r="D2835" i="4" s="1"/>
  <c r="H2835" i="4"/>
  <c r="F2833" i="4"/>
  <c r="H2831" i="4"/>
  <c r="E2831" i="4"/>
  <c r="D2831" i="4"/>
  <c r="D2830" i="4" s="1"/>
  <c r="H2830" i="4"/>
  <c r="H2829" i="4" s="1"/>
  <c r="H2828" i="4" s="1"/>
  <c r="E2830" i="4"/>
  <c r="E2829" i="4" s="1"/>
  <c r="D2829" i="4"/>
  <c r="D2828" i="4"/>
  <c r="E2826" i="4"/>
  <c r="F2826" i="4" s="1"/>
  <c r="D2826" i="4"/>
  <c r="D2823" i="4" s="1"/>
  <c r="D2822" i="4" s="1"/>
  <c r="D2821" i="4" s="1"/>
  <c r="D2820" i="4" s="1"/>
  <c r="F2825" i="4"/>
  <c r="F2824" i="4"/>
  <c r="E2823" i="4"/>
  <c r="F2823" i="4" s="1"/>
  <c r="F2818" i="4"/>
  <c r="D2814" i="4"/>
  <c r="F2813" i="4"/>
  <c r="F2811" i="4"/>
  <c r="F2810" i="4"/>
  <c r="H2809" i="4"/>
  <c r="E2809" i="4"/>
  <c r="F2809" i="4" s="1"/>
  <c r="D2809" i="4"/>
  <c r="H2808" i="4"/>
  <c r="E2808" i="4"/>
  <c r="F2808" i="4" s="1"/>
  <c r="D2808" i="4"/>
  <c r="H2807" i="4"/>
  <c r="E2807" i="4"/>
  <c r="F2807" i="4" s="1"/>
  <c r="D2807" i="4"/>
  <c r="H2806" i="4"/>
  <c r="H2805" i="4" s="1"/>
  <c r="E2806" i="4"/>
  <c r="E2805" i="4" s="1"/>
  <c r="D2806" i="4"/>
  <c r="D2787" i="4" s="1"/>
  <c r="D2538" i="4" s="1"/>
  <c r="F2804" i="4"/>
  <c r="F2803" i="4"/>
  <c r="H2802" i="4"/>
  <c r="E2802" i="4"/>
  <c r="D2802" i="4"/>
  <c r="F2802" i="4" s="1"/>
  <c r="F2801" i="4"/>
  <c r="F2800" i="4"/>
  <c r="H2799" i="4"/>
  <c r="E2799" i="4"/>
  <c r="D2799" i="4"/>
  <c r="F2798" i="4"/>
  <c r="F2797" i="4"/>
  <c r="H2796" i="4"/>
  <c r="E2796" i="4"/>
  <c r="D2796" i="4"/>
  <c r="H2795" i="4"/>
  <c r="E2795" i="4"/>
  <c r="E2793" i="4" s="1"/>
  <c r="D2795" i="4"/>
  <c r="F2795" i="4" s="1"/>
  <c r="H2794" i="4"/>
  <c r="H2791" i="4" s="1"/>
  <c r="E2794" i="4"/>
  <c r="D2794" i="4"/>
  <c r="F2794" i="4" s="1"/>
  <c r="H2793" i="4"/>
  <c r="H2792" i="4"/>
  <c r="E2792" i="4"/>
  <c r="E2789" i="4" s="1"/>
  <c r="E2791" i="4"/>
  <c r="E2790" i="4" s="1"/>
  <c r="D2791" i="4"/>
  <c r="F2791" i="4" s="1"/>
  <c r="H2789" i="4"/>
  <c r="E2788" i="4"/>
  <c r="F2782" i="4"/>
  <c r="H2780" i="4"/>
  <c r="F2780" i="4"/>
  <c r="E2780" i="4"/>
  <c r="D2780" i="4"/>
  <c r="H2779" i="4"/>
  <c r="F2779" i="4"/>
  <c r="E2779" i="4"/>
  <c r="D2779" i="4"/>
  <c r="H2778" i="4"/>
  <c r="F2778" i="4"/>
  <c r="E2778" i="4"/>
  <c r="D2778" i="4"/>
  <c r="F2776" i="4"/>
  <c r="F2775" i="4"/>
  <c r="F2774" i="4"/>
  <c r="H2773" i="4"/>
  <c r="E2773" i="4"/>
  <c r="D2773" i="4"/>
  <c r="D2771" i="4" s="1"/>
  <c r="H2772" i="4"/>
  <c r="H2771" i="4" s="1"/>
  <c r="H2770" i="4" s="1"/>
  <c r="E2772" i="4"/>
  <c r="E2771" i="4"/>
  <c r="E2770" i="4"/>
  <c r="F2767" i="4"/>
  <c r="H2766" i="4"/>
  <c r="E2766" i="4"/>
  <c r="F2766" i="4" s="1"/>
  <c r="D2766" i="4"/>
  <c r="H2765" i="4"/>
  <c r="H2754" i="4" s="1"/>
  <c r="H2753" i="4" s="1"/>
  <c r="E2765" i="4"/>
  <c r="E2754" i="4" s="1"/>
  <c r="D2765" i="4"/>
  <c r="D2754" i="4" s="1"/>
  <c r="D2753" i="4" s="1"/>
  <c r="F2749" i="4"/>
  <c r="H2747" i="4"/>
  <c r="E2747" i="4"/>
  <c r="F2747" i="4" s="1"/>
  <c r="D2747" i="4"/>
  <c r="H2746" i="4"/>
  <c r="E2746" i="4"/>
  <c r="D2746" i="4"/>
  <c r="F2745" i="4"/>
  <c r="F2743" i="4"/>
  <c r="F2741" i="4"/>
  <c r="F2739" i="4"/>
  <c r="H2737" i="4"/>
  <c r="E2737" i="4"/>
  <c r="D2737" i="4"/>
  <c r="D2732" i="4" s="1"/>
  <c r="D2730" i="4" s="1"/>
  <c r="H2736" i="4"/>
  <c r="H2731" i="4" s="1"/>
  <c r="H2729" i="4" s="1"/>
  <c r="E2736" i="4"/>
  <c r="F2736" i="4" s="1"/>
  <c r="D2736" i="4"/>
  <c r="H2732" i="4"/>
  <c r="H2730" i="4" s="1"/>
  <c r="E2732" i="4"/>
  <c r="E2730" i="4" s="1"/>
  <c r="E2731" i="4"/>
  <c r="D2731" i="4"/>
  <c r="D2729" i="4" s="1"/>
  <c r="E2726" i="4"/>
  <c r="E2725" i="4"/>
  <c r="F2725" i="4" s="1"/>
  <c r="F2724" i="4"/>
  <c r="E2723" i="4"/>
  <c r="H2722" i="4"/>
  <c r="D2722" i="4"/>
  <c r="H2721" i="4"/>
  <c r="E2721" i="4" s="1"/>
  <c r="D2721" i="4"/>
  <c r="D2716" i="4" s="1"/>
  <c r="H2720" i="4"/>
  <c r="E2720" i="4" s="1"/>
  <c r="F2720" i="4" s="1"/>
  <c r="D2720" i="4"/>
  <c r="D2715" i="4" s="1"/>
  <c r="H2719" i="4"/>
  <c r="E2719" i="4" s="1"/>
  <c r="D2719" i="4"/>
  <c r="D2714" i="4" s="1"/>
  <c r="H2718" i="4"/>
  <c r="E2718" i="4" s="1"/>
  <c r="E2717" i="4" s="1"/>
  <c r="F2717" i="4" s="1"/>
  <c r="D2718" i="4"/>
  <c r="D2717" i="4"/>
  <c r="H2716" i="4"/>
  <c r="H2714" i="4"/>
  <c r="E2714" i="4"/>
  <c r="D2713" i="4"/>
  <c r="E2711" i="4"/>
  <c r="E2710" i="4"/>
  <c r="E2709" i="4"/>
  <c r="E2699" i="4" s="1"/>
  <c r="E2694" i="4" s="1"/>
  <c r="E2708" i="4"/>
  <c r="H2707" i="4"/>
  <c r="D2707" i="4"/>
  <c r="E2706" i="4"/>
  <c r="E2701" i="4" s="1"/>
  <c r="E2696" i="4" s="1"/>
  <c r="E2705" i="4"/>
  <c r="E2700" i="4" s="1"/>
  <c r="E2695" i="4" s="1"/>
  <c r="E2704" i="4"/>
  <c r="E2703" i="4"/>
  <c r="H2702" i="4"/>
  <c r="D2702" i="4"/>
  <c r="H2701" i="4"/>
  <c r="D2701" i="4"/>
  <c r="H2700" i="4"/>
  <c r="H2695" i="4" s="1"/>
  <c r="D2700" i="4"/>
  <c r="D2695" i="4" s="1"/>
  <c r="H2699" i="4"/>
  <c r="H2694" i="4" s="1"/>
  <c r="D2699" i="4"/>
  <c r="H2698" i="4"/>
  <c r="H2697" i="4" s="1"/>
  <c r="H2692" i="4" s="1"/>
  <c r="D2698" i="4"/>
  <c r="D2697" i="4" s="1"/>
  <c r="D2692" i="4" s="1"/>
  <c r="H2696" i="4"/>
  <c r="D2696" i="4"/>
  <c r="D2694" i="4"/>
  <c r="E2665" i="4"/>
  <c r="H2662" i="4"/>
  <c r="E2662" i="4" s="1"/>
  <c r="D2662" i="4"/>
  <c r="E2657" i="4"/>
  <c r="D2657" i="4"/>
  <c r="E2656" i="4"/>
  <c r="H2655" i="4"/>
  <c r="H2652" i="4" s="1"/>
  <c r="E2655" i="4"/>
  <c r="E2652" i="4" s="1"/>
  <c r="D2655" i="4"/>
  <c r="D2652" i="4" s="1"/>
  <c r="H2651" i="4"/>
  <c r="E2651" i="4" s="1"/>
  <c r="D2651" i="4"/>
  <c r="H2650" i="4"/>
  <c r="E2650" i="4"/>
  <c r="D2650" i="4"/>
  <c r="H2649" i="4"/>
  <c r="E2649" i="4" s="1"/>
  <c r="D2649" i="4"/>
  <c r="H2648" i="4"/>
  <c r="E2648" i="4" s="1"/>
  <c r="D2648" i="4"/>
  <c r="D2645" i="4"/>
  <c r="F2645" i="4" s="1"/>
  <c r="F2644" i="4"/>
  <c r="H2642" i="4"/>
  <c r="E2642" i="4"/>
  <c r="D2642" i="4"/>
  <c r="D2640" i="4"/>
  <c r="F2640" i="4" s="1"/>
  <c r="H2637" i="4"/>
  <c r="E2637" i="4"/>
  <c r="F2637" i="4" s="1"/>
  <c r="D2637" i="4"/>
  <c r="E2635" i="4"/>
  <c r="F2635" i="4" s="1"/>
  <c r="D2635" i="4"/>
  <c r="E2634" i="4"/>
  <c r="E2629" i="4" s="1"/>
  <c r="H2632" i="4"/>
  <c r="E2632" i="4" s="1"/>
  <c r="F2632" i="4" s="1"/>
  <c r="D2632" i="4"/>
  <c r="H2630" i="4"/>
  <c r="E2630" i="4"/>
  <c r="D2630" i="4"/>
  <c r="H2629" i="4"/>
  <c r="D2629" i="4"/>
  <c r="D2627" i="4" s="1"/>
  <c r="H2627" i="4"/>
  <c r="H2625" i="4"/>
  <c r="E2625" i="4" s="1"/>
  <c r="D2625" i="4"/>
  <c r="H2624" i="4"/>
  <c r="E2624" i="4" s="1"/>
  <c r="H2623" i="4"/>
  <c r="E2623" i="4" s="1"/>
  <c r="D2623" i="4"/>
  <c r="E2621" i="4"/>
  <c r="F2620" i="4"/>
  <c r="F2615" i="4" s="1"/>
  <c r="E2619" i="4"/>
  <c r="E2618" i="4"/>
  <c r="H2617" i="4"/>
  <c r="D2617" i="4"/>
  <c r="E2616" i="4"/>
  <c r="H2615" i="4"/>
  <c r="E2615" i="4"/>
  <c r="D2615" i="4"/>
  <c r="E2614" i="4"/>
  <c r="E2613" i="4"/>
  <c r="E2612" i="4" s="1"/>
  <c r="H2612" i="4"/>
  <c r="D2612" i="4"/>
  <c r="E2611" i="4"/>
  <c r="D2611" i="4"/>
  <c r="H2610" i="4"/>
  <c r="E2610" i="4"/>
  <c r="D2610" i="4"/>
  <c r="E2609" i="4"/>
  <c r="E2608" i="4"/>
  <c r="E2607" i="4" s="1"/>
  <c r="H2607" i="4"/>
  <c r="D2607" i="4"/>
  <c r="E2606" i="4"/>
  <c r="E2602" i="4" s="1"/>
  <c r="F2602" i="4" s="1"/>
  <c r="F2605" i="4"/>
  <c r="H2602" i="4"/>
  <c r="D2602" i="4"/>
  <c r="E2600" i="4"/>
  <c r="H2597" i="4"/>
  <c r="E2597" i="4" s="1"/>
  <c r="D2597" i="4"/>
  <c r="E2596" i="4"/>
  <c r="E2595" i="4"/>
  <c r="E2594" i="4"/>
  <c r="E2593" i="4"/>
  <c r="H2592" i="4"/>
  <c r="E2592" i="4" s="1"/>
  <c r="D2592" i="4"/>
  <c r="E2591" i="4"/>
  <c r="H2590" i="4"/>
  <c r="E2590" i="4" s="1"/>
  <c r="D2590" i="4"/>
  <c r="D2587" i="4" s="1"/>
  <c r="H2586" i="4"/>
  <c r="H2585" i="4"/>
  <c r="H2582" i="4" s="1"/>
  <c r="E2582" i="4" s="1"/>
  <c r="H2584" i="4"/>
  <c r="E2584" i="4" s="1"/>
  <c r="D2584" i="4"/>
  <c r="H2583" i="4"/>
  <c r="E2583" i="4" s="1"/>
  <c r="D2583" i="4"/>
  <c r="F2580" i="4"/>
  <c r="H2577" i="4"/>
  <c r="E2577" i="4"/>
  <c r="D2577" i="4"/>
  <c r="E2575" i="4"/>
  <c r="F2575" i="4" s="1"/>
  <c r="H2572" i="4"/>
  <c r="E2572" i="4"/>
  <c r="F2572" i="4" s="1"/>
  <c r="D2572" i="4"/>
  <c r="F2570" i="4"/>
  <c r="H2567" i="4"/>
  <c r="E2567" i="4"/>
  <c r="F2567" i="4" s="1"/>
  <c r="D2567" i="4"/>
  <c r="F2565" i="4"/>
  <c r="H2562" i="4"/>
  <c r="E2562" i="4"/>
  <c r="F2562" i="4" s="1"/>
  <c r="D2562" i="4"/>
  <c r="F2560" i="4"/>
  <c r="H2557" i="4"/>
  <c r="E2557" i="4" s="1"/>
  <c r="D2557" i="4"/>
  <c r="H2555" i="4"/>
  <c r="E2555" i="4"/>
  <c r="D2555" i="4"/>
  <c r="D2552" i="4" s="1"/>
  <c r="H2552" i="4"/>
  <c r="E2552" i="4" s="1"/>
  <c r="H2551" i="4"/>
  <c r="E2551" i="4" s="1"/>
  <c r="D2551" i="4"/>
  <c r="H2550" i="4"/>
  <c r="E2550" i="4" s="1"/>
  <c r="H2549" i="4"/>
  <c r="H2544" i="4" s="1"/>
  <c r="H2548" i="4"/>
  <c r="H2538" i="4"/>
  <c r="F2538" i="4"/>
  <c r="H2535" i="4"/>
  <c r="H2534" i="4" s="1"/>
  <c r="F2535" i="4"/>
  <c r="G2534" i="4"/>
  <c r="F2534" i="4"/>
  <c r="E2534" i="4"/>
  <c r="D2534" i="4"/>
  <c r="H2533" i="4"/>
  <c r="H2532" i="4" s="1"/>
  <c r="F2533" i="4"/>
  <c r="G2532" i="4"/>
  <c r="E2532" i="4"/>
  <c r="F2532" i="4" s="1"/>
  <c r="D2532" i="4"/>
  <c r="D2530" i="4" s="1"/>
  <c r="E2531" i="4"/>
  <c r="F2531" i="4" s="1"/>
  <c r="D2531" i="4"/>
  <c r="E2530" i="4"/>
  <c r="H2525" i="4"/>
  <c r="E2525" i="4"/>
  <c r="D2525" i="4"/>
  <c r="H2523" i="4"/>
  <c r="F2523" i="4"/>
  <c r="H2520" i="4"/>
  <c r="E2520" i="4"/>
  <c r="F2520" i="4" s="1"/>
  <c r="D2520" i="4"/>
  <c r="H2518" i="4"/>
  <c r="E2518" i="4"/>
  <c r="E2513" i="4" s="1"/>
  <c r="D2518" i="4"/>
  <c r="D2513" i="4" s="1"/>
  <c r="H2517" i="4"/>
  <c r="E2517" i="4"/>
  <c r="E2512" i="4" s="1"/>
  <c r="E2510" i="4" s="1"/>
  <c r="D2517" i="4"/>
  <c r="D2512" i="4" s="1"/>
  <c r="H2516" i="4"/>
  <c r="H2515" i="4" s="1"/>
  <c r="E2516" i="4"/>
  <c r="D2516" i="4"/>
  <c r="D2515" i="4" s="1"/>
  <c r="F2515" i="4" s="1"/>
  <c r="E2515" i="4"/>
  <c r="H2514" i="4"/>
  <c r="E2514" i="4"/>
  <c r="D2514" i="4"/>
  <c r="H2512" i="4"/>
  <c r="E2511" i="4"/>
  <c r="H2508" i="4"/>
  <c r="F2508" i="4"/>
  <c r="H2507" i="4"/>
  <c r="F2507" i="4"/>
  <c r="E2505" i="4"/>
  <c r="D2505" i="4"/>
  <c r="F2505" i="4" s="1"/>
  <c r="H2504" i="4"/>
  <c r="E2504" i="4"/>
  <c r="D2504" i="4"/>
  <c r="H2503" i="4"/>
  <c r="E2503" i="4"/>
  <c r="D2503" i="4"/>
  <c r="H2502" i="4"/>
  <c r="D2502" i="4"/>
  <c r="F2502" i="4" s="1"/>
  <c r="H2501" i="4"/>
  <c r="E2501" i="4"/>
  <c r="D2501" i="4"/>
  <c r="H2495" i="4"/>
  <c r="E2495" i="4"/>
  <c r="D2495" i="4"/>
  <c r="H2485" i="4"/>
  <c r="E2485" i="4"/>
  <c r="D2485" i="4"/>
  <c r="H2484" i="4"/>
  <c r="F2484" i="4"/>
  <c r="E2480" i="4"/>
  <c r="D2480" i="4"/>
  <c r="E2479" i="4"/>
  <c r="D2479" i="4"/>
  <c r="H2478" i="4"/>
  <c r="E2478" i="4"/>
  <c r="E2473" i="4" s="1"/>
  <c r="D2478" i="4"/>
  <c r="E2477" i="4"/>
  <c r="H2477" i="4" s="1"/>
  <c r="D2477" i="4"/>
  <c r="D2472" i="4" s="1"/>
  <c r="D2467" i="4" s="1"/>
  <c r="E2476" i="4"/>
  <c r="H2476" i="4" s="1"/>
  <c r="H2471" i="4" s="1"/>
  <c r="D2476" i="4"/>
  <c r="D2471" i="4" s="1"/>
  <c r="D2474" i="4"/>
  <c r="D2469" i="4" s="1"/>
  <c r="D2459" i="4"/>
  <c r="H2454" i="4"/>
  <c r="E2454" i="4"/>
  <c r="D2454" i="4"/>
  <c r="H2449" i="4"/>
  <c r="E2449" i="4"/>
  <c r="D2449" i="4"/>
  <c r="D2448" i="4"/>
  <c r="D2447" i="4"/>
  <c r="D2444" i="4" s="1"/>
  <c r="D2446" i="4"/>
  <c r="D2445" i="4"/>
  <c r="H2439" i="4"/>
  <c r="E2439" i="4"/>
  <c r="D2439" i="4"/>
  <c r="H2434" i="4"/>
  <c r="E2434" i="4"/>
  <c r="D2434" i="4"/>
  <c r="H2429" i="4"/>
  <c r="E2429" i="4"/>
  <c r="D2429" i="4"/>
  <c r="H2423" i="4"/>
  <c r="H2418" i="4" s="1"/>
  <c r="E2423" i="4"/>
  <c r="D2423" i="4"/>
  <c r="D2418" i="4" s="1"/>
  <c r="H2422" i="4"/>
  <c r="H2417" i="4" s="1"/>
  <c r="E2422" i="4"/>
  <c r="E2417" i="4" s="1"/>
  <c r="D2422" i="4"/>
  <c r="H2421" i="4"/>
  <c r="E2421" i="4"/>
  <c r="E2416" i="4" s="1"/>
  <c r="E2414" i="4" s="1"/>
  <c r="D2421" i="4"/>
  <c r="D2416" i="4" s="1"/>
  <c r="H2420" i="4"/>
  <c r="E2420" i="4"/>
  <c r="D2420" i="4"/>
  <c r="D2419" i="4" s="1"/>
  <c r="E2418" i="4"/>
  <c r="D2417" i="4"/>
  <c r="H2408" i="4"/>
  <c r="E2408" i="4"/>
  <c r="D2408" i="4"/>
  <c r="D2368" i="4"/>
  <c r="D2363" i="4"/>
  <c r="D2358" i="4"/>
  <c r="D2352" i="4"/>
  <c r="D2347" i="4" s="1"/>
  <c r="D2351" i="4"/>
  <c r="D2350" i="4"/>
  <c r="D2345" i="4" s="1"/>
  <c r="D2349" i="4"/>
  <c r="D2344" i="4" s="1"/>
  <c r="D2343" i="4" s="1"/>
  <c r="D2346" i="4"/>
  <c r="H2343" i="4"/>
  <c r="E2343" i="4"/>
  <c r="H2341" i="4"/>
  <c r="H2340" i="4"/>
  <c r="H2339" i="4"/>
  <c r="H2338" i="4"/>
  <c r="E2337" i="4"/>
  <c r="H2337" i="4" s="1"/>
  <c r="D2337" i="4"/>
  <c r="E2336" i="4"/>
  <c r="H2336" i="4" s="1"/>
  <c r="D2336" i="4"/>
  <c r="E2335" i="4"/>
  <c r="H2335" i="4" s="1"/>
  <c r="D2335" i="4"/>
  <c r="E2334" i="4"/>
  <c r="H2334" i="4" s="1"/>
  <c r="D2334" i="4"/>
  <c r="H2333" i="4"/>
  <c r="E2333" i="4"/>
  <c r="D2333" i="4"/>
  <c r="H2331" i="4"/>
  <c r="H2330" i="4"/>
  <c r="H2329" i="4"/>
  <c r="H2328" i="4"/>
  <c r="H2327" i="4"/>
  <c r="E2327" i="4"/>
  <c r="D2327" i="4"/>
  <c r="E2326" i="4"/>
  <c r="H2326" i="4" s="1"/>
  <c r="D2326" i="4"/>
  <c r="H2325" i="4"/>
  <c r="E2325" i="4"/>
  <c r="D2325" i="4"/>
  <c r="E2324" i="4"/>
  <c r="D2324" i="4"/>
  <c r="E2323" i="4"/>
  <c r="H2323" i="4" s="1"/>
  <c r="D2323" i="4"/>
  <c r="D2322" i="4" s="1"/>
  <c r="H2320" i="4"/>
  <c r="E2320" i="4"/>
  <c r="E2318" i="4"/>
  <c r="H2318" i="4" s="1"/>
  <c r="D2317" i="4"/>
  <c r="H2314" i="4"/>
  <c r="H2312" i="4"/>
  <c r="D2312" i="4"/>
  <c r="F2309" i="4"/>
  <c r="H2307" i="4"/>
  <c r="E2307" i="4"/>
  <c r="F2307" i="4" s="1"/>
  <c r="D2307" i="4"/>
  <c r="H2304" i="4"/>
  <c r="H2302" i="4" s="1"/>
  <c r="F2304" i="4"/>
  <c r="E2302" i="4"/>
  <c r="D2302" i="4"/>
  <c r="E2301" i="4"/>
  <c r="D2301" i="4"/>
  <c r="E2300" i="4"/>
  <c r="D2300" i="4"/>
  <c r="E2299" i="4"/>
  <c r="H2299" i="4" s="1"/>
  <c r="D2299" i="4"/>
  <c r="E2298" i="4"/>
  <c r="E2297" i="4" s="1"/>
  <c r="H2297" i="4" s="1"/>
  <c r="D2298" i="4"/>
  <c r="H2296" i="4"/>
  <c r="H2295" i="4"/>
  <c r="H2294" i="4"/>
  <c r="F2294" i="4"/>
  <c r="H2293" i="4"/>
  <c r="E2292" i="4"/>
  <c r="D2292" i="4"/>
  <c r="H2291" i="4"/>
  <c r="H2290" i="4"/>
  <c r="H2289" i="4"/>
  <c r="F2289" i="4"/>
  <c r="H2288" i="4"/>
  <c r="E2287" i="4"/>
  <c r="H2287" i="4" s="1"/>
  <c r="D2287" i="4"/>
  <c r="H2286" i="4"/>
  <c r="H2285" i="4"/>
  <c r="H2284" i="4"/>
  <c r="F2284" i="4"/>
  <c r="H2283" i="4"/>
  <c r="E2282" i="4"/>
  <c r="H2282" i="4" s="1"/>
  <c r="D2282" i="4"/>
  <c r="E2281" i="4"/>
  <c r="H2281" i="4" s="1"/>
  <c r="D2281" i="4"/>
  <c r="H2280" i="4"/>
  <c r="E2280" i="4"/>
  <c r="D2280" i="4"/>
  <c r="H2279" i="4"/>
  <c r="F2279" i="4"/>
  <c r="E2279" i="4"/>
  <c r="D2279" i="4"/>
  <c r="E2278" i="4"/>
  <c r="D2278" i="4"/>
  <c r="H2274" i="4"/>
  <c r="F2274" i="4"/>
  <c r="H2272" i="4"/>
  <c r="E2272" i="4"/>
  <c r="F2272" i="4" s="1"/>
  <c r="D2272" i="4"/>
  <c r="H2269" i="4"/>
  <c r="H2267" i="4" s="1"/>
  <c r="F2269" i="4"/>
  <c r="E2267" i="4"/>
  <c r="F2267" i="4" s="1"/>
  <c r="D2267" i="4"/>
  <c r="H2264" i="4"/>
  <c r="F2264" i="4"/>
  <c r="H2262" i="4"/>
  <c r="E2262" i="4"/>
  <c r="D2262" i="4"/>
  <c r="H2260" i="4"/>
  <c r="F2260" i="4"/>
  <c r="H2259" i="4"/>
  <c r="F2259" i="4"/>
  <c r="E2257" i="4"/>
  <c r="F2257" i="4" s="1"/>
  <c r="D2257" i="4"/>
  <c r="H2256" i="4"/>
  <c r="E2255" i="4"/>
  <c r="H2255" i="4" s="1"/>
  <c r="D2255" i="4"/>
  <c r="E2254" i="4"/>
  <c r="H2254" i="4" s="1"/>
  <c r="D2254" i="4"/>
  <c r="E2253" i="4"/>
  <c r="H2253" i="4" s="1"/>
  <c r="D2253" i="4"/>
  <c r="D2251" i="4"/>
  <c r="D2246" i="4" s="1"/>
  <c r="E2249" i="4"/>
  <c r="H2249" i="4" s="1"/>
  <c r="D2248" i="4"/>
  <c r="D2243" i="4" s="1"/>
  <c r="H2235" i="4"/>
  <c r="F2235" i="4"/>
  <c r="E2235" i="4"/>
  <c r="D2235" i="4"/>
  <c r="H2229" i="4"/>
  <c r="E2229" i="4"/>
  <c r="D2229" i="4"/>
  <c r="H2226" i="4"/>
  <c r="F2226" i="4"/>
  <c r="E2223" i="4"/>
  <c r="H2223" i="4" s="1"/>
  <c r="D2223" i="4"/>
  <c r="F2223" i="4" s="1"/>
  <c r="E2222" i="4"/>
  <c r="H2222" i="4" s="1"/>
  <c r="D2222" i="4"/>
  <c r="E2221" i="4"/>
  <c r="H2221" i="4" s="1"/>
  <c r="H2173" i="4" s="1"/>
  <c r="H2167" i="4" s="1"/>
  <c r="D2221" i="4"/>
  <c r="E2220" i="4"/>
  <c r="H2220" i="4" s="1"/>
  <c r="D2220" i="4"/>
  <c r="H2219" i="4"/>
  <c r="D2219" i="4"/>
  <c r="H2218" i="4"/>
  <c r="D2218" i="4"/>
  <c r="D2170" i="4" s="1"/>
  <c r="D2164" i="4" s="1"/>
  <c r="H2216" i="4"/>
  <c r="H2211" i="4" s="1"/>
  <c r="F2216" i="4"/>
  <c r="E2211" i="4"/>
  <c r="D2211" i="4"/>
  <c r="F2211" i="4" s="1"/>
  <c r="H2210" i="4"/>
  <c r="F2210" i="4"/>
  <c r="H2205" i="4"/>
  <c r="F2205" i="4"/>
  <c r="E2205" i="4"/>
  <c r="D2205" i="4"/>
  <c r="E2204" i="4"/>
  <c r="H2204" i="4" s="1"/>
  <c r="D2204" i="4"/>
  <c r="E2203" i="4"/>
  <c r="D2203" i="4"/>
  <c r="E2202" i="4"/>
  <c r="E2172" i="4" s="1"/>
  <c r="D2202" i="4"/>
  <c r="E2201" i="4"/>
  <c r="D2201" i="4"/>
  <c r="D2199" i="4" s="1"/>
  <c r="E2200" i="4"/>
  <c r="E2199" i="4" s="1"/>
  <c r="H2199" i="4" s="1"/>
  <c r="D2200" i="4"/>
  <c r="H2196" i="4"/>
  <c r="H2193" i="4" s="1"/>
  <c r="F2196" i="4"/>
  <c r="E2193" i="4"/>
  <c r="D2193" i="4"/>
  <c r="F2193" i="4" s="1"/>
  <c r="F2190" i="4"/>
  <c r="H2187" i="4"/>
  <c r="E2187" i="4"/>
  <c r="D2187" i="4"/>
  <c r="H2186" i="4"/>
  <c r="H2180" i="4" s="1"/>
  <c r="H2174" i="4" s="1"/>
  <c r="H2168" i="4" s="1"/>
  <c r="H2161" i="4" s="1"/>
  <c r="H2185" i="4"/>
  <c r="F2184" i="4"/>
  <c r="H2183" i="4"/>
  <c r="H2182" i="4"/>
  <c r="H2176" i="4" s="1"/>
  <c r="H2170" i="4" s="1"/>
  <c r="H2164" i="4" s="1"/>
  <c r="E2181" i="4"/>
  <c r="H2181" i="4" s="1"/>
  <c r="D2181" i="4"/>
  <c r="E2180" i="4"/>
  <c r="D2180" i="4"/>
  <c r="H2179" i="4"/>
  <c r="E2179" i="4"/>
  <c r="D2179" i="4"/>
  <c r="D2173" i="4" s="1"/>
  <c r="D2167" i="4" s="1"/>
  <c r="H2178" i="4"/>
  <c r="E2178" i="4"/>
  <c r="D2178" i="4"/>
  <c r="H2177" i="4"/>
  <c r="H2171" i="4" s="1"/>
  <c r="H2165" i="4" s="1"/>
  <c r="E2177" i="4"/>
  <c r="D2177" i="4"/>
  <c r="E2176" i="4"/>
  <c r="D2176" i="4"/>
  <c r="D2174" i="4"/>
  <c r="E2173" i="4"/>
  <c r="E2167" i="4" s="1"/>
  <c r="H2172" i="4"/>
  <c r="E2171" i="4"/>
  <c r="E2165" i="4" s="1"/>
  <c r="E2170" i="4"/>
  <c r="E2164" i="4" s="1"/>
  <c r="D2168" i="4"/>
  <c r="D2161" i="4"/>
  <c r="F2154" i="4"/>
  <c r="H2150" i="4"/>
  <c r="E2150" i="4"/>
  <c r="F2150" i="4" s="1"/>
  <c r="D2150" i="4"/>
  <c r="H2149" i="4"/>
  <c r="E2149" i="4"/>
  <c r="D2149" i="4"/>
  <c r="D2134" i="4" s="1"/>
  <c r="H2148" i="4"/>
  <c r="E2148" i="4"/>
  <c r="D2148" i="4"/>
  <c r="H2147" i="4"/>
  <c r="H2132" i="4" s="1"/>
  <c r="E2147" i="4"/>
  <c r="D2147" i="4"/>
  <c r="H2146" i="4"/>
  <c r="E2146" i="4"/>
  <c r="E2131" i="4" s="1"/>
  <c r="D2146" i="4"/>
  <c r="H2145" i="4"/>
  <c r="F2143" i="4"/>
  <c r="H2140" i="4"/>
  <c r="E2140" i="4"/>
  <c r="F2140" i="4" s="1"/>
  <c r="D2140" i="4"/>
  <c r="H2139" i="4"/>
  <c r="E2139" i="4"/>
  <c r="E2134" i="4" s="1"/>
  <c r="D2139" i="4"/>
  <c r="H2138" i="4"/>
  <c r="H2133" i="4" s="1"/>
  <c r="E2138" i="4"/>
  <c r="D2138" i="4"/>
  <c r="H2137" i="4"/>
  <c r="E2137" i="4"/>
  <c r="E2132" i="4" s="1"/>
  <c r="D2137" i="4"/>
  <c r="H2136" i="4"/>
  <c r="H2135" i="4" s="1"/>
  <c r="E2136" i="4"/>
  <c r="D2136" i="4"/>
  <c r="H2134" i="4"/>
  <c r="D2133" i="4"/>
  <c r="H2131" i="4"/>
  <c r="D2131" i="4"/>
  <c r="F2128" i="4"/>
  <c r="H2125" i="4"/>
  <c r="E2125" i="4"/>
  <c r="F2125" i="4" s="1"/>
  <c r="D2125" i="4"/>
  <c r="F2123" i="4"/>
  <c r="H2120" i="4"/>
  <c r="E2120" i="4"/>
  <c r="F2120" i="4" s="1"/>
  <c r="D2120" i="4"/>
  <c r="H2115" i="4"/>
  <c r="E2115" i="4"/>
  <c r="D2115" i="4"/>
  <c r="F2112" i="4"/>
  <c r="H2109" i="4"/>
  <c r="E2109" i="4"/>
  <c r="D2109" i="4"/>
  <c r="F2107" i="4"/>
  <c r="H2104" i="4"/>
  <c r="E2104" i="4"/>
  <c r="D2104" i="4"/>
  <c r="H2099" i="4"/>
  <c r="E2099" i="4"/>
  <c r="H2093" i="4"/>
  <c r="E2093" i="4"/>
  <c r="D2093" i="4"/>
  <c r="H2087" i="4"/>
  <c r="E2087" i="4"/>
  <c r="D2087" i="4"/>
  <c r="F2085" i="4"/>
  <c r="F2083" i="4"/>
  <c r="H2081" i="4"/>
  <c r="F2081" i="4"/>
  <c r="E2081" i="4"/>
  <c r="H2079" i="4"/>
  <c r="E2079" i="4"/>
  <c r="D2079" i="4"/>
  <c r="H2078" i="4"/>
  <c r="E2078" i="4"/>
  <c r="D2078" i="4"/>
  <c r="H2077" i="4"/>
  <c r="H2072" i="4" s="1"/>
  <c r="H2070" i="4" s="1"/>
  <c r="E2077" i="4"/>
  <c r="D2077" i="4"/>
  <c r="H2076" i="4"/>
  <c r="E2076" i="4"/>
  <c r="E2071" i="4" s="1"/>
  <c r="D2076" i="4"/>
  <c r="H2074" i="4"/>
  <c r="D2074" i="4"/>
  <c r="H2073" i="4"/>
  <c r="D2073" i="4"/>
  <c r="E2072" i="4"/>
  <c r="H2071" i="4"/>
  <c r="D2071" i="4"/>
  <c r="F2068" i="4"/>
  <c r="H2065" i="4"/>
  <c r="E2065" i="4"/>
  <c r="F2065" i="4" s="1"/>
  <c r="D2065" i="4"/>
  <c r="F2063" i="4"/>
  <c r="H2060" i="4"/>
  <c r="E2060" i="4"/>
  <c r="D2060" i="4"/>
  <c r="F2058" i="4"/>
  <c r="E2055" i="4"/>
  <c r="D2055" i="4"/>
  <c r="F2053" i="4"/>
  <c r="E2050" i="4"/>
  <c r="D2050" i="4"/>
  <c r="F2048" i="4"/>
  <c r="E2045" i="4"/>
  <c r="D2045" i="4"/>
  <c r="F2043" i="4"/>
  <c r="E2040" i="4"/>
  <c r="F2040" i="4" s="1"/>
  <c r="D2040" i="4"/>
  <c r="F2038" i="4"/>
  <c r="H2035" i="4"/>
  <c r="E2035" i="4"/>
  <c r="F2035" i="4" s="1"/>
  <c r="D2035" i="4"/>
  <c r="F2033" i="4"/>
  <c r="H2030" i="4"/>
  <c r="E2030" i="4"/>
  <c r="D2030" i="4"/>
  <c r="F2028" i="4"/>
  <c r="F2025" i="4"/>
  <c r="F2018" i="4"/>
  <c r="H2015" i="4"/>
  <c r="F2015" i="4"/>
  <c r="F2009" i="4"/>
  <c r="F2007" i="4"/>
  <c r="F2004" i="4"/>
  <c r="F1999" i="4"/>
  <c r="F1994" i="4"/>
  <c r="F1988" i="4"/>
  <c r="F1986" i="4"/>
  <c r="F1983" i="4"/>
  <c r="F1977" i="4"/>
  <c r="F1976" i="4"/>
  <c r="F1972" i="4"/>
  <c r="F1966" i="4"/>
  <c r="F1963" i="4"/>
  <c r="F1960" i="4"/>
  <c r="H1955" i="4"/>
  <c r="F1955" i="4"/>
  <c r="F1949" i="4"/>
  <c r="F1947" i="4"/>
  <c r="H1944" i="4"/>
  <c r="H1837" i="4" s="1"/>
  <c r="F1944" i="4"/>
  <c r="F1941" i="4"/>
  <c r="F1938" i="4"/>
  <c r="F1933" i="4"/>
  <c r="F1927" i="4"/>
  <c r="F1921" i="4"/>
  <c r="F1916" i="4"/>
  <c r="F1911" i="4"/>
  <c r="F1909" i="4"/>
  <c r="F1906" i="4"/>
  <c r="F1900" i="4"/>
  <c r="F1895" i="4"/>
  <c r="F1890" i="4"/>
  <c r="F1885" i="4"/>
  <c r="F1883" i="4"/>
  <c r="F1880" i="4"/>
  <c r="F1874" i="4"/>
  <c r="F1869" i="4"/>
  <c r="F1864" i="4"/>
  <c r="F1862" i="4"/>
  <c r="F1859" i="4"/>
  <c r="F1853" i="4"/>
  <c r="F1851" i="4"/>
  <c r="F1848" i="4"/>
  <c r="F1843" i="4"/>
  <c r="H1841" i="4"/>
  <c r="E1841" i="4"/>
  <c r="D1841" i="4"/>
  <c r="D1836" i="4" s="1"/>
  <c r="D1831" i="4" s="1"/>
  <c r="H1840" i="4"/>
  <c r="E1840" i="4"/>
  <c r="D1840" i="4"/>
  <c r="H1839" i="4"/>
  <c r="E1839" i="4"/>
  <c r="D1839" i="4"/>
  <c r="H1838" i="4"/>
  <c r="E1838" i="4"/>
  <c r="D1838" i="4"/>
  <c r="E1837" i="4"/>
  <c r="H1836" i="4"/>
  <c r="E1836" i="4"/>
  <c r="H1835" i="4"/>
  <c r="E1835" i="4"/>
  <c r="D1835" i="4"/>
  <c r="H1834" i="4"/>
  <c r="E1834" i="4"/>
  <c r="E1829" i="4" s="1"/>
  <c r="D1834" i="4"/>
  <c r="H1833" i="4"/>
  <c r="E1833" i="4"/>
  <c r="D1833" i="4"/>
  <c r="D1828" i="4"/>
  <c r="H1821" i="4"/>
  <c r="E1821" i="4"/>
  <c r="D1821" i="4"/>
  <c r="F1819" i="4"/>
  <c r="H1816" i="4"/>
  <c r="E1816" i="4"/>
  <c r="F1816" i="4" s="1"/>
  <c r="H1815" i="4"/>
  <c r="E1815" i="4"/>
  <c r="D1815" i="4"/>
  <c r="H1814" i="4"/>
  <c r="E1814" i="4"/>
  <c r="F1814" i="4" s="1"/>
  <c r="D1814" i="4"/>
  <c r="H1813" i="4"/>
  <c r="E1813" i="4"/>
  <c r="D1813" i="4"/>
  <c r="H1812" i="4"/>
  <c r="E1812" i="4"/>
  <c r="D1812" i="4"/>
  <c r="E1811" i="4"/>
  <c r="H1806" i="4"/>
  <c r="E1806" i="4"/>
  <c r="F1806" i="4" s="1"/>
  <c r="D1806" i="4"/>
  <c r="F1804" i="4"/>
  <c r="H1801" i="4"/>
  <c r="F1801" i="4"/>
  <c r="E1801" i="4"/>
  <c r="D1801" i="4"/>
  <c r="F1799" i="4"/>
  <c r="H1796" i="4"/>
  <c r="E1796" i="4"/>
  <c r="F1796" i="4" s="1"/>
  <c r="D1796" i="4"/>
  <c r="F1794" i="4"/>
  <c r="H1791" i="4"/>
  <c r="E1791" i="4"/>
  <c r="F1791" i="4" s="1"/>
  <c r="D1791" i="4"/>
  <c r="H1786" i="4"/>
  <c r="E1786" i="4"/>
  <c r="F1784" i="4"/>
  <c r="H1781" i="4"/>
  <c r="F1781" i="4"/>
  <c r="E1781" i="4"/>
  <c r="F1779" i="4"/>
  <c r="H1776" i="4"/>
  <c r="F1776" i="4"/>
  <c r="E1776" i="4"/>
  <c r="F1773" i="4"/>
  <c r="H1771" i="4"/>
  <c r="E1771" i="4"/>
  <c r="D1771" i="4"/>
  <c r="F1771" i="4" s="1"/>
  <c r="F1769" i="4"/>
  <c r="F1766" i="4"/>
  <c r="F1764" i="4"/>
  <c r="H1761" i="4"/>
  <c r="E1761" i="4"/>
  <c r="F1761" i="4" s="1"/>
  <c r="F1759" i="4"/>
  <c r="H1756" i="4"/>
  <c r="E1756" i="4"/>
  <c r="F1756" i="4" s="1"/>
  <c r="F1754" i="4"/>
  <c r="F1751" i="4"/>
  <c r="F1749" i="4"/>
  <c r="H1746" i="4"/>
  <c r="E1746" i="4"/>
  <c r="D1746" i="4"/>
  <c r="F1744" i="4"/>
  <c r="F1741" i="4"/>
  <c r="F1739" i="4"/>
  <c r="H1736" i="4"/>
  <c r="E1736" i="4"/>
  <c r="F1736" i="4" s="1"/>
  <c r="F1734" i="4"/>
  <c r="F1731" i="4"/>
  <c r="F1729" i="4"/>
  <c r="H1726" i="4"/>
  <c r="E1726" i="4"/>
  <c r="D1726" i="4"/>
  <c r="F1724" i="4"/>
  <c r="H1721" i="4"/>
  <c r="E1721" i="4"/>
  <c r="F1721" i="4" s="1"/>
  <c r="D1721" i="4"/>
  <c r="F1719" i="4"/>
  <c r="D1716" i="4"/>
  <c r="F1716" i="4" s="1"/>
  <c r="F1714" i="4"/>
  <c r="H1711" i="4"/>
  <c r="E1711" i="4"/>
  <c r="F1711" i="4" s="1"/>
  <c r="D1711" i="4"/>
  <c r="F1709" i="4"/>
  <c r="H1706" i="4"/>
  <c r="E1706" i="4"/>
  <c r="F1706" i="4" s="1"/>
  <c r="D1706" i="4"/>
  <c r="F1704" i="4"/>
  <c r="H1701" i="4"/>
  <c r="E1701" i="4"/>
  <c r="F1701" i="4" s="1"/>
  <c r="D1701" i="4"/>
  <c r="H1700" i="4"/>
  <c r="E1700" i="4"/>
  <c r="D1700" i="4"/>
  <c r="H1699" i="4"/>
  <c r="E1699" i="4"/>
  <c r="F1699" i="4" s="1"/>
  <c r="D1699" i="4"/>
  <c r="H1698" i="4"/>
  <c r="H1693" i="4" s="1"/>
  <c r="H1688" i="4" s="1"/>
  <c r="E1698" i="4"/>
  <c r="D1698" i="4"/>
  <c r="H1697" i="4"/>
  <c r="E1697" i="4"/>
  <c r="D1697" i="4"/>
  <c r="D1696" i="4"/>
  <c r="H1695" i="4"/>
  <c r="E1695" i="4"/>
  <c r="E1690" i="4" s="1"/>
  <c r="D1695" i="4"/>
  <c r="E1694" i="4"/>
  <c r="D1694" i="4"/>
  <c r="E1693" i="4"/>
  <c r="E1688" i="4" s="1"/>
  <c r="D1693" i="4"/>
  <c r="H1692" i="4"/>
  <c r="D1692" i="4"/>
  <c r="H1690" i="4"/>
  <c r="E1689" i="4"/>
  <c r="D1688" i="4"/>
  <c r="H1687" i="4"/>
  <c r="D1687" i="4"/>
  <c r="H1680" i="4"/>
  <c r="E1680" i="4"/>
  <c r="D1680" i="4"/>
  <c r="H1675" i="4"/>
  <c r="E1675" i="4"/>
  <c r="D1675" i="4"/>
  <c r="F1674" i="4"/>
  <c r="H1670" i="4"/>
  <c r="E1670" i="4"/>
  <c r="D1670" i="4"/>
  <c r="H1665" i="4"/>
  <c r="E1665" i="4"/>
  <c r="D1665" i="4"/>
  <c r="F1647" i="4"/>
  <c r="H1645" i="4"/>
  <c r="E1645" i="4"/>
  <c r="F1645" i="4" s="1"/>
  <c r="D1645" i="4"/>
  <c r="F1643" i="4"/>
  <c r="H1640" i="4"/>
  <c r="E1640" i="4"/>
  <c r="D1640" i="4"/>
  <c r="F1640" i="4" s="1"/>
  <c r="H1635" i="4"/>
  <c r="E1635" i="4"/>
  <c r="D1635" i="4"/>
  <c r="H1634" i="4"/>
  <c r="E1634" i="4"/>
  <c r="D1634" i="4"/>
  <c r="E1633" i="4"/>
  <c r="D1633" i="4"/>
  <c r="D1628" i="4" s="1"/>
  <c r="H1632" i="4"/>
  <c r="E1632" i="4"/>
  <c r="F1632" i="4" s="1"/>
  <c r="D1632" i="4"/>
  <c r="H1631" i="4"/>
  <c r="H1630" i="4" s="1"/>
  <c r="E1631" i="4"/>
  <c r="D1631" i="4"/>
  <c r="H1629" i="4"/>
  <c r="E1629" i="4"/>
  <c r="D1629" i="4"/>
  <c r="H1628" i="4"/>
  <c r="E1628" i="4"/>
  <c r="F1628" i="4" s="1"/>
  <c r="H1627" i="4"/>
  <c r="E1627" i="4"/>
  <c r="H1626" i="4"/>
  <c r="E1626" i="4"/>
  <c r="E1625" i="4" s="1"/>
  <c r="D1626" i="4"/>
  <c r="F1624" i="4"/>
  <c r="F1623" i="4"/>
  <c r="H1620" i="4"/>
  <c r="E1620" i="4"/>
  <c r="D1620" i="4"/>
  <c r="F1619" i="4"/>
  <c r="H1615" i="4"/>
  <c r="E1615" i="4"/>
  <c r="D1615" i="4"/>
  <c r="H1610" i="4"/>
  <c r="E1610" i="4"/>
  <c r="D1610" i="4"/>
  <c r="F1609" i="4"/>
  <c r="F1608" i="4"/>
  <c r="H1605" i="4"/>
  <c r="E1605" i="4"/>
  <c r="D1605" i="4"/>
  <c r="F1605" i="4" s="1"/>
  <c r="H1604" i="4"/>
  <c r="E1604" i="4"/>
  <c r="F1604" i="4" s="1"/>
  <c r="D1604" i="4"/>
  <c r="H1603" i="4"/>
  <c r="E1603" i="4"/>
  <c r="F1603" i="4" s="1"/>
  <c r="D1603" i="4"/>
  <c r="H1602" i="4"/>
  <c r="E1602" i="4"/>
  <c r="E1597" i="4" s="1"/>
  <c r="E1592" i="4" s="1"/>
  <c r="D1602" i="4"/>
  <c r="H1601" i="4"/>
  <c r="E1601" i="4"/>
  <c r="D1601" i="4"/>
  <c r="D1596" i="4" s="1"/>
  <c r="D1591" i="4" s="1"/>
  <c r="D1585" i="4" s="1"/>
  <c r="H1600" i="4"/>
  <c r="H1599" i="4"/>
  <c r="E1599" i="4"/>
  <c r="D1599" i="4"/>
  <c r="H1598" i="4"/>
  <c r="E1598" i="4"/>
  <c r="D1598" i="4"/>
  <c r="H1597" i="4"/>
  <c r="D1597" i="4"/>
  <c r="H1596" i="4"/>
  <c r="H1591" i="4" s="1"/>
  <c r="E1596" i="4"/>
  <c r="H1595" i="4"/>
  <c r="E1594" i="4"/>
  <c r="E1593" i="4"/>
  <c r="E1591" i="4"/>
  <c r="F1576" i="4"/>
  <c r="H1573" i="4"/>
  <c r="E1573" i="4"/>
  <c r="D1573" i="4"/>
  <c r="F1573" i="4" s="1"/>
  <c r="D1572" i="4"/>
  <c r="H1571" i="4"/>
  <c r="E1571" i="4"/>
  <c r="D1571" i="4"/>
  <c r="D1570" i="4"/>
  <c r="D1569" i="4"/>
  <c r="E1568" i="4"/>
  <c r="H1567" i="4"/>
  <c r="E1567" i="4"/>
  <c r="D1567" i="4"/>
  <c r="D1562" i="4" s="1"/>
  <c r="E1566" i="4"/>
  <c r="D1566" i="4"/>
  <c r="H1565" i="4"/>
  <c r="E1565" i="4"/>
  <c r="E1560" i="4" s="1"/>
  <c r="H1564" i="4"/>
  <c r="E1564" i="4"/>
  <c r="D1564" i="4"/>
  <c r="E1563" i="4"/>
  <c r="H1562" i="4"/>
  <c r="E1562" i="4"/>
  <c r="E1561" i="4"/>
  <c r="H1560" i="4"/>
  <c r="E1559" i="4"/>
  <c r="D1559" i="4"/>
  <c r="H1529" i="4"/>
  <c r="H1519" i="4" s="1"/>
  <c r="H1514" i="4" s="1"/>
  <c r="H1509" i="4" s="1"/>
  <c r="F1529" i="4"/>
  <c r="H1528" i="4"/>
  <c r="F1528" i="4"/>
  <c r="H1526" i="4"/>
  <c r="E1526" i="4"/>
  <c r="D1526" i="4"/>
  <c r="H1520" i="4"/>
  <c r="E1520" i="4"/>
  <c r="D1520" i="4"/>
  <c r="E1519" i="4"/>
  <c r="D1519" i="4"/>
  <c r="H1518" i="4"/>
  <c r="E1518" i="4"/>
  <c r="D1518" i="4"/>
  <c r="D1516" i="4" s="1"/>
  <c r="H1517" i="4"/>
  <c r="E1517" i="4"/>
  <c r="D1517" i="4"/>
  <c r="H1515" i="4"/>
  <c r="H1510" i="4" s="1"/>
  <c r="D1515" i="4"/>
  <c r="E1514" i="4"/>
  <c r="D1514" i="4"/>
  <c r="H1513" i="4"/>
  <c r="E1513" i="4"/>
  <c r="D1513" i="4"/>
  <c r="H1512" i="4"/>
  <c r="E1512" i="4"/>
  <c r="E1507" i="4" s="1"/>
  <c r="D1512" i="4"/>
  <c r="H1511" i="4"/>
  <c r="E1510" i="4"/>
  <c r="D1510" i="4"/>
  <c r="D1509" i="4"/>
  <c r="H1508" i="4"/>
  <c r="E1508" i="4"/>
  <c r="H1507" i="4"/>
  <c r="D1507" i="4"/>
  <c r="H1497" i="4"/>
  <c r="F1497" i="4"/>
  <c r="H1495" i="4"/>
  <c r="E1495" i="4"/>
  <c r="D1495" i="4"/>
  <c r="F1495" i="4" s="1"/>
  <c r="H1494" i="4"/>
  <c r="E1494" i="4"/>
  <c r="D1494" i="4"/>
  <c r="H1493" i="4"/>
  <c r="E1493" i="4"/>
  <c r="D1493" i="4"/>
  <c r="H1492" i="4"/>
  <c r="E1492" i="4"/>
  <c r="D1492" i="4"/>
  <c r="H1491" i="4"/>
  <c r="H1490" i="4" s="1"/>
  <c r="H1485" i="4" s="1"/>
  <c r="E1491" i="4"/>
  <c r="D1491" i="4"/>
  <c r="E1489" i="4"/>
  <c r="D1489" i="4"/>
  <c r="H1488" i="4"/>
  <c r="E1488" i="4"/>
  <c r="D1488" i="4"/>
  <c r="D1483" i="4" s="1"/>
  <c r="H1487" i="4"/>
  <c r="E1487" i="4"/>
  <c r="E1482" i="4" s="1"/>
  <c r="D1487" i="4"/>
  <c r="H1486" i="4"/>
  <c r="E1486" i="4"/>
  <c r="D1486" i="4"/>
  <c r="H1484" i="4"/>
  <c r="D1484" i="4"/>
  <c r="H1483" i="4"/>
  <c r="E1483" i="4"/>
  <c r="H1482" i="4"/>
  <c r="H1481" i="4"/>
  <c r="H1480" i="4" s="1"/>
  <c r="E1481" i="4"/>
  <c r="D1481" i="4"/>
  <c r="H1473" i="4"/>
  <c r="E1473" i="4"/>
  <c r="D1473" i="4"/>
  <c r="H1472" i="4"/>
  <c r="E1472" i="4"/>
  <c r="D1472" i="4"/>
  <c r="H1471" i="4"/>
  <c r="E1471" i="4"/>
  <c r="D1471" i="4"/>
  <c r="H1470" i="4"/>
  <c r="E1470" i="4"/>
  <c r="D1470" i="4"/>
  <c r="H1468" i="4"/>
  <c r="H1463" i="4" s="1"/>
  <c r="H1467" i="4"/>
  <c r="H1466" i="4"/>
  <c r="H1461" i="4" s="1"/>
  <c r="H1465" i="4"/>
  <c r="F1465" i="4"/>
  <c r="E1464" i="4"/>
  <c r="D1464" i="4"/>
  <c r="E1463" i="4"/>
  <c r="D1463" i="4"/>
  <c r="H1462" i="4"/>
  <c r="E1462" i="4"/>
  <c r="D1462" i="4"/>
  <c r="E1461" i="4"/>
  <c r="D1461" i="4"/>
  <c r="H1460" i="4"/>
  <c r="E1460" i="4"/>
  <c r="D1460" i="4"/>
  <c r="F1460" i="4" s="1"/>
  <c r="H1453" i="4"/>
  <c r="E1453" i="4"/>
  <c r="D1453" i="4"/>
  <c r="D1448" i="4" s="1"/>
  <c r="H1452" i="4"/>
  <c r="E1452" i="4"/>
  <c r="D1452" i="4"/>
  <c r="H1451" i="4"/>
  <c r="E1451" i="4"/>
  <c r="D1451" i="4"/>
  <c r="D1446" i="4" s="1"/>
  <c r="D1441" i="4" s="1"/>
  <c r="H1450" i="4"/>
  <c r="E1450" i="4"/>
  <c r="E1449" i="4" s="1"/>
  <c r="D1450" i="4"/>
  <c r="E1448" i="4"/>
  <c r="E1447" i="4"/>
  <c r="E1442" i="4" s="1"/>
  <c r="D1447" i="4"/>
  <c r="E1446" i="4"/>
  <c r="E1441" i="4" s="1"/>
  <c r="H1445" i="4"/>
  <c r="E1443" i="4"/>
  <c r="D1443" i="4"/>
  <c r="D1442" i="4"/>
  <c r="H1440" i="4"/>
  <c r="F1437" i="4"/>
  <c r="H1433" i="4"/>
  <c r="E1433" i="4"/>
  <c r="D1433" i="4"/>
  <c r="F1431" i="4"/>
  <c r="F1430" i="4"/>
  <c r="F1429" i="4"/>
  <c r="H1428" i="4"/>
  <c r="E1428" i="4"/>
  <c r="F1428" i="4" s="1"/>
  <c r="D1428" i="4"/>
  <c r="H1422" i="4"/>
  <c r="E1422" i="4"/>
  <c r="F1422" i="4" s="1"/>
  <c r="D1422" i="4"/>
  <c r="H1421" i="4"/>
  <c r="E1421" i="4"/>
  <c r="F1421" i="4" s="1"/>
  <c r="D1421" i="4"/>
  <c r="H1420" i="4"/>
  <c r="E1420" i="4"/>
  <c r="F1420" i="4" s="1"/>
  <c r="D1420" i="4"/>
  <c r="H1419" i="4"/>
  <c r="E1419" i="4"/>
  <c r="F1419" i="4" s="1"/>
  <c r="D1419" i="4"/>
  <c r="H1418" i="4"/>
  <c r="E1418" i="4"/>
  <c r="F1418" i="4" s="1"/>
  <c r="D1418" i="4"/>
  <c r="H1417" i="4"/>
  <c r="E1417" i="4"/>
  <c r="F1417" i="4" s="1"/>
  <c r="D1417" i="4"/>
  <c r="H1416" i="4"/>
  <c r="E1416" i="4"/>
  <c r="F1416" i="4" s="1"/>
  <c r="D1416" i="4"/>
  <c r="H1415" i="4"/>
  <c r="E1415" i="4"/>
  <c r="F1415" i="4" s="1"/>
  <c r="D1415" i="4"/>
  <c r="H1414" i="4"/>
  <c r="E1414" i="4"/>
  <c r="F1414" i="4" s="1"/>
  <c r="D1414" i="4"/>
  <c r="H1413" i="4"/>
  <c r="E1413" i="4"/>
  <c r="F1413" i="4" s="1"/>
  <c r="D1413" i="4"/>
  <c r="H1412" i="4"/>
  <c r="E1412" i="4"/>
  <c r="F1412" i="4" s="1"/>
  <c r="D1412" i="4"/>
  <c r="H1411" i="4"/>
  <c r="E1411" i="4"/>
  <c r="F1411" i="4" s="1"/>
  <c r="D1411" i="4"/>
  <c r="H1410" i="4"/>
  <c r="E1410" i="4"/>
  <c r="F1410" i="4" s="1"/>
  <c r="D1410" i="4"/>
  <c r="H1409" i="4"/>
  <c r="E1409" i="4"/>
  <c r="F1409" i="4" s="1"/>
  <c r="D1409" i="4"/>
  <c r="H1408" i="4"/>
  <c r="E1408" i="4"/>
  <c r="F1408" i="4" s="1"/>
  <c r="D1408" i="4"/>
  <c r="F1399" i="4"/>
  <c r="H1398" i="4"/>
  <c r="H1395" i="4" s="1"/>
  <c r="E1398" i="4"/>
  <c r="F1398" i="4" s="1"/>
  <c r="D1398" i="4"/>
  <c r="H1397" i="4"/>
  <c r="E1397" i="4"/>
  <c r="D1397" i="4"/>
  <c r="H1396" i="4"/>
  <c r="F1396" i="4"/>
  <c r="E1396" i="4"/>
  <c r="D1396" i="4"/>
  <c r="D1381" i="4" s="1"/>
  <c r="D1380" i="4" s="1"/>
  <c r="E1395" i="4"/>
  <c r="F1395" i="4" s="1"/>
  <c r="D1395" i="4"/>
  <c r="F1393" i="4"/>
  <c r="H1392" i="4"/>
  <c r="F1392" i="4"/>
  <c r="E1392" i="4"/>
  <c r="D1392" i="4"/>
  <c r="H1385" i="4"/>
  <c r="E1385" i="4"/>
  <c r="E1382" i="4" s="1"/>
  <c r="D1385" i="4"/>
  <c r="H1384" i="4"/>
  <c r="H1381" i="4" s="1"/>
  <c r="E1384" i="4"/>
  <c r="F1384" i="4" s="1"/>
  <c r="D1384" i="4"/>
  <c r="D1383" i="4"/>
  <c r="D1382" i="4"/>
  <c r="E1381" i="4"/>
  <c r="F1366" i="4"/>
  <c r="H1365" i="4"/>
  <c r="E1365" i="4"/>
  <c r="F1365" i="4" s="1"/>
  <c r="D1365" i="4"/>
  <c r="H1364" i="4"/>
  <c r="H1362" i="4" s="1"/>
  <c r="E1364" i="4"/>
  <c r="D1364" i="4"/>
  <c r="D1361" i="4" s="1"/>
  <c r="H1363" i="4"/>
  <c r="E1363" i="4"/>
  <c r="E1362" i="4" s="1"/>
  <c r="F1362" i="4" s="1"/>
  <c r="D1363" i="4"/>
  <c r="D1360" i="4" s="1"/>
  <c r="D1362" i="4"/>
  <c r="H1360" i="4"/>
  <c r="H1359" i="4" s="1"/>
  <c r="F1355" i="4"/>
  <c r="D1353" i="4"/>
  <c r="F1353" i="4" s="1"/>
  <c r="F1348" i="4"/>
  <c r="H1347" i="4"/>
  <c r="E1347" i="4"/>
  <c r="F1347" i="4" s="1"/>
  <c r="D1347" i="4"/>
  <c r="F1345" i="4"/>
  <c r="H1344" i="4"/>
  <c r="E1344" i="4"/>
  <c r="F1344" i="4" s="1"/>
  <c r="D1344" i="4"/>
  <c r="F1342" i="4"/>
  <c r="H1341" i="4"/>
  <c r="E1341" i="4"/>
  <c r="D1341" i="4"/>
  <c r="H1340" i="4"/>
  <c r="E1340" i="4"/>
  <c r="D1340" i="4"/>
  <c r="H1339" i="4"/>
  <c r="H1336" i="4" s="1"/>
  <c r="E1339" i="4"/>
  <c r="F1339" i="4" s="1"/>
  <c r="D1339" i="4"/>
  <c r="D1338" i="4" s="1"/>
  <c r="H1337" i="4"/>
  <c r="E1337" i="4"/>
  <c r="D1337" i="4"/>
  <c r="H1326" i="4"/>
  <c r="E1326" i="4"/>
  <c r="D1326" i="4"/>
  <c r="H1325" i="4"/>
  <c r="H1323" i="4" s="1"/>
  <c r="E1325" i="4"/>
  <c r="D1325" i="4"/>
  <c r="H1324" i="4"/>
  <c r="E1324" i="4"/>
  <c r="E1323" i="4" s="1"/>
  <c r="D1324" i="4"/>
  <c r="F1312" i="4"/>
  <c r="H1311" i="4"/>
  <c r="E1311" i="4"/>
  <c r="D1311" i="4"/>
  <c r="E1310" i="4"/>
  <c r="D1310" i="4"/>
  <c r="E1309" i="4"/>
  <c r="D1309" i="4"/>
  <c r="D1306" i="4" s="1"/>
  <c r="E1307" i="4"/>
  <c r="F1291" i="4"/>
  <c r="H1290" i="4"/>
  <c r="E1290" i="4"/>
  <c r="D1290" i="4"/>
  <c r="H1289" i="4"/>
  <c r="E1289" i="4"/>
  <c r="D1289" i="4"/>
  <c r="H1288" i="4"/>
  <c r="E1288" i="4"/>
  <c r="D1288" i="4"/>
  <c r="E1287" i="4"/>
  <c r="F1279" i="4"/>
  <c r="H1278" i="4"/>
  <c r="E1278" i="4"/>
  <c r="F1278" i="4" s="1"/>
  <c r="D1278" i="4"/>
  <c r="H1277" i="4"/>
  <c r="E1277" i="4"/>
  <c r="E1274" i="4" s="1"/>
  <c r="D1277" i="4"/>
  <c r="D1275" i="4" s="1"/>
  <c r="H1276" i="4"/>
  <c r="H1273" i="4" s="1"/>
  <c r="E1276" i="4"/>
  <c r="D1276" i="4"/>
  <c r="H1275" i="4"/>
  <c r="H1274" i="4"/>
  <c r="D1273" i="4"/>
  <c r="H1263" i="4"/>
  <c r="E1263" i="4"/>
  <c r="D1263" i="4"/>
  <c r="H1262" i="4"/>
  <c r="E1262" i="4"/>
  <c r="D1262" i="4"/>
  <c r="H1261" i="4"/>
  <c r="E1261" i="4"/>
  <c r="D1261" i="4"/>
  <c r="D1260" i="4" s="1"/>
  <c r="F1258" i="4"/>
  <c r="H1257" i="4"/>
  <c r="E1257" i="4"/>
  <c r="F1257" i="4" s="1"/>
  <c r="D1257" i="4"/>
  <c r="H1256" i="4"/>
  <c r="H1254" i="4" s="1"/>
  <c r="E1256" i="4"/>
  <c r="E1253" i="4" s="1"/>
  <c r="E1250" i="4" s="1"/>
  <c r="D1256" i="4"/>
  <c r="H1255" i="4"/>
  <c r="E1255" i="4"/>
  <c r="E1254" i="4" s="1"/>
  <c r="D1255" i="4"/>
  <c r="H1252" i="4"/>
  <c r="H1249" i="4" s="1"/>
  <c r="H1244" i="4"/>
  <c r="F1244" i="4"/>
  <c r="H1243" i="4"/>
  <c r="F1243" i="4"/>
  <c r="E1242" i="4"/>
  <c r="H1242" i="4" s="1"/>
  <c r="D1242" i="4"/>
  <c r="F1241" i="4"/>
  <c r="H1239" i="4"/>
  <c r="E1239" i="4"/>
  <c r="F1239" i="4" s="1"/>
  <c r="D1239" i="4"/>
  <c r="D1236" i="4"/>
  <c r="F1234" i="4"/>
  <c r="H1233" i="4"/>
  <c r="E1233" i="4"/>
  <c r="D1233" i="4"/>
  <c r="H1232" i="4"/>
  <c r="H1229" i="4" s="1"/>
  <c r="E1232" i="4"/>
  <c r="D1232" i="4"/>
  <c r="H1231" i="4"/>
  <c r="H1228" i="4" s="1"/>
  <c r="H1227" i="4" s="1"/>
  <c r="E1231" i="4"/>
  <c r="D1231" i="4"/>
  <c r="E1229" i="4"/>
  <c r="D1228" i="4"/>
  <c r="D1209" i="4" s="1"/>
  <c r="H1226" i="4"/>
  <c r="H1225" i="4"/>
  <c r="F1225" i="4"/>
  <c r="H1224" i="4"/>
  <c r="F1224" i="4"/>
  <c r="H1223" i="4"/>
  <c r="E1223" i="4"/>
  <c r="D1223" i="4"/>
  <c r="F1223" i="4" s="1"/>
  <c r="H1222" i="4"/>
  <c r="H1221" i="4"/>
  <c r="H1217" i="4" s="1"/>
  <c r="H1213" i="4" s="1"/>
  <c r="F1221" i="4"/>
  <c r="H1220" i="4"/>
  <c r="H1216" i="4" s="1"/>
  <c r="E1219" i="4"/>
  <c r="H1219" i="4" s="1"/>
  <c r="D1219" i="4"/>
  <c r="H1218" i="4"/>
  <c r="H1214" i="4" s="1"/>
  <c r="E1218" i="4"/>
  <c r="D1218" i="4"/>
  <c r="D1214" i="4" s="1"/>
  <c r="D1211" i="4" s="1"/>
  <c r="E1217" i="4"/>
  <c r="D1217" i="4"/>
  <c r="E1216" i="4"/>
  <c r="E1215" i="4" s="1"/>
  <c r="D1216" i="4"/>
  <c r="E1214" i="4"/>
  <c r="E1210" i="4" s="1"/>
  <c r="E1213" i="4"/>
  <c r="D1213" i="4"/>
  <c r="E1212" i="4"/>
  <c r="D1212" i="4"/>
  <c r="D1208" i="4" s="1"/>
  <c r="H1201" i="4"/>
  <c r="E1201" i="4"/>
  <c r="E1198" i="4" s="1"/>
  <c r="D1201" i="4"/>
  <c r="D1198" i="4" s="1"/>
  <c r="H1200" i="4"/>
  <c r="E1200" i="4"/>
  <c r="D1200" i="4"/>
  <c r="D1199" i="4"/>
  <c r="H1197" i="4"/>
  <c r="D1197" i="4"/>
  <c r="F1194" i="4"/>
  <c r="H1193" i="4"/>
  <c r="F1193" i="4"/>
  <c r="E1193" i="4"/>
  <c r="D1193" i="4"/>
  <c r="H1192" i="4"/>
  <c r="E1192" i="4"/>
  <c r="E1189" i="4" s="1"/>
  <c r="E1186" i="4" s="1"/>
  <c r="D1192" i="4"/>
  <c r="D1189" i="4" s="1"/>
  <c r="H1191" i="4"/>
  <c r="H1190" i="4" s="1"/>
  <c r="E1191" i="4"/>
  <c r="D1191" i="4"/>
  <c r="H1189" i="4"/>
  <c r="H1188" i="4"/>
  <c r="H1187" i="4" s="1"/>
  <c r="H1180" i="4"/>
  <c r="H1179" i="4"/>
  <c r="F1179" i="4"/>
  <c r="E1178" i="4"/>
  <c r="D1178" i="4"/>
  <c r="D1175" i="4" s="1"/>
  <c r="D1166" i="4" s="1"/>
  <c r="H1177" i="4"/>
  <c r="D1177" i="4"/>
  <c r="D1168" i="4" s="1"/>
  <c r="E1176" i="4"/>
  <c r="F1176" i="4" s="1"/>
  <c r="D1176" i="4"/>
  <c r="H1174" i="4"/>
  <c r="H1173" i="4"/>
  <c r="F1173" i="4"/>
  <c r="E1172" i="4"/>
  <c r="D1172" i="4"/>
  <c r="D1169" i="4" s="1"/>
  <c r="E1171" i="4"/>
  <c r="D1171" i="4"/>
  <c r="E1170" i="4"/>
  <c r="D1170" i="4"/>
  <c r="E1169" i="4"/>
  <c r="D1167" i="4"/>
  <c r="H1165" i="4"/>
  <c r="H1164" i="4"/>
  <c r="F1164" i="4"/>
  <c r="E1163" i="4"/>
  <c r="D1163" i="4"/>
  <c r="H1162" i="4"/>
  <c r="E1162" i="4"/>
  <c r="E1159" i="4" s="1"/>
  <c r="H1159" i="4" s="1"/>
  <c r="D1162" i="4"/>
  <c r="D1159" i="4" s="1"/>
  <c r="E1161" i="4"/>
  <c r="D1161" i="4"/>
  <c r="D1158" i="4" s="1"/>
  <c r="D1160" i="4"/>
  <c r="D1157" i="4" s="1"/>
  <c r="E1158" i="4"/>
  <c r="H1156" i="4"/>
  <c r="H1155" i="4"/>
  <c r="F1155" i="4"/>
  <c r="H1154" i="4"/>
  <c r="E1154" i="4"/>
  <c r="D1154" i="4"/>
  <c r="H1153" i="4"/>
  <c r="H1152" i="4"/>
  <c r="F1152" i="4"/>
  <c r="H1151" i="4"/>
  <c r="E1151" i="4"/>
  <c r="D1151" i="4"/>
  <c r="E1150" i="4"/>
  <c r="H1150" i="4" s="1"/>
  <c r="D1150" i="4"/>
  <c r="F1149" i="4"/>
  <c r="E1149" i="4"/>
  <c r="H1149" i="4" s="1"/>
  <c r="D1149" i="4"/>
  <c r="H1147" i="4"/>
  <c r="H1146" i="4"/>
  <c r="E1145" i="4"/>
  <c r="H1145" i="4" s="1"/>
  <c r="D1145" i="4"/>
  <c r="H1144" i="4"/>
  <c r="H1143" i="4"/>
  <c r="F1143" i="4"/>
  <c r="E1142" i="4"/>
  <c r="H1142" i="4" s="1"/>
  <c r="D1142" i="4"/>
  <c r="F1142" i="4" s="1"/>
  <c r="H1141" i="4"/>
  <c r="H1140" i="4"/>
  <c r="F1140" i="4"/>
  <c r="E1139" i="4"/>
  <c r="D1139" i="4"/>
  <c r="H1138" i="4"/>
  <c r="H1137" i="4"/>
  <c r="F1137" i="4"/>
  <c r="E1136" i="4"/>
  <c r="H1136" i="4" s="1"/>
  <c r="D1136" i="4"/>
  <c r="E1135" i="4"/>
  <c r="H1135" i="4" s="1"/>
  <c r="D1135" i="4"/>
  <c r="H1134" i="4"/>
  <c r="E1134" i="4"/>
  <c r="D1134" i="4"/>
  <c r="D1132" i="4"/>
  <c r="D1131" i="4"/>
  <c r="H1122" i="4"/>
  <c r="E1122" i="4"/>
  <c r="D1122" i="4"/>
  <c r="F1119" i="4"/>
  <c r="F1118" i="4"/>
  <c r="H1117" i="4"/>
  <c r="E1117" i="4"/>
  <c r="F1117" i="4" s="1"/>
  <c r="D1117" i="4"/>
  <c r="D1116" i="4"/>
  <c r="D1115" i="4"/>
  <c r="F1115" i="4" s="1"/>
  <c r="H1114" i="4"/>
  <c r="E1114" i="4"/>
  <c r="F1112" i="4"/>
  <c r="H1111" i="4"/>
  <c r="E1111" i="4"/>
  <c r="F1111" i="4" s="1"/>
  <c r="D1111" i="4"/>
  <c r="F1110" i="4"/>
  <c r="H1108" i="4"/>
  <c r="E1108" i="4"/>
  <c r="D1108" i="4"/>
  <c r="F1106" i="4"/>
  <c r="H1105" i="4"/>
  <c r="E1105" i="4"/>
  <c r="F1105" i="4" s="1"/>
  <c r="D1105" i="4"/>
  <c r="E1104" i="4"/>
  <c r="E1101" i="4" s="1"/>
  <c r="D1104" i="4"/>
  <c r="E1103" i="4"/>
  <c r="D1103" i="4"/>
  <c r="H1102" i="4"/>
  <c r="H1101" i="4"/>
  <c r="H1100" i="4"/>
  <c r="H1097" i="4" s="1"/>
  <c r="D1100" i="4"/>
  <c r="E1098" i="4"/>
  <c r="H1092" i="4"/>
  <c r="E1092" i="4"/>
  <c r="D1092" i="4"/>
  <c r="H1089" i="4"/>
  <c r="E1089" i="4"/>
  <c r="D1089" i="4"/>
  <c r="F1087" i="4"/>
  <c r="H1086" i="4"/>
  <c r="F1086" i="4"/>
  <c r="E1086" i="4"/>
  <c r="D1086" i="4"/>
  <c r="H1085" i="4"/>
  <c r="E1085" i="4"/>
  <c r="E1082" i="4" s="1"/>
  <c r="E1079" i="4" s="1"/>
  <c r="D1085" i="4"/>
  <c r="H1084" i="4"/>
  <c r="H1081" i="4" s="1"/>
  <c r="E1084" i="4"/>
  <c r="D1084" i="4"/>
  <c r="D1081" i="4" s="1"/>
  <c r="H1083" i="4"/>
  <c r="H1082" i="4"/>
  <c r="H1079" i="4" s="1"/>
  <c r="D1082" i="4"/>
  <c r="D1079" i="4" s="1"/>
  <c r="H1073" i="4"/>
  <c r="E1073" i="4"/>
  <c r="D1073" i="4"/>
  <c r="F1071" i="4"/>
  <c r="H1070" i="4"/>
  <c r="E1070" i="4"/>
  <c r="F1070" i="4" s="1"/>
  <c r="D1070" i="4"/>
  <c r="H1069" i="4"/>
  <c r="E1069" i="4"/>
  <c r="E1066" i="4" s="1"/>
  <c r="D1069" i="4"/>
  <c r="D1066" i="4" s="1"/>
  <c r="H1068" i="4"/>
  <c r="H1065" i="4" s="1"/>
  <c r="E1068" i="4"/>
  <c r="D1068" i="4"/>
  <c r="D1065" i="4" s="1"/>
  <c r="H1061" i="4"/>
  <c r="E1061" i="4"/>
  <c r="D1061" i="4"/>
  <c r="H1058" i="4"/>
  <c r="E1058" i="4"/>
  <c r="D1058" i="4"/>
  <c r="F1056" i="4"/>
  <c r="H1055" i="4"/>
  <c r="E1055" i="4"/>
  <c r="D1055" i="4"/>
  <c r="H1052" i="4"/>
  <c r="E1052" i="4"/>
  <c r="D1052" i="4"/>
  <c r="H1051" i="4"/>
  <c r="E1051" i="4"/>
  <c r="E1048" i="4" s="1"/>
  <c r="D1051" i="4"/>
  <c r="D1048" i="4" s="1"/>
  <c r="H1050" i="4"/>
  <c r="H1047" i="4" s="1"/>
  <c r="F1050" i="4"/>
  <c r="E1050" i="4"/>
  <c r="D1050" i="4"/>
  <c r="D1047" i="4" s="1"/>
  <c r="D1046" i="4" s="1"/>
  <c r="F1049" i="4"/>
  <c r="E1049" i="4"/>
  <c r="D1049" i="4"/>
  <c r="E1047" i="4"/>
  <c r="F1047" i="4" s="1"/>
  <c r="F1044" i="4"/>
  <c r="H1043" i="4"/>
  <c r="E1043" i="4"/>
  <c r="F1043" i="4" s="1"/>
  <c r="H1042" i="4"/>
  <c r="E1042" i="4"/>
  <c r="D1042" i="4"/>
  <c r="D1039" i="4" s="1"/>
  <c r="H1041" i="4"/>
  <c r="H1038" i="4" s="1"/>
  <c r="E1041" i="4"/>
  <c r="E1038" i="4" s="1"/>
  <c r="E1037" i="4" s="1"/>
  <c r="D1041" i="4"/>
  <c r="E1039" i="4"/>
  <c r="H1034" i="4"/>
  <c r="E1034" i="4"/>
  <c r="D1034" i="4"/>
  <c r="H1031" i="4"/>
  <c r="D1031" i="4"/>
  <c r="H1028" i="4"/>
  <c r="E1028" i="4"/>
  <c r="D1028" i="4"/>
  <c r="H1025" i="4"/>
  <c r="E1025" i="4"/>
  <c r="D1025" i="4"/>
  <c r="H1022" i="4"/>
  <c r="E1022" i="4"/>
  <c r="D1022" i="4"/>
  <c r="H1019" i="4"/>
  <c r="E1019" i="4"/>
  <c r="D1019" i="4"/>
  <c r="H1016" i="4"/>
  <c r="E1016" i="4"/>
  <c r="D1016" i="4"/>
  <c r="H1015" i="4"/>
  <c r="E1015" i="4"/>
  <c r="E1012" i="4" s="1"/>
  <c r="D1015" i="4"/>
  <c r="D1012" i="4" s="1"/>
  <c r="H1014" i="4"/>
  <c r="E1014" i="4"/>
  <c r="D1014" i="4"/>
  <c r="D1013" i="4" s="1"/>
  <c r="H1011" i="4"/>
  <c r="H1001" i="4"/>
  <c r="F1001" i="4"/>
  <c r="H1000" i="4"/>
  <c r="F1000" i="4"/>
  <c r="H999" i="4"/>
  <c r="F999" i="4"/>
  <c r="H998" i="4"/>
  <c r="H997" i="4" s="1"/>
  <c r="F998" i="4"/>
  <c r="E997" i="4"/>
  <c r="D997" i="4"/>
  <c r="F997" i="4" s="1"/>
  <c r="H996" i="4"/>
  <c r="H991" i="4" s="1"/>
  <c r="E996" i="4"/>
  <c r="D996" i="4"/>
  <c r="H995" i="4"/>
  <c r="H990" i="4" s="1"/>
  <c r="E995" i="4"/>
  <c r="E990" i="4" s="1"/>
  <c r="D995" i="4"/>
  <c r="H994" i="4"/>
  <c r="E994" i="4"/>
  <c r="E992" i="4" s="1"/>
  <c r="D994" i="4"/>
  <c r="H993" i="4"/>
  <c r="H988" i="4" s="1"/>
  <c r="E993" i="4"/>
  <c r="D993" i="4"/>
  <c r="F993" i="4" s="1"/>
  <c r="E991" i="4"/>
  <c r="D991" i="4"/>
  <c r="H989" i="4"/>
  <c r="E989" i="4"/>
  <c r="D989" i="4"/>
  <c r="E988" i="4"/>
  <c r="H985" i="4"/>
  <c r="H984" i="4" s="1"/>
  <c r="H983" i="4" s="1"/>
  <c r="H982" i="4" s="1"/>
  <c r="H981" i="4" s="1"/>
  <c r="H980" i="4" s="1"/>
  <c r="F985" i="4"/>
  <c r="E984" i="4"/>
  <c r="D984" i="4"/>
  <c r="D983" i="4" s="1"/>
  <c r="D982" i="4" s="1"/>
  <c r="E983" i="4"/>
  <c r="F983" i="4" s="1"/>
  <c r="E982" i="4"/>
  <c r="E981" i="4" s="1"/>
  <c r="H979" i="4"/>
  <c r="H978" i="4" s="1"/>
  <c r="F979" i="4"/>
  <c r="E978" i="4"/>
  <c r="E977" i="4" s="1"/>
  <c r="E976" i="4" s="1"/>
  <c r="E975" i="4" s="1"/>
  <c r="E974" i="4" s="1"/>
  <c r="D978" i="4"/>
  <c r="H977" i="4"/>
  <c r="D977" i="4"/>
  <c r="H976" i="4"/>
  <c r="H975" i="4" s="1"/>
  <c r="H974" i="4" s="1"/>
  <c r="H973" i="4"/>
  <c r="F973" i="4"/>
  <c r="H972" i="4"/>
  <c r="H971" i="4" s="1"/>
  <c r="F972" i="4"/>
  <c r="E971" i="4"/>
  <c r="D971" i="4"/>
  <c r="F971" i="4" s="1"/>
  <c r="H970" i="4"/>
  <c r="F970" i="4"/>
  <c r="H969" i="4"/>
  <c r="H968" i="4" s="1"/>
  <c r="F969" i="4"/>
  <c r="E968" i="4"/>
  <c r="D968" i="4"/>
  <c r="H967" i="4"/>
  <c r="H964" i="4" s="1"/>
  <c r="E967" i="4"/>
  <c r="D967" i="4"/>
  <c r="F967" i="4" s="1"/>
  <c r="E966" i="4"/>
  <c r="E963" i="4" s="1"/>
  <c r="D966" i="4"/>
  <c r="E964" i="4"/>
  <c r="D964" i="4"/>
  <c r="E962" i="4"/>
  <c r="H961" i="4"/>
  <c r="F961" i="4"/>
  <c r="H960" i="4"/>
  <c r="F960" i="4"/>
  <c r="H959" i="4"/>
  <c r="E959" i="4"/>
  <c r="D959" i="4"/>
  <c r="F959" i="4" s="1"/>
  <c r="H958" i="4"/>
  <c r="F958" i="4"/>
  <c r="H957" i="4"/>
  <c r="F957" i="4"/>
  <c r="H956" i="4"/>
  <c r="E956" i="4"/>
  <c r="D956" i="4"/>
  <c r="H955" i="4"/>
  <c r="F955" i="4"/>
  <c r="H954" i="4"/>
  <c r="H953" i="4" s="1"/>
  <c r="E953" i="4"/>
  <c r="D953" i="4"/>
  <c r="H952" i="4"/>
  <c r="H949" i="4" s="1"/>
  <c r="E952" i="4"/>
  <c r="D952" i="4"/>
  <c r="H951" i="4"/>
  <c r="H948" i="4" s="1"/>
  <c r="E951" i="4"/>
  <c r="F951" i="4" s="1"/>
  <c r="D951" i="4"/>
  <c r="D950" i="4"/>
  <c r="E949" i="4"/>
  <c r="F949" i="4" s="1"/>
  <c r="D949" i="4"/>
  <c r="D948" i="4"/>
  <c r="D947" i="4"/>
  <c r="H946" i="4"/>
  <c r="H935" i="4" s="1"/>
  <c r="H931" i="4" s="1"/>
  <c r="F946" i="4"/>
  <c r="H945" i="4"/>
  <c r="H944" i="4" s="1"/>
  <c r="F945" i="4"/>
  <c r="E944" i="4"/>
  <c r="D944" i="4"/>
  <c r="H943" i="4"/>
  <c r="H936" i="4" s="1"/>
  <c r="H932" i="4" s="1"/>
  <c r="H928" i="4" s="1"/>
  <c r="H923" i="4" s="1"/>
  <c r="F943" i="4"/>
  <c r="H942" i="4"/>
  <c r="F942" i="4"/>
  <c r="H941" i="4"/>
  <c r="H940" i="4" s="1"/>
  <c r="F941" i="4"/>
  <c r="E940" i="4"/>
  <c r="D940" i="4"/>
  <c r="H939" i="4"/>
  <c r="F939" i="4"/>
  <c r="H938" i="4"/>
  <c r="F938" i="4"/>
  <c r="E937" i="4"/>
  <c r="D937" i="4"/>
  <c r="E936" i="4"/>
  <c r="D936" i="4"/>
  <c r="E935" i="4"/>
  <c r="D935" i="4"/>
  <c r="E934" i="4"/>
  <c r="D934" i="4"/>
  <c r="D933" i="4" s="1"/>
  <c r="D929" i="4" s="1"/>
  <c r="E933" i="4"/>
  <c r="E932" i="4"/>
  <c r="D932" i="4"/>
  <c r="E931" i="4"/>
  <c r="D931" i="4"/>
  <c r="E930" i="4"/>
  <c r="D930" i="4"/>
  <c r="E929" i="4"/>
  <c r="E928" i="4"/>
  <c r="D928" i="4"/>
  <c r="E922" i="4"/>
  <c r="H917" i="4"/>
  <c r="F917" i="4"/>
  <c r="H916" i="4"/>
  <c r="F916" i="4"/>
  <c r="H915" i="4"/>
  <c r="F915" i="4"/>
  <c r="H914" i="4"/>
  <c r="F914" i="4"/>
  <c r="H913" i="4"/>
  <c r="F913" i="4"/>
  <c r="H912" i="4"/>
  <c r="F912" i="4"/>
  <c r="E911" i="4"/>
  <c r="D911" i="4"/>
  <c r="H910" i="4"/>
  <c r="F910" i="4"/>
  <c r="H909" i="4"/>
  <c r="F909" i="4"/>
  <c r="H908" i="4"/>
  <c r="F908" i="4"/>
  <c r="H907" i="4"/>
  <c r="E907" i="4"/>
  <c r="F907" i="4" s="1"/>
  <c r="D907" i="4"/>
  <c r="D906" i="4"/>
  <c r="D905" i="4" s="1"/>
  <c r="D904" i="4" s="1"/>
  <c r="H902" i="4"/>
  <c r="F902" i="4"/>
  <c r="H901" i="4"/>
  <c r="F901" i="4"/>
  <c r="H900" i="4"/>
  <c r="F900" i="4"/>
  <c r="H899" i="4"/>
  <c r="H898" i="4" s="1"/>
  <c r="F899" i="4"/>
  <c r="E898" i="4"/>
  <c r="D898" i="4"/>
  <c r="H897" i="4"/>
  <c r="F897" i="4"/>
  <c r="H896" i="4"/>
  <c r="F896" i="4"/>
  <c r="H895" i="4"/>
  <c r="F895" i="4"/>
  <c r="H894" i="4"/>
  <c r="F894" i="4"/>
  <c r="H893" i="4"/>
  <c r="E893" i="4"/>
  <c r="D893" i="4"/>
  <c r="H892" i="4"/>
  <c r="H882" i="4" s="1"/>
  <c r="E892" i="4"/>
  <c r="F892" i="4" s="1"/>
  <c r="D892" i="4"/>
  <c r="E891" i="4"/>
  <c r="F891" i="4" s="1"/>
  <c r="D891" i="4"/>
  <c r="D881" i="4" s="1"/>
  <c r="D878" i="4" s="1"/>
  <c r="D873" i="4" s="1"/>
  <c r="H890" i="4"/>
  <c r="F890" i="4"/>
  <c r="H889" i="4"/>
  <c r="F889" i="4"/>
  <c r="H888" i="4"/>
  <c r="F888" i="4"/>
  <c r="H887" i="4"/>
  <c r="F887" i="4"/>
  <c r="H886" i="4"/>
  <c r="F886" i="4"/>
  <c r="E885" i="4"/>
  <c r="D885" i="4"/>
  <c r="H884" i="4"/>
  <c r="F884" i="4"/>
  <c r="E882" i="4"/>
  <c r="D882" i="4"/>
  <c r="D879" i="4"/>
  <c r="D874" i="4" s="1"/>
  <c r="F870" i="4"/>
  <c r="H869" i="4"/>
  <c r="E869" i="4"/>
  <c r="D869" i="4"/>
  <c r="H868" i="4"/>
  <c r="E868" i="4"/>
  <c r="E867" i="4" s="1"/>
  <c r="D868" i="4"/>
  <c r="F868" i="4" s="1"/>
  <c r="H867" i="4"/>
  <c r="F866" i="4"/>
  <c r="H865" i="4"/>
  <c r="H863" i="4" s="1"/>
  <c r="E865" i="4"/>
  <c r="D865" i="4"/>
  <c r="D864" i="4" s="1"/>
  <c r="H864" i="4"/>
  <c r="E864" i="4"/>
  <c r="D863" i="4"/>
  <c r="D862" i="4" s="1"/>
  <c r="D861" i="4"/>
  <c r="H860" i="4"/>
  <c r="H854" i="4"/>
  <c r="H852" i="4" s="1"/>
  <c r="H851" i="4" s="1"/>
  <c r="E854" i="4"/>
  <c r="E853" i="4" s="1"/>
  <c r="D854" i="4"/>
  <c r="D853" i="4" s="1"/>
  <c r="H853" i="4"/>
  <c r="E852" i="4"/>
  <c r="E851" i="4" s="1"/>
  <c r="F850" i="4"/>
  <c r="H847" i="4"/>
  <c r="H844" i="4" s="1"/>
  <c r="H841" i="4" s="1"/>
  <c r="E847" i="4"/>
  <c r="D847" i="4"/>
  <c r="H846" i="4"/>
  <c r="H845" i="4" s="1"/>
  <c r="E846" i="4"/>
  <c r="E843" i="4" s="1"/>
  <c r="E839" i="4" s="1"/>
  <c r="E794" i="4" s="1"/>
  <c r="D846" i="4"/>
  <c r="D843" i="4" s="1"/>
  <c r="D844" i="4"/>
  <c r="H843" i="4"/>
  <c r="H842" i="4" s="1"/>
  <c r="H839" i="4"/>
  <c r="F836" i="4"/>
  <c r="H835" i="4"/>
  <c r="F835" i="4"/>
  <c r="E835" i="4"/>
  <c r="D835" i="4"/>
  <c r="H834" i="4"/>
  <c r="F834" i="4"/>
  <c r="E834" i="4"/>
  <c r="D834" i="4"/>
  <c r="H833" i="4"/>
  <c r="F833" i="4"/>
  <c r="E833" i="4"/>
  <c r="D833" i="4"/>
  <c r="F832" i="4"/>
  <c r="F831" i="4"/>
  <c r="F830" i="4"/>
  <c r="H829" i="4"/>
  <c r="F829" i="4"/>
  <c r="E829" i="4"/>
  <c r="D829" i="4"/>
  <c r="H828" i="4"/>
  <c r="F828" i="4"/>
  <c r="E828" i="4"/>
  <c r="E803" i="4" s="1"/>
  <c r="D828" i="4"/>
  <c r="H827" i="4"/>
  <c r="F827" i="4"/>
  <c r="E827" i="4"/>
  <c r="D827" i="4"/>
  <c r="F826" i="4"/>
  <c r="H825" i="4"/>
  <c r="F825" i="4"/>
  <c r="E825" i="4"/>
  <c r="D825" i="4"/>
  <c r="F824" i="4"/>
  <c r="F823" i="4"/>
  <c r="F822" i="4"/>
  <c r="F821" i="4"/>
  <c r="F820" i="4"/>
  <c r="F818" i="4"/>
  <c r="H817" i="4"/>
  <c r="E817" i="4"/>
  <c r="E816" i="4" s="1"/>
  <c r="D817" i="4"/>
  <c r="D804" i="4" s="1"/>
  <c r="H816" i="4"/>
  <c r="F815" i="4"/>
  <c r="F814" i="4"/>
  <c r="F813" i="4"/>
  <c r="F812" i="4"/>
  <c r="F811" i="4"/>
  <c r="F810" i="4"/>
  <c r="F809" i="4"/>
  <c r="F808" i="4"/>
  <c r="F807" i="4"/>
  <c r="H806" i="4"/>
  <c r="F806" i="4"/>
  <c r="E806" i="4"/>
  <c r="D806" i="4"/>
  <c r="H805" i="4"/>
  <c r="F805" i="4"/>
  <c r="E805" i="4"/>
  <c r="D805" i="4"/>
  <c r="H803" i="4"/>
  <c r="D803" i="4"/>
  <c r="H800" i="4"/>
  <c r="D800" i="4"/>
  <c r="H790" i="4"/>
  <c r="F790" i="4"/>
  <c r="H789" i="4"/>
  <c r="H788" i="4"/>
  <c r="E787" i="4"/>
  <c r="D787" i="4"/>
  <c r="H786" i="4"/>
  <c r="E786" i="4"/>
  <c r="D786" i="4"/>
  <c r="D781" i="4" s="1"/>
  <c r="E785" i="4"/>
  <c r="H785" i="4" s="1"/>
  <c r="D785" i="4"/>
  <c r="E784" i="4"/>
  <c r="E779" i="4" s="1"/>
  <c r="H779" i="4" s="1"/>
  <c r="D784" i="4"/>
  <c r="D779" i="4" s="1"/>
  <c r="H783" i="4"/>
  <c r="E783" i="4"/>
  <c r="E778" i="4" s="1"/>
  <c r="D783" i="4"/>
  <c r="D778" i="4" s="1"/>
  <c r="E782" i="4"/>
  <c r="H782" i="4" s="1"/>
  <c r="E781" i="4"/>
  <c r="H781" i="4" s="1"/>
  <c r="H776" i="4"/>
  <c r="H775" i="4"/>
  <c r="F775" i="4"/>
  <c r="H774" i="4"/>
  <c r="H773" i="4"/>
  <c r="H772" i="4"/>
  <c r="E772" i="4"/>
  <c r="D772" i="4"/>
  <c r="F772" i="4" s="1"/>
  <c r="H771" i="4"/>
  <c r="E771" i="4"/>
  <c r="E766" i="4" s="1"/>
  <c r="H766" i="4" s="1"/>
  <c r="D771" i="4"/>
  <c r="F770" i="4"/>
  <c r="E770" i="4"/>
  <c r="E765" i="4" s="1"/>
  <c r="D770" i="4"/>
  <c r="E769" i="4"/>
  <c r="E764" i="4" s="1"/>
  <c r="H764" i="4" s="1"/>
  <c r="D769" i="4"/>
  <c r="D764" i="4" s="1"/>
  <c r="E768" i="4"/>
  <c r="D768" i="4"/>
  <c r="D763" i="4" s="1"/>
  <c r="D767" i="4"/>
  <c r="D766" i="4"/>
  <c r="D765" i="4"/>
  <c r="H761" i="4"/>
  <c r="H760" i="4"/>
  <c r="F760" i="4"/>
  <c r="H759" i="4"/>
  <c r="H758" i="4"/>
  <c r="H757" i="4"/>
  <c r="F757" i="4"/>
  <c r="E757" i="4"/>
  <c r="D757" i="4"/>
  <c r="H756" i="4"/>
  <c r="H755" i="4"/>
  <c r="F755" i="4"/>
  <c r="H754" i="4"/>
  <c r="H753" i="4"/>
  <c r="H752" i="4"/>
  <c r="E752" i="4"/>
  <c r="D752" i="4"/>
  <c r="F752" i="4" s="1"/>
  <c r="H751" i="4"/>
  <c r="E751" i="4"/>
  <c r="E746" i="4" s="1"/>
  <c r="H746" i="4" s="1"/>
  <c r="D751" i="4"/>
  <c r="F750" i="4"/>
  <c r="E750" i="4"/>
  <c r="E745" i="4" s="1"/>
  <c r="D750" i="4"/>
  <c r="E749" i="4"/>
  <c r="E744" i="4" s="1"/>
  <c r="H744" i="4" s="1"/>
  <c r="D749" i="4"/>
  <c r="D744" i="4" s="1"/>
  <c r="E748" i="4"/>
  <c r="D748" i="4"/>
  <c r="D743" i="4" s="1"/>
  <c r="D747" i="4"/>
  <c r="D746" i="4"/>
  <c r="D726" i="4" s="1"/>
  <c r="D745" i="4"/>
  <c r="H741" i="4"/>
  <c r="H740" i="4"/>
  <c r="F740" i="4"/>
  <c r="H739" i="4"/>
  <c r="H738" i="4"/>
  <c r="H737" i="4"/>
  <c r="F737" i="4"/>
  <c r="E737" i="4"/>
  <c r="D737" i="4"/>
  <c r="H736" i="4"/>
  <c r="E736" i="4"/>
  <c r="E731" i="4" s="1"/>
  <c r="H731" i="4" s="1"/>
  <c r="D736" i="4"/>
  <c r="D731" i="4" s="1"/>
  <c r="E735" i="4"/>
  <c r="E730" i="4" s="1"/>
  <c r="D735" i="4"/>
  <c r="D730" i="4" s="1"/>
  <c r="E734" i="4"/>
  <c r="D734" i="4"/>
  <c r="D729" i="4" s="1"/>
  <c r="H733" i="4"/>
  <c r="E733" i="4"/>
  <c r="D733" i="4"/>
  <c r="D728" i="4" s="1"/>
  <c r="H730" i="4"/>
  <c r="E728" i="4"/>
  <c r="H720" i="4"/>
  <c r="H719" i="4"/>
  <c r="F719" i="4"/>
  <c r="H718" i="4"/>
  <c r="H717" i="4"/>
  <c r="F716" i="4"/>
  <c r="E716" i="4"/>
  <c r="H716" i="4" s="1"/>
  <c r="D716" i="4"/>
  <c r="E715" i="4"/>
  <c r="E710" i="4" s="1"/>
  <c r="H710" i="4" s="1"/>
  <c r="D715" i="4"/>
  <c r="D710" i="4" s="1"/>
  <c r="E714" i="4"/>
  <c r="E709" i="4" s="1"/>
  <c r="H709" i="4" s="1"/>
  <c r="D714" i="4"/>
  <c r="D709" i="4" s="1"/>
  <c r="E713" i="4"/>
  <c r="D713" i="4"/>
  <c r="D708" i="4" s="1"/>
  <c r="E712" i="4"/>
  <c r="H712" i="4" s="1"/>
  <c r="D712" i="4"/>
  <c r="D707" i="4" s="1"/>
  <c r="H705" i="4"/>
  <c r="F704" i="4"/>
  <c r="E704" i="4"/>
  <c r="E701" i="4" s="1"/>
  <c r="H703" i="4"/>
  <c r="H702" i="4"/>
  <c r="D701" i="4"/>
  <c r="E700" i="4"/>
  <c r="E695" i="4" s="1"/>
  <c r="H695" i="4" s="1"/>
  <c r="D700" i="4"/>
  <c r="D695" i="4" s="1"/>
  <c r="F699" i="4"/>
  <c r="E699" i="4"/>
  <c r="E694" i="4" s="1"/>
  <c r="D699" i="4"/>
  <c r="D694" i="4" s="1"/>
  <c r="E698" i="4"/>
  <c r="D698" i="4"/>
  <c r="D693" i="4" s="1"/>
  <c r="E697" i="4"/>
  <c r="H697" i="4" s="1"/>
  <c r="D697" i="4"/>
  <c r="D692" i="4" s="1"/>
  <c r="H694" i="4"/>
  <c r="E692" i="4"/>
  <c r="H692" i="4" s="1"/>
  <c r="H690" i="4"/>
  <c r="H689" i="4"/>
  <c r="F689" i="4"/>
  <c r="H688" i="4"/>
  <c r="H687" i="4"/>
  <c r="F686" i="4"/>
  <c r="E686" i="4"/>
  <c r="H686" i="4" s="1"/>
  <c r="D686" i="4"/>
  <c r="H685" i="4"/>
  <c r="H684" i="4"/>
  <c r="F684" i="4"/>
  <c r="H683" i="4"/>
  <c r="H682" i="4"/>
  <c r="H681" i="4"/>
  <c r="E681" i="4"/>
  <c r="F681" i="4" s="1"/>
  <c r="D681" i="4"/>
  <c r="H680" i="4"/>
  <c r="H679" i="4"/>
  <c r="F679" i="4"/>
  <c r="H678" i="4"/>
  <c r="H677" i="4"/>
  <c r="E676" i="4"/>
  <c r="H676" i="4" s="1"/>
  <c r="D676" i="4"/>
  <c r="F676" i="4" s="1"/>
  <c r="H675" i="4"/>
  <c r="H674" i="4"/>
  <c r="F674" i="4"/>
  <c r="H673" i="4"/>
  <c r="H672" i="4"/>
  <c r="E671" i="4"/>
  <c r="D671" i="4"/>
  <c r="H670" i="4"/>
  <c r="H669" i="4"/>
  <c r="F669" i="4"/>
  <c r="H668" i="4"/>
  <c r="H667" i="4"/>
  <c r="E666" i="4"/>
  <c r="H666" i="4" s="1"/>
  <c r="D666" i="4"/>
  <c r="F666" i="4" s="1"/>
  <c r="H665" i="4"/>
  <c r="H664" i="4"/>
  <c r="H663" i="4"/>
  <c r="H662" i="4"/>
  <c r="E661" i="4"/>
  <c r="H661" i="4" s="1"/>
  <c r="D661" i="4"/>
  <c r="H660" i="4"/>
  <c r="H659" i="4"/>
  <c r="F659" i="4"/>
  <c r="H658" i="4"/>
  <c r="H657" i="4"/>
  <c r="E656" i="4"/>
  <c r="H656" i="4" s="1"/>
  <c r="D656" i="4"/>
  <c r="H655" i="4"/>
  <c r="H654" i="4"/>
  <c r="F654" i="4"/>
  <c r="H653" i="4"/>
  <c r="F653" i="4"/>
  <c r="H652" i="4"/>
  <c r="H651" i="4"/>
  <c r="E651" i="4"/>
  <c r="D651" i="4"/>
  <c r="H650" i="4"/>
  <c r="H649" i="4"/>
  <c r="F649" i="4"/>
  <c r="H648" i="4"/>
  <c r="H647" i="4"/>
  <c r="E646" i="4"/>
  <c r="D646" i="4"/>
  <c r="H645" i="4"/>
  <c r="H644" i="4"/>
  <c r="F644" i="4"/>
  <c r="H643" i="4"/>
  <c r="H642" i="4"/>
  <c r="E640" i="4"/>
  <c r="H640" i="4" s="1"/>
  <c r="D640" i="4"/>
  <c r="H639" i="4"/>
  <c r="H638" i="4"/>
  <c r="F638" i="4"/>
  <c r="H637" i="4"/>
  <c r="H636" i="4"/>
  <c r="F634" i="4"/>
  <c r="E634" i="4"/>
  <c r="H634" i="4" s="1"/>
  <c r="D634" i="4"/>
  <c r="H633" i="4"/>
  <c r="H632" i="4"/>
  <c r="F632" i="4"/>
  <c r="H631" i="4"/>
  <c r="F631" i="4"/>
  <c r="H630" i="4"/>
  <c r="E629" i="4"/>
  <c r="D629" i="4"/>
  <c r="E628" i="4"/>
  <c r="H628" i="4" s="1"/>
  <c r="D628" i="4"/>
  <c r="D623" i="4" s="1"/>
  <c r="E627" i="4"/>
  <c r="H627" i="4" s="1"/>
  <c r="D627" i="4"/>
  <c r="H626" i="4"/>
  <c r="E626" i="4"/>
  <c r="D626" i="4"/>
  <c r="H625" i="4"/>
  <c r="E625" i="4"/>
  <c r="D625" i="4"/>
  <c r="E624" i="4"/>
  <c r="H624" i="4" s="1"/>
  <c r="E622" i="4"/>
  <c r="H622" i="4" s="1"/>
  <c r="E621" i="4"/>
  <c r="H621" i="4" s="1"/>
  <c r="E620" i="4"/>
  <c r="H620" i="4" s="1"/>
  <c r="D620" i="4"/>
  <c r="H618" i="4"/>
  <c r="H617" i="4"/>
  <c r="F617" i="4"/>
  <c r="H616" i="4"/>
  <c r="H615" i="4"/>
  <c r="F614" i="4"/>
  <c r="E614" i="4"/>
  <c r="H614" i="4" s="1"/>
  <c r="D614" i="4"/>
  <c r="E613" i="4"/>
  <c r="H613" i="4" s="1"/>
  <c r="D613" i="4"/>
  <c r="E612" i="4"/>
  <c r="D612" i="4"/>
  <c r="E611" i="4"/>
  <c r="H611" i="4" s="1"/>
  <c r="D611" i="4"/>
  <c r="E610" i="4"/>
  <c r="H610" i="4" s="1"/>
  <c r="D610" i="4"/>
  <c r="H608" i="4"/>
  <c r="H607" i="4"/>
  <c r="H606" i="4"/>
  <c r="H605" i="4"/>
  <c r="H604" i="4"/>
  <c r="E604" i="4"/>
  <c r="D604" i="4"/>
  <c r="E603" i="4"/>
  <c r="H603" i="4" s="1"/>
  <c r="D603" i="4"/>
  <c r="E602" i="4"/>
  <c r="H602" i="4" s="1"/>
  <c r="D602" i="4"/>
  <c r="H601" i="4"/>
  <c r="E601" i="4"/>
  <c r="D601" i="4"/>
  <c r="H600" i="4"/>
  <c r="E600" i="4"/>
  <c r="E599" i="4" s="1"/>
  <c r="H599" i="4" s="1"/>
  <c r="D600" i="4"/>
  <c r="H598" i="4"/>
  <c r="F598" i="4"/>
  <c r="E597" i="4"/>
  <c r="F597" i="4" s="1"/>
  <c r="D597" i="4"/>
  <c r="H596" i="4"/>
  <c r="H595" i="4"/>
  <c r="H594" i="4"/>
  <c r="H593" i="4"/>
  <c r="E592" i="4"/>
  <c r="H592" i="4" s="1"/>
  <c r="D592" i="4"/>
  <c r="E591" i="4"/>
  <c r="D591" i="4"/>
  <c r="E590" i="4"/>
  <c r="H589" i="4"/>
  <c r="E589" i="4"/>
  <c r="D589" i="4"/>
  <c r="E588" i="4"/>
  <c r="H588" i="4" s="1"/>
  <c r="D588" i="4"/>
  <c r="H586" i="4"/>
  <c r="F586" i="4"/>
  <c r="H585" i="4"/>
  <c r="F585" i="4"/>
  <c r="H584" i="4"/>
  <c r="F584" i="4"/>
  <c r="H583" i="4"/>
  <c r="E582" i="4"/>
  <c r="D582" i="4"/>
  <c r="H581" i="4"/>
  <c r="H580" i="4"/>
  <c r="F580" i="4"/>
  <c r="H579" i="4"/>
  <c r="F579" i="4"/>
  <c r="H578" i="4"/>
  <c r="E577" i="4"/>
  <c r="H577" i="4" s="1"/>
  <c r="D577" i="4"/>
  <c r="D575" i="4"/>
  <c r="E574" i="4"/>
  <c r="F574" i="4" s="1"/>
  <c r="D574" i="4"/>
  <c r="D573" i="4"/>
  <c r="D568" i="4" s="1"/>
  <c r="D569" i="4"/>
  <c r="H560" i="4"/>
  <c r="H559" i="4"/>
  <c r="H558" i="4"/>
  <c r="H557" i="4"/>
  <c r="E556" i="4"/>
  <c r="H556" i="4" s="1"/>
  <c r="D556" i="4"/>
  <c r="H555" i="4"/>
  <c r="H554" i="4"/>
  <c r="H553" i="4"/>
  <c r="H552" i="4"/>
  <c r="H551" i="4"/>
  <c r="E551" i="4"/>
  <c r="D551" i="4"/>
  <c r="H550" i="4"/>
  <c r="H549" i="4"/>
  <c r="F549" i="4"/>
  <c r="H548" i="4"/>
  <c r="F548" i="4"/>
  <c r="H547" i="4"/>
  <c r="E546" i="4"/>
  <c r="H546" i="4" s="1"/>
  <c r="D546" i="4"/>
  <c r="F546" i="4" s="1"/>
  <c r="H545" i="4"/>
  <c r="E545" i="4"/>
  <c r="D545" i="4"/>
  <c r="H544" i="4"/>
  <c r="E544" i="4"/>
  <c r="D544" i="4"/>
  <c r="F544" i="4" s="1"/>
  <c r="H543" i="4"/>
  <c r="E543" i="4"/>
  <c r="D543" i="4"/>
  <c r="F543" i="4" s="1"/>
  <c r="H542" i="4"/>
  <c r="E542" i="4"/>
  <c r="D542" i="4"/>
  <c r="E541" i="4"/>
  <c r="H541" i="4" s="1"/>
  <c r="H540" i="4"/>
  <c r="H539" i="4"/>
  <c r="F539" i="4"/>
  <c r="H538" i="4"/>
  <c r="H537" i="4"/>
  <c r="H536" i="4"/>
  <c r="F536" i="4"/>
  <c r="E536" i="4"/>
  <c r="D536" i="4"/>
  <c r="E535" i="4"/>
  <c r="E530" i="4" s="1"/>
  <c r="H530" i="4" s="1"/>
  <c r="D535" i="4"/>
  <c r="E534" i="4"/>
  <c r="H534" i="4" s="1"/>
  <c r="D534" i="4"/>
  <c r="E533" i="4"/>
  <c r="H533" i="4" s="1"/>
  <c r="D533" i="4"/>
  <c r="F533" i="4" s="1"/>
  <c r="E532" i="4"/>
  <c r="E531" i="4" s="1"/>
  <c r="D532" i="4"/>
  <c r="D527" i="4" s="1"/>
  <c r="D530" i="4"/>
  <c r="D529" i="4"/>
  <c r="D528" i="4"/>
  <c r="H525" i="4"/>
  <c r="H524" i="4"/>
  <c r="F524" i="4"/>
  <c r="H523" i="4"/>
  <c r="F523" i="4"/>
  <c r="H522" i="4"/>
  <c r="E521" i="4"/>
  <c r="D521" i="4"/>
  <c r="H520" i="4"/>
  <c r="H519" i="4"/>
  <c r="F519" i="4"/>
  <c r="H518" i="4"/>
  <c r="F518" i="4"/>
  <c r="H517" i="4"/>
  <c r="H516" i="4"/>
  <c r="E516" i="4"/>
  <c r="D516" i="4"/>
  <c r="F516" i="4" s="1"/>
  <c r="H515" i="4"/>
  <c r="H514" i="4"/>
  <c r="H513" i="4"/>
  <c r="H512" i="4"/>
  <c r="H511" i="4"/>
  <c r="E511" i="4"/>
  <c r="D511" i="4"/>
  <c r="H510" i="4"/>
  <c r="H509" i="4"/>
  <c r="H508" i="4"/>
  <c r="H507" i="4"/>
  <c r="E506" i="4"/>
  <c r="H506" i="4" s="1"/>
  <c r="D506" i="4"/>
  <c r="H505" i="4"/>
  <c r="H504" i="4"/>
  <c r="H503" i="4"/>
  <c r="H502" i="4"/>
  <c r="H501" i="4"/>
  <c r="E501" i="4"/>
  <c r="D501" i="4"/>
  <c r="H500" i="4"/>
  <c r="H499" i="4"/>
  <c r="H498" i="4"/>
  <c r="H497" i="4"/>
  <c r="H496" i="4"/>
  <c r="E496" i="4"/>
  <c r="D496" i="4"/>
  <c r="H495" i="4"/>
  <c r="H494" i="4"/>
  <c r="H493" i="4"/>
  <c r="H492" i="4"/>
  <c r="E491" i="4"/>
  <c r="H491" i="4" s="1"/>
  <c r="D491" i="4"/>
  <c r="H490" i="4"/>
  <c r="H489" i="4"/>
  <c r="F489" i="4"/>
  <c r="H488" i="4"/>
  <c r="H487" i="4"/>
  <c r="F486" i="4"/>
  <c r="E486" i="4"/>
  <c r="H486" i="4" s="1"/>
  <c r="D486" i="4"/>
  <c r="E485" i="4"/>
  <c r="E480" i="4" s="1"/>
  <c r="H480" i="4" s="1"/>
  <c r="D485" i="4"/>
  <c r="E484" i="4"/>
  <c r="H484" i="4" s="1"/>
  <c r="D484" i="4"/>
  <c r="D481" i="4" s="1"/>
  <c r="E483" i="4"/>
  <c r="H483" i="4" s="1"/>
  <c r="D483" i="4"/>
  <c r="F483" i="4" s="1"/>
  <c r="E482" i="4"/>
  <c r="E481" i="4" s="1"/>
  <c r="D482" i="4"/>
  <c r="D477" i="4" s="1"/>
  <c r="D480" i="4"/>
  <c r="F475" i="4"/>
  <c r="F474" i="4"/>
  <c r="E474" i="4"/>
  <c r="D474" i="4"/>
  <c r="F473" i="4"/>
  <c r="F472" i="4"/>
  <c r="E472" i="4"/>
  <c r="D472" i="4"/>
  <c r="H471" i="4"/>
  <c r="H470" i="4"/>
  <c r="F470" i="4"/>
  <c r="H469" i="4"/>
  <c r="H468" i="4"/>
  <c r="H467" i="4"/>
  <c r="E467" i="4"/>
  <c r="D467" i="4"/>
  <c r="H466" i="4"/>
  <c r="E465" i="4"/>
  <c r="H464" i="4"/>
  <c r="H463" i="4"/>
  <c r="D462" i="4"/>
  <c r="H461" i="4"/>
  <c r="H460" i="4"/>
  <c r="H459" i="4"/>
  <c r="H458" i="4"/>
  <c r="E457" i="4"/>
  <c r="H457" i="4" s="1"/>
  <c r="D457" i="4"/>
  <c r="E456" i="4"/>
  <c r="H456" i="4" s="1"/>
  <c r="D456" i="4"/>
  <c r="D401" i="4" s="1"/>
  <c r="D396" i="4" s="1"/>
  <c r="H455" i="4"/>
  <c r="E455" i="4"/>
  <c r="D455" i="4"/>
  <c r="H454" i="4"/>
  <c r="E454" i="4"/>
  <c r="D454" i="4"/>
  <c r="E453" i="4"/>
  <c r="D453" i="4"/>
  <c r="D452" i="4" s="1"/>
  <c r="H451" i="4"/>
  <c r="H450" i="4"/>
  <c r="F450" i="4"/>
  <c r="H449" i="4"/>
  <c r="H448" i="4"/>
  <c r="E447" i="4"/>
  <c r="D447" i="4"/>
  <c r="H446" i="4"/>
  <c r="H445" i="4"/>
  <c r="F445" i="4"/>
  <c r="H444" i="4"/>
  <c r="F444" i="4"/>
  <c r="H443" i="4"/>
  <c r="H442" i="4"/>
  <c r="F442" i="4"/>
  <c r="E442" i="4"/>
  <c r="D442" i="4"/>
  <c r="H441" i="4"/>
  <c r="F441" i="4"/>
  <c r="E441" i="4"/>
  <c r="D441" i="4"/>
  <c r="E440" i="4"/>
  <c r="H440" i="4" s="1"/>
  <c r="D440" i="4"/>
  <c r="F439" i="4"/>
  <c r="E439" i="4"/>
  <c r="E404" i="4" s="1"/>
  <c r="D439" i="4"/>
  <c r="D404" i="4" s="1"/>
  <c r="D399" i="4" s="1"/>
  <c r="D394" i="4" s="1"/>
  <c r="F438" i="4"/>
  <c r="E438" i="4"/>
  <c r="E403" i="4" s="1"/>
  <c r="H403" i="4" s="1"/>
  <c r="D438" i="4"/>
  <c r="E437" i="4"/>
  <c r="F437" i="4" s="1"/>
  <c r="D437" i="4"/>
  <c r="H436" i="4"/>
  <c r="H435" i="4"/>
  <c r="H434" i="4"/>
  <c r="H433" i="4"/>
  <c r="E432" i="4"/>
  <c r="H432" i="4" s="1"/>
  <c r="D432" i="4"/>
  <c r="H431" i="4"/>
  <c r="H430" i="4"/>
  <c r="H429" i="4"/>
  <c r="H428" i="4"/>
  <c r="E427" i="4"/>
  <c r="H427" i="4" s="1"/>
  <c r="D427" i="4"/>
  <c r="H426" i="4"/>
  <c r="F426" i="4"/>
  <c r="H425" i="4"/>
  <c r="H424" i="4"/>
  <c r="H423" i="4"/>
  <c r="F422" i="4"/>
  <c r="E422" i="4"/>
  <c r="H422" i="4" s="1"/>
  <c r="D422" i="4"/>
  <c r="H421" i="4"/>
  <c r="F421" i="4"/>
  <c r="H420" i="4"/>
  <c r="H419" i="4"/>
  <c r="H418" i="4"/>
  <c r="H417" i="4"/>
  <c r="E417" i="4"/>
  <c r="D417" i="4"/>
  <c r="F417" i="4" s="1"/>
  <c r="H416" i="4"/>
  <c r="H415" i="4"/>
  <c r="H414" i="4"/>
  <c r="H413" i="4"/>
  <c r="H412" i="4"/>
  <c r="E412" i="4"/>
  <c r="D412" i="4"/>
  <c r="H411" i="4"/>
  <c r="H410" i="4"/>
  <c r="H409" i="4"/>
  <c r="H408" i="4"/>
  <c r="E407" i="4"/>
  <c r="H407" i="4" s="1"/>
  <c r="D407" i="4"/>
  <c r="E406" i="4"/>
  <c r="D406" i="4"/>
  <c r="D405" i="4"/>
  <c r="D400" i="4" s="1"/>
  <c r="D395" i="4" s="1"/>
  <c r="D403" i="4"/>
  <c r="D398" i="4" s="1"/>
  <c r="D363" i="4" s="1"/>
  <c r="D362" i="4" s="1"/>
  <c r="H391" i="4"/>
  <c r="H390" i="4"/>
  <c r="H389" i="4"/>
  <c r="H388" i="4"/>
  <c r="E387" i="4"/>
  <c r="H387" i="4" s="1"/>
  <c r="D387" i="4"/>
  <c r="E386" i="4"/>
  <c r="H386" i="4" s="1"/>
  <c r="D386" i="4"/>
  <c r="H385" i="4"/>
  <c r="E385" i="4"/>
  <c r="D385" i="4"/>
  <c r="E384" i="4"/>
  <c r="H384" i="4" s="1"/>
  <c r="D384" i="4"/>
  <c r="E383" i="4"/>
  <c r="D383" i="4"/>
  <c r="D382" i="4" s="1"/>
  <c r="H381" i="4"/>
  <c r="H380" i="4"/>
  <c r="H379" i="4"/>
  <c r="H378" i="4"/>
  <c r="H377" i="4"/>
  <c r="E377" i="4"/>
  <c r="D377" i="4"/>
  <c r="H376" i="4"/>
  <c r="H375" i="4"/>
  <c r="F375" i="4"/>
  <c r="H374" i="4"/>
  <c r="H373" i="4"/>
  <c r="H372" i="4"/>
  <c r="E372" i="4"/>
  <c r="D372" i="4"/>
  <c r="H371" i="4"/>
  <c r="H370" i="4"/>
  <c r="F370" i="4"/>
  <c r="H369" i="4"/>
  <c r="H368" i="4"/>
  <c r="E367" i="4"/>
  <c r="D367" i="4"/>
  <c r="H366" i="4"/>
  <c r="H365" i="4"/>
  <c r="F365" i="4"/>
  <c r="H364" i="4"/>
  <c r="H361" i="4"/>
  <c r="H360" i="4"/>
  <c r="H359" i="4"/>
  <c r="F359" i="4"/>
  <c r="H358" i="4"/>
  <c r="E357" i="4"/>
  <c r="D357" i="4"/>
  <c r="H356" i="4"/>
  <c r="H355" i="4"/>
  <c r="H354" i="4"/>
  <c r="F354" i="4"/>
  <c r="H353" i="4"/>
  <c r="E352" i="4"/>
  <c r="H352" i="4" s="1"/>
  <c r="D352" i="4"/>
  <c r="H351" i="4"/>
  <c r="H350" i="4"/>
  <c r="H349" i="4"/>
  <c r="F349" i="4"/>
  <c r="H348" i="4"/>
  <c r="H347" i="4"/>
  <c r="F347" i="4"/>
  <c r="E347" i="4"/>
  <c r="D347" i="4"/>
  <c r="E346" i="4"/>
  <c r="E341" i="4" s="1"/>
  <c r="D346" i="4"/>
  <c r="E345" i="4"/>
  <c r="H345" i="4" s="1"/>
  <c r="D345" i="4"/>
  <c r="D340" i="4" s="1"/>
  <c r="E344" i="4"/>
  <c r="D344" i="4"/>
  <c r="E343" i="4"/>
  <c r="H343" i="4" s="1"/>
  <c r="D343" i="4"/>
  <c r="H341" i="4"/>
  <c r="D341" i="4"/>
  <c r="E338" i="4"/>
  <c r="H338" i="4" s="1"/>
  <c r="H336" i="4"/>
  <c r="H335" i="4"/>
  <c r="H334" i="4"/>
  <c r="F334" i="4"/>
  <c r="H333" i="4"/>
  <c r="E332" i="4"/>
  <c r="F332" i="4" s="1"/>
  <c r="D332" i="4"/>
  <c r="H331" i="4"/>
  <c r="H330" i="4"/>
  <c r="H329" i="4"/>
  <c r="F329" i="4"/>
  <c r="H328" i="4"/>
  <c r="E327" i="4"/>
  <c r="H327" i="4" s="1"/>
  <c r="D327" i="4"/>
  <c r="H326" i="4"/>
  <c r="H325" i="4"/>
  <c r="H324" i="4"/>
  <c r="F324" i="4"/>
  <c r="H323" i="4"/>
  <c r="E322" i="4"/>
  <c r="H322" i="4" s="1"/>
  <c r="D322" i="4"/>
  <c r="H321" i="4"/>
  <c r="H320" i="4"/>
  <c r="H319" i="4"/>
  <c r="F319" i="4"/>
  <c r="H318" i="4"/>
  <c r="E317" i="4"/>
  <c r="H317" i="4" s="1"/>
  <c r="D317" i="4"/>
  <c r="H316" i="4"/>
  <c r="H315" i="4"/>
  <c r="F315" i="4"/>
  <c r="H314" i="4"/>
  <c r="F314" i="4"/>
  <c r="H313" i="4"/>
  <c r="E312" i="4"/>
  <c r="H312" i="4" s="1"/>
  <c r="D312" i="4"/>
  <c r="E311" i="4"/>
  <c r="H311" i="4" s="1"/>
  <c r="D311" i="4"/>
  <c r="H310" i="4"/>
  <c r="E310" i="4"/>
  <c r="F310" i="4" s="1"/>
  <c r="D310" i="4"/>
  <c r="E309" i="4"/>
  <c r="F309" i="4" s="1"/>
  <c r="D309" i="4"/>
  <c r="E308" i="4"/>
  <c r="E303" i="4" s="1"/>
  <c r="D308" i="4"/>
  <c r="D307" i="4" s="1"/>
  <c r="E306" i="4"/>
  <c r="D306" i="4"/>
  <c r="E305" i="4"/>
  <c r="H305" i="4" s="1"/>
  <c r="D305" i="4"/>
  <c r="D300" i="4" s="1"/>
  <c r="D295" i="4" s="1"/>
  <c r="D304" i="4"/>
  <c r="D299" i="4" s="1"/>
  <c r="D294" i="4" s="1"/>
  <c r="D303" i="4"/>
  <c r="H291" i="4"/>
  <c r="H290" i="4"/>
  <c r="H289" i="4"/>
  <c r="H288" i="4"/>
  <c r="E287" i="4"/>
  <c r="H287" i="4" s="1"/>
  <c r="D287" i="4"/>
  <c r="H286" i="4"/>
  <c r="H285" i="4"/>
  <c r="H284" i="4"/>
  <c r="F284" i="4"/>
  <c r="H283" i="4"/>
  <c r="H282" i="4"/>
  <c r="E282" i="4"/>
  <c r="D282" i="4"/>
  <c r="E281" i="4"/>
  <c r="H281" i="4" s="1"/>
  <c r="D281" i="4"/>
  <c r="D271" i="4" s="1"/>
  <c r="H280" i="4"/>
  <c r="E280" i="4"/>
  <c r="E270" i="4" s="1"/>
  <c r="D280" i="4"/>
  <c r="F279" i="4"/>
  <c r="E279" i="4"/>
  <c r="H279" i="4" s="1"/>
  <c r="D279" i="4"/>
  <c r="E278" i="4"/>
  <c r="E268" i="4" s="1"/>
  <c r="D278" i="4"/>
  <c r="D268" i="4" s="1"/>
  <c r="H276" i="4"/>
  <c r="H275" i="4"/>
  <c r="H274" i="4"/>
  <c r="F274" i="4"/>
  <c r="H273" i="4"/>
  <c r="E272" i="4"/>
  <c r="H272" i="4" s="1"/>
  <c r="D272" i="4"/>
  <c r="D270" i="4"/>
  <c r="D269" i="4"/>
  <c r="H255" i="4"/>
  <c r="H254" i="4"/>
  <c r="F254" i="4"/>
  <c r="H253" i="4"/>
  <c r="F253" i="4"/>
  <c r="H252" i="4"/>
  <c r="F251" i="4"/>
  <c r="E251" i="4"/>
  <c r="H251" i="4" s="1"/>
  <c r="D251" i="4"/>
  <c r="E250" i="4"/>
  <c r="H250" i="4" s="1"/>
  <c r="D250" i="4"/>
  <c r="E249" i="4"/>
  <c r="H249" i="4" s="1"/>
  <c r="D249" i="4"/>
  <c r="E248" i="4"/>
  <c r="H248" i="4" s="1"/>
  <c r="D248" i="4"/>
  <c r="H247" i="4"/>
  <c r="E247" i="4"/>
  <c r="D247" i="4"/>
  <c r="H245" i="4"/>
  <c r="H244" i="4"/>
  <c r="H243" i="4"/>
  <c r="H242" i="4"/>
  <c r="H241" i="4"/>
  <c r="E241" i="4"/>
  <c r="D241" i="4"/>
  <c r="H240" i="4"/>
  <c r="H239" i="4"/>
  <c r="F239" i="4"/>
  <c r="H238" i="4"/>
  <c r="H237" i="4"/>
  <c r="H236" i="4"/>
  <c r="E236" i="4"/>
  <c r="D236" i="4"/>
  <c r="H235" i="4"/>
  <c r="H234" i="4"/>
  <c r="H233" i="4"/>
  <c r="F233" i="4"/>
  <c r="H232" i="4"/>
  <c r="E231" i="4"/>
  <c r="H231" i="4" s="1"/>
  <c r="D231" i="4"/>
  <c r="H230" i="4"/>
  <c r="F230" i="4"/>
  <c r="H229" i="4"/>
  <c r="F229" i="4"/>
  <c r="E228" i="4"/>
  <c r="H228" i="4" s="1"/>
  <c r="D228" i="4"/>
  <c r="H227" i="4"/>
  <c r="H226" i="4"/>
  <c r="H225" i="4"/>
  <c r="F225" i="4"/>
  <c r="H224" i="4"/>
  <c r="E223" i="4"/>
  <c r="H223" i="4" s="1"/>
  <c r="D223" i="4"/>
  <c r="F223" i="4" s="1"/>
  <c r="H222" i="4"/>
  <c r="F222" i="4"/>
  <c r="H221" i="4"/>
  <c r="E220" i="4"/>
  <c r="H220" i="4" s="1"/>
  <c r="D220" i="4"/>
  <c r="H219" i="4"/>
  <c r="F219" i="4"/>
  <c r="H218" i="4"/>
  <c r="H217" i="4"/>
  <c r="E217" i="4"/>
  <c r="D217" i="4"/>
  <c r="H216" i="4"/>
  <c r="H215" i="4"/>
  <c r="H214" i="4"/>
  <c r="F214" i="4"/>
  <c r="H213" i="4"/>
  <c r="E212" i="4"/>
  <c r="H212" i="4" s="1"/>
  <c r="D212" i="4"/>
  <c r="H211" i="4"/>
  <c r="H210" i="4"/>
  <c r="H209" i="4"/>
  <c r="E209" i="4"/>
  <c r="E204" i="4" s="1"/>
  <c r="D209" i="4"/>
  <c r="F209" i="4" s="1"/>
  <c r="F207" i="4" s="1"/>
  <c r="H208" i="4"/>
  <c r="H207" i="4" s="1"/>
  <c r="E208" i="4"/>
  <c r="D208" i="4"/>
  <c r="D203" i="4" s="1"/>
  <c r="E207" i="4"/>
  <c r="D207" i="4"/>
  <c r="E206" i="4"/>
  <c r="H206" i="4" s="1"/>
  <c r="D206" i="4"/>
  <c r="H205" i="4"/>
  <c r="E205" i="4"/>
  <c r="D205" i="4"/>
  <c r="D204" i="4"/>
  <c r="H203" i="4"/>
  <c r="E203" i="4"/>
  <c r="E173" i="4" s="1"/>
  <c r="H173" i="4" s="1"/>
  <c r="H201" i="4"/>
  <c r="H200" i="4"/>
  <c r="H199" i="4"/>
  <c r="F199" i="4"/>
  <c r="H198" i="4"/>
  <c r="E197" i="4"/>
  <c r="H197" i="4" s="1"/>
  <c r="D197" i="4"/>
  <c r="H196" i="4"/>
  <c r="H195" i="4"/>
  <c r="F195" i="4"/>
  <c r="H194" i="4"/>
  <c r="F194" i="4"/>
  <c r="H193" i="4"/>
  <c r="F192" i="4"/>
  <c r="E192" i="4"/>
  <c r="H192" i="4" s="1"/>
  <c r="D192" i="4"/>
  <c r="H191" i="4"/>
  <c r="H190" i="4"/>
  <c r="F190" i="4"/>
  <c r="H189" i="4"/>
  <c r="F189" i="4"/>
  <c r="H188" i="4"/>
  <c r="H187" i="4"/>
  <c r="E187" i="4"/>
  <c r="D187" i="4"/>
  <c r="F187" i="4" s="1"/>
  <c r="H186" i="4"/>
  <c r="H185" i="4"/>
  <c r="H184" i="4"/>
  <c r="F184" i="4"/>
  <c r="H183" i="4"/>
  <c r="E182" i="4"/>
  <c r="H182" i="4" s="1"/>
  <c r="D182" i="4"/>
  <c r="E181" i="4"/>
  <c r="H181" i="4" s="1"/>
  <c r="D181" i="4"/>
  <c r="E180" i="4"/>
  <c r="H180" i="4" s="1"/>
  <c r="D180" i="4"/>
  <c r="F180" i="4" s="1"/>
  <c r="H179" i="4"/>
  <c r="E179" i="4"/>
  <c r="D179" i="4"/>
  <c r="F179" i="4" s="1"/>
  <c r="H178" i="4"/>
  <c r="E178" i="4"/>
  <c r="D178" i="4"/>
  <c r="E177" i="4"/>
  <c r="H177" i="4" s="1"/>
  <c r="H176" i="4"/>
  <c r="E176" i="4"/>
  <c r="D176" i="4"/>
  <c r="E175" i="4"/>
  <c r="H175" i="4" s="1"/>
  <c r="E174" i="4"/>
  <c r="H174" i="4" s="1"/>
  <c r="E171" i="4"/>
  <c r="H171" i="4" s="1"/>
  <c r="D171" i="4"/>
  <c r="D156" i="4" s="1"/>
  <c r="D151" i="4" s="1"/>
  <c r="H166" i="4"/>
  <c r="F166" i="4"/>
  <c r="H165" i="4"/>
  <c r="F165" i="4"/>
  <c r="H164" i="4"/>
  <c r="H161" i="4"/>
  <c r="H160" i="4"/>
  <c r="F160" i="4"/>
  <c r="H159" i="4"/>
  <c r="H146" i="4"/>
  <c r="H145" i="4"/>
  <c r="F145" i="4"/>
  <c r="H144" i="4"/>
  <c r="H143" i="4"/>
  <c r="F142" i="4"/>
  <c r="E142" i="4"/>
  <c r="H142" i="4" s="1"/>
  <c r="D142" i="4"/>
  <c r="H141" i="4"/>
  <c r="H140" i="4"/>
  <c r="F140" i="4"/>
  <c r="H139" i="4"/>
  <c r="H138" i="4"/>
  <c r="H137" i="4"/>
  <c r="F137" i="4"/>
  <c r="E137" i="4"/>
  <c r="D137" i="4"/>
  <c r="H136" i="4"/>
  <c r="H135" i="4"/>
  <c r="F135" i="4"/>
  <c r="H134" i="4"/>
  <c r="F134" i="4"/>
  <c r="H133" i="4"/>
  <c r="E132" i="4"/>
  <c r="H132" i="4" s="1"/>
  <c r="D132" i="4"/>
  <c r="H131" i="4"/>
  <c r="E131" i="4"/>
  <c r="E101" i="4" s="1"/>
  <c r="D131" i="4"/>
  <c r="C131" i="4"/>
  <c r="E130" i="4"/>
  <c r="H130" i="4" s="1"/>
  <c r="D130" i="4"/>
  <c r="E129" i="4"/>
  <c r="H129" i="4" s="1"/>
  <c r="D129" i="4"/>
  <c r="D99" i="4" s="1"/>
  <c r="D94" i="4" s="1"/>
  <c r="H128" i="4"/>
  <c r="E128" i="4"/>
  <c r="D128" i="4"/>
  <c r="C128" i="4"/>
  <c r="C127" i="4"/>
  <c r="H126" i="4"/>
  <c r="H125" i="4"/>
  <c r="H124" i="4"/>
  <c r="H123" i="4"/>
  <c r="E122" i="4"/>
  <c r="H122" i="4" s="1"/>
  <c r="D122" i="4"/>
  <c r="H121" i="4"/>
  <c r="H120" i="4"/>
  <c r="H119" i="4"/>
  <c r="H118" i="4"/>
  <c r="E117" i="4"/>
  <c r="H117" i="4" s="1"/>
  <c r="D117" i="4"/>
  <c r="H116" i="4"/>
  <c r="H115" i="4"/>
  <c r="H114" i="4"/>
  <c r="H113" i="4"/>
  <c r="E112" i="4"/>
  <c r="H112" i="4" s="1"/>
  <c r="D112" i="4"/>
  <c r="H111" i="4"/>
  <c r="H110" i="4"/>
  <c r="H109" i="4"/>
  <c r="H108" i="4"/>
  <c r="H107" i="4"/>
  <c r="E107" i="4"/>
  <c r="D107" i="4"/>
  <c r="H106" i="4"/>
  <c r="H105" i="4"/>
  <c r="H104" i="4"/>
  <c r="H103" i="4"/>
  <c r="E102" i="4"/>
  <c r="H102" i="4" s="1"/>
  <c r="D102" i="4"/>
  <c r="D101" i="4"/>
  <c r="D96" i="4" s="1"/>
  <c r="D91" i="4" s="1"/>
  <c r="D100" i="4"/>
  <c r="D95" i="4" s="1"/>
  <c r="E98" i="4"/>
  <c r="H98" i="4" s="1"/>
  <c r="H79" i="4"/>
  <c r="H77" i="4" s="1"/>
  <c r="F79" i="4"/>
  <c r="I78" i="4"/>
  <c r="F78" i="4"/>
  <c r="E78" i="4"/>
  <c r="H78" i="4" s="1"/>
  <c r="D78" i="4"/>
  <c r="F77" i="4"/>
  <c r="E77" i="4"/>
  <c r="D77" i="4"/>
  <c r="H76" i="4"/>
  <c r="H74" i="4" s="1"/>
  <c r="F76" i="4"/>
  <c r="E75" i="4"/>
  <c r="H75" i="4" s="1"/>
  <c r="D75" i="4"/>
  <c r="E74" i="4"/>
  <c r="D74" i="4"/>
  <c r="D73" i="4" s="1"/>
  <c r="D72" i="4" s="1"/>
  <c r="H70" i="4"/>
  <c r="H67" i="4" s="1"/>
  <c r="D70" i="4"/>
  <c r="F70" i="4" s="1"/>
  <c r="H69" i="4"/>
  <c r="D69" i="4"/>
  <c r="F69" i="4" s="1"/>
  <c r="H68" i="4"/>
  <c r="H65" i="4" s="1"/>
  <c r="F68" i="4"/>
  <c r="E67" i="4"/>
  <c r="H66" i="4"/>
  <c r="E66" i="4"/>
  <c r="D66" i="4"/>
  <c r="F66" i="4" s="1"/>
  <c r="E65" i="4"/>
  <c r="D65" i="4"/>
  <c r="H64" i="4"/>
  <c r="H63" i="4" s="1"/>
  <c r="F64" i="4"/>
  <c r="F63" i="4"/>
  <c r="E63" i="4"/>
  <c r="E59" i="4" s="1"/>
  <c r="D63" i="4"/>
  <c r="H62" i="4"/>
  <c r="H58" i="4" s="1"/>
  <c r="H55" i="4" s="1"/>
  <c r="H61" i="4"/>
  <c r="F61" i="4"/>
  <c r="E60" i="4"/>
  <c r="H60" i="4" s="1"/>
  <c r="D60" i="4"/>
  <c r="E58" i="4"/>
  <c r="E55" i="4" s="1"/>
  <c r="D58" i="4"/>
  <c r="D55" i="4" s="1"/>
  <c r="E57" i="4"/>
  <c r="D57" i="4"/>
  <c r="D54" i="4" s="1"/>
  <c r="E54" i="4"/>
  <c r="H51" i="4"/>
  <c r="F51" i="4"/>
  <c r="H50" i="4"/>
  <c r="F50" i="4"/>
  <c r="H49" i="4"/>
  <c r="E49" i="4"/>
  <c r="E47" i="4" s="1"/>
  <c r="D49" i="4"/>
  <c r="D47" i="4" s="1"/>
  <c r="H48" i="4"/>
  <c r="E48" i="4"/>
  <c r="E46" i="4" s="1"/>
  <c r="D48" i="4"/>
  <c r="D46" i="4" s="1"/>
  <c r="D43" i="4" s="1"/>
  <c r="H45" i="4"/>
  <c r="D42" i="4"/>
  <c r="H39" i="4"/>
  <c r="F39" i="4"/>
  <c r="H38" i="4"/>
  <c r="F38" i="4"/>
  <c r="H37" i="4"/>
  <c r="E37" i="4"/>
  <c r="F37" i="4" s="1"/>
  <c r="D37" i="4"/>
  <c r="H36" i="4"/>
  <c r="E36" i="4"/>
  <c r="F36" i="4" s="1"/>
  <c r="D36" i="4"/>
  <c r="H35" i="4"/>
  <c r="E35" i="4"/>
  <c r="F35" i="4" s="1"/>
  <c r="D35" i="4"/>
  <c r="H34" i="4"/>
  <c r="E34" i="4"/>
  <c r="F34" i="4" s="1"/>
  <c r="D34" i="4"/>
  <c r="H33" i="4"/>
  <c r="F33" i="4"/>
  <c r="H32" i="4"/>
  <c r="H30" i="4" s="1"/>
  <c r="H22" i="4" s="1"/>
  <c r="F32" i="4"/>
  <c r="H31" i="4"/>
  <c r="F31" i="4"/>
  <c r="F30" i="4"/>
  <c r="D30" i="4"/>
  <c r="D22" i="4" s="1"/>
  <c r="H29" i="4"/>
  <c r="F29" i="4"/>
  <c r="H28" i="4"/>
  <c r="H27" i="4"/>
  <c r="F27" i="4"/>
  <c r="H26" i="4"/>
  <c r="F26" i="4"/>
  <c r="H25" i="4"/>
  <c r="D25" i="4"/>
  <c r="F25" i="4" s="1"/>
  <c r="E24" i="4"/>
  <c r="E23" i="4" s="1"/>
  <c r="E22" i="4"/>
  <c r="E14" i="4" s="1"/>
  <c r="H21" i="4"/>
  <c r="F21" i="4"/>
  <c r="H20" i="4"/>
  <c r="H16" i="4" s="1"/>
  <c r="F20" i="4"/>
  <c r="H19" i="4"/>
  <c r="E19" i="4"/>
  <c r="E17" i="4" s="1"/>
  <c r="D19" i="4"/>
  <c r="D17" i="4" s="1"/>
  <c r="H18" i="4"/>
  <c r="E18" i="4"/>
  <c r="F18" i="4" s="1"/>
  <c r="D18" i="4"/>
  <c r="E16" i="4"/>
  <c r="D16" i="4"/>
  <c r="F16" i="4" s="1"/>
  <c r="H14" i="4" l="1"/>
  <c r="H101" i="4"/>
  <c r="E96" i="4"/>
  <c r="H96" i="4" s="1"/>
  <c r="D1078" i="4"/>
  <c r="D1080" i="4"/>
  <c r="D59" i="4"/>
  <c r="D56" i="4" s="1"/>
  <c r="F803" i="4"/>
  <c r="E800" i="4"/>
  <c r="F981" i="4"/>
  <c r="E980" i="4"/>
  <c r="F980" i="4" s="1"/>
  <c r="H922" i="4"/>
  <c r="H987" i="4"/>
  <c r="H861" i="4"/>
  <c r="H858" i="4" s="1"/>
  <c r="H862" i="4"/>
  <c r="F982" i="4"/>
  <c r="D981" i="4"/>
  <c r="D980" i="4" s="1"/>
  <c r="H73" i="4"/>
  <c r="H72" i="4" s="1"/>
  <c r="E93" i="4"/>
  <c r="H93" i="4" s="1"/>
  <c r="D246" i="4"/>
  <c r="F19" i="4"/>
  <c r="D24" i="4"/>
  <c r="F48" i="4"/>
  <c r="F49" i="4"/>
  <c r="H59" i="4"/>
  <c r="H56" i="4" s="1"/>
  <c r="D127" i="4"/>
  <c r="F217" i="4"/>
  <c r="F236" i="4"/>
  <c r="E271" i="4"/>
  <c r="F282" i="4"/>
  <c r="E304" i="4"/>
  <c r="H304" i="4" s="1"/>
  <c r="E301" i="4"/>
  <c r="H308" i="4"/>
  <c r="F317" i="4"/>
  <c r="D342" i="4"/>
  <c r="F372" i="4"/>
  <c r="H437" i="4"/>
  <c r="H438" i="4"/>
  <c r="H439" i="4"/>
  <c r="F467" i="4"/>
  <c r="D478" i="4"/>
  <c r="F484" i="4"/>
  <c r="D531" i="4"/>
  <c r="F534" i="4"/>
  <c r="E569" i="4"/>
  <c r="H574" i="4"/>
  <c r="F577" i="4"/>
  <c r="D587" i="4"/>
  <c r="H597" i="4"/>
  <c r="E623" i="4"/>
  <c r="H623" i="4" s="1"/>
  <c r="F651" i="4"/>
  <c r="H700" i="4"/>
  <c r="F701" i="4"/>
  <c r="F714" i="4"/>
  <c r="E747" i="4"/>
  <c r="E767" i="4"/>
  <c r="E780" i="4"/>
  <c r="H784" i="4"/>
  <c r="D816" i="4"/>
  <c r="F816" i="4" s="1"/>
  <c r="H804" i="4"/>
  <c r="E860" i="4"/>
  <c r="F865" i="4"/>
  <c r="E881" i="4"/>
  <c r="E927" i="4"/>
  <c r="F929" i="4"/>
  <c r="F931" i="4"/>
  <c r="F933" i="4"/>
  <c r="F935" i="4"/>
  <c r="F937" i="4"/>
  <c r="H950" i="4"/>
  <c r="F953" i="4"/>
  <c r="E965" i="4"/>
  <c r="H966" i="4"/>
  <c r="F968" i="4"/>
  <c r="F978" i="4"/>
  <c r="E987" i="4"/>
  <c r="H992" i="4"/>
  <c r="F994" i="4"/>
  <c r="F1068" i="4"/>
  <c r="E1067" i="4"/>
  <c r="E1065" i="4"/>
  <c r="E1064" i="4" s="1"/>
  <c r="D1083" i="4"/>
  <c r="H1080" i="4"/>
  <c r="H1078" i="4"/>
  <c r="H1077" i="4" s="1"/>
  <c r="H1161" i="4"/>
  <c r="F1161" i="4"/>
  <c r="H1172" i="4"/>
  <c r="F1172" i="4"/>
  <c r="H24" i="4"/>
  <c r="F65" i="4"/>
  <c r="E170" i="4"/>
  <c r="H170" i="4" s="1"/>
  <c r="F197" i="4"/>
  <c r="D277" i="4"/>
  <c r="F312" i="4"/>
  <c r="F327" i="4"/>
  <c r="D479" i="4"/>
  <c r="D476" i="4"/>
  <c r="D541" i="4"/>
  <c r="D609" i="4"/>
  <c r="D696" i="4"/>
  <c r="D706" i="4"/>
  <c r="D852" i="4"/>
  <c r="D851" i="4" s="1"/>
  <c r="H795" i="4"/>
  <c r="F864" i="4"/>
  <c r="F869" i="4"/>
  <c r="D883" i="4"/>
  <c r="D880" i="4" s="1"/>
  <c r="F989" i="4"/>
  <c r="H1040" i="4"/>
  <c r="F1055" i="4"/>
  <c r="D1067" i="4"/>
  <c r="F1163" i="4"/>
  <c r="H1163" i="4"/>
  <c r="D67" i="4"/>
  <c r="D841" i="4"/>
  <c r="F882" i="4"/>
  <c r="E879" i="4"/>
  <c r="F977" i="4"/>
  <c r="D976" i="4"/>
  <c r="F1103" i="4"/>
  <c r="E1102" i="4"/>
  <c r="E1100" i="4"/>
  <c r="E73" i="4"/>
  <c r="F272" i="4"/>
  <c r="D301" i="4"/>
  <c r="D296" i="4" s="1"/>
  <c r="D266" i="4" s="1"/>
  <c r="D261" i="4" s="1"/>
  <c r="H309" i="4"/>
  <c r="H332" i="4"/>
  <c r="E405" i="4"/>
  <c r="F440" i="4"/>
  <c r="H485" i="4"/>
  <c r="H535" i="4"/>
  <c r="F541" i="4"/>
  <c r="E573" i="4"/>
  <c r="F640" i="4"/>
  <c r="F656" i="4"/>
  <c r="E707" i="4"/>
  <c r="H707" i="4" s="1"/>
  <c r="F709" i="4"/>
  <c r="H715" i="4"/>
  <c r="D732" i="4"/>
  <c r="D724" i="4"/>
  <c r="F735" i="4"/>
  <c r="H749" i="4"/>
  <c r="H750" i="4"/>
  <c r="H769" i="4"/>
  <c r="H770" i="4"/>
  <c r="D860" i="4"/>
  <c r="D858" i="4" s="1"/>
  <c r="D867" i="4"/>
  <c r="F867" i="4" s="1"/>
  <c r="H891" i="4"/>
  <c r="H881" i="4" s="1"/>
  <c r="H878" i="4" s="1"/>
  <c r="F898" i="4"/>
  <c r="E948" i="4"/>
  <c r="E950" i="4"/>
  <c r="F950" i="4" s="1"/>
  <c r="D965" i="4"/>
  <c r="F984" i="4"/>
  <c r="D988" i="4"/>
  <c r="F988" i="4" s="1"/>
  <c r="D1011" i="4"/>
  <c r="D1010" i="4" s="1"/>
  <c r="E1040" i="4"/>
  <c r="D1064" i="4"/>
  <c r="D1188" i="4"/>
  <c r="D1190" i="4"/>
  <c r="H1209" i="4"/>
  <c r="F893" i="4"/>
  <c r="F928" i="4"/>
  <c r="F930" i="4"/>
  <c r="F932" i="4"/>
  <c r="F934" i="4"/>
  <c r="F936" i="4"/>
  <c r="F940" i="4"/>
  <c r="F944" i="4"/>
  <c r="F952" i="4"/>
  <c r="F956" i="4"/>
  <c r="F966" i="4"/>
  <c r="F996" i="4"/>
  <c r="D1009" i="4"/>
  <c r="F1108" i="4"/>
  <c r="F1134" i="4"/>
  <c r="F1136" i="4"/>
  <c r="F1151" i="4"/>
  <c r="H1230" i="4"/>
  <c r="F1233" i="4"/>
  <c r="D1274" i="4"/>
  <c r="D1272" i="4" s="1"/>
  <c r="E1271" i="4"/>
  <c r="D1287" i="4"/>
  <c r="H1307" i="4"/>
  <c r="H1271" i="4" s="1"/>
  <c r="E1308" i="4"/>
  <c r="D1336" i="4"/>
  <c r="D1335" i="4" s="1"/>
  <c r="E1383" i="4"/>
  <c r="F1383" i="4" s="1"/>
  <c r="F1433" i="4"/>
  <c r="E1459" i="4"/>
  <c r="H1448" i="4"/>
  <c r="H1443" i="4" s="1"/>
  <c r="F2513" i="4"/>
  <c r="E2468" i="4"/>
  <c r="F2629" i="4"/>
  <c r="E2627" i="4"/>
  <c r="F2627" i="4" s="1"/>
  <c r="D2728" i="4"/>
  <c r="H2788" i="4"/>
  <c r="H2786" i="4" s="1"/>
  <c r="H2790" i="4"/>
  <c r="F2805" i="4"/>
  <c r="D1215" i="4"/>
  <c r="D1270" i="4"/>
  <c r="E1338" i="4"/>
  <c r="F1338" i="4" s="1"/>
  <c r="D1449" i="4"/>
  <c r="E1469" i="4"/>
  <c r="F2610" i="4"/>
  <c r="F2607" i="4" s="1"/>
  <c r="F2612" i="4"/>
  <c r="D1129" i="4"/>
  <c r="H1176" i="4"/>
  <c r="D1186" i="4"/>
  <c r="F1219" i="4"/>
  <c r="E1230" i="4"/>
  <c r="H1210" i="4"/>
  <c r="F1242" i="4"/>
  <c r="H1260" i="4"/>
  <c r="H1287" i="4"/>
  <c r="F1290" i="4"/>
  <c r="E1306" i="4"/>
  <c r="F1311" i="4"/>
  <c r="D1359" i="4"/>
  <c r="E1445" i="4"/>
  <c r="D1459" i="4"/>
  <c r="F1464" i="4"/>
  <c r="E1586" i="4"/>
  <c r="D2160" i="4"/>
  <c r="F2730" i="4"/>
  <c r="H2728" i="4"/>
  <c r="F2754" i="4"/>
  <c r="E2753" i="4"/>
  <c r="F2753" i="4" s="1"/>
  <c r="H1459" i="4"/>
  <c r="E2544" i="4"/>
  <c r="H2539" i="4"/>
  <c r="D2622" i="4"/>
  <c r="F2829" i="4"/>
  <c r="E2828" i="4"/>
  <c r="F2828" i="4" s="1"/>
  <c r="E1516" i="4"/>
  <c r="H1830" i="4"/>
  <c r="F2055" i="4"/>
  <c r="H2075" i="4"/>
  <c r="H1831" i="4"/>
  <c r="F2134" i="4"/>
  <c r="D2145" i="4"/>
  <c r="F2187" i="4"/>
  <c r="F2220" i="4"/>
  <c r="E2252" i="4"/>
  <c r="H2252" i="4" s="1"/>
  <c r="D2277" i="4"/>
  <c r="F2292" i="4"/>
  <c r="D2415" i="4"/>
  <c r="F2555" i="4"/>
  <c r="D2585" i="4"/>
  <c r="D2582" i="4" s="1"/>
  <c r="F2582" i="4" s="1"/>
  <c r="E2617" i="4"/>
  <c r="F2617" i="4" s="1"/>
  <c r="D2624" i="4"/>
  <c r="D2544" i="4" s="1"/>
  <c r="F2642" i="4"/>
  <c r="H2647" i="4"/>
  <c r="E2647" i="4" s="1"/>
  <c r="H2693" i="4"/>
  <c r="H2713" i="4"/>
  <c r="E2713" i="4" s="1"/>
  <c r="H2717" i="4"/>
  <c r="F2719" i="4"/>
  <c r="F2737" i="4"/>
  <c r="D2772" i="4"/>
  <c r="D2770" i="4" s="1"/>
  <c r="F2773" i="4"/>
  <c r="E2787" i="4"/>
  <c r="D2793" i="4"/>
  <c r="F2793" i="4" s="1"/>
  <c r="D2805" i="4"/>
  <c r="E2822" i="4"/>
  <c r="F2852" i="4"/>
  <c r="F2855" i="4"/>
  <c r="F2854" i="4" s="1"/>
  <c r="E2854" i="4"/>
  <c r="E2857" i="4"/>
  <c r="F2893" i="4"/>
  <c r="H3166" i="4"/>
  <c r="H3164" i="4"/>
  <c r="H3298" i="4"/>
  <c r="H3294" i="4"/>
  <c r="F1526" i="4"/>
  <c r="F1571" i="4"/>
  <c r="H1592" i="4"/>
  <c r="F1629" i="4"/>
  <c r="H1811" i="4"/>
  <c r="E1828" i="4"/>
  <c r="H1829" i="4"/>
  <c r="F2030" i="4"/>
  <c r="F2050" i="4"/>
  <c r="F2181" i="4"/>
  <c r="E2250" i="4"/>
  <c r="F2262" i="4"/>
  <c r="F2282" i="4"/>
  <c r="H2292" i="4"/>
  <c r="F2302" i="4"/>
  <c r="D2348" i="4"/>
  <c r="F2503" i="4"/>
  <c r="H2505" i="4"/>
  <c r="D2511" i="4"/>
  <c r="D2550" i="4"/>
  <c r="D2547" i="4" s="1"/>
  <c r="E2585" i="4"/>
  <c r="H2587" i="4"/>
  <c r="E2587" i="4" s="1"/>
  <c r="F2587" i="4" s="1"/>
  <c r="H2622" i="4"/>
  <c r="E2622" i="4" s="1"/>
  <c r="F2622" i="4" s="1"/>
  <c r="F2624" i="4"/>
  <c r="D2647" i="4"/>
  <c r="H2545" i="4"/>
  <c r="E2707" i="4"/>
  <c r="H2715" i="4"/>
  <c r="E2715" i="4" s="1"/>
  <c r="F2772" i="4"/>
  <c r="D2788" i="4"/>
  <c r="F2788" i="4" s="1"/>
  <c r="D2792" i="4"/>
  <c r="F2796" i="4"/>
  <c r="F2830" i="4"/>
  <c r="D2853" i="4"/>
  <c r="D2851" i="4" s="1"/>
  <c r="H2851" i="4"/>
  <c r="H3231" i="4"/>
  <c r="E3232" i="4"/>
  <c r="H3293" i="4"/>
  <c r="E1490" i="4"/>
  <c r="H1594" i="4"/>
  <c r="H1588" i="4" s="1"/>
  <c r="F2530" i="4"/>
  <c r="F2550" i="4"/>
  <c r="F2552" i="4"/>
  <c r="F2714" i="4"/>
  <c r="H2712" i="4"/>
  <c r="F2732" i="4"/>
  <c r="F2771" i="4"/>
  <c r="F2837" i="4"/>
  <c r="E2836" i="4"/>
  <c r="F2836" i="4" s="1"/>
  <c r="E2835" i="4"/>
  <c r="F2835" i="4" s="1"/>
  <c r="H3053" i="4"/>
  <c r="H3055" i="4"/>
  <c r="F3246" i="4"/>
  <c r="E3240" i="4"/>
  <c r="D1490" i="4"/>
  <c r="H1516" i="4"/>
  <c r="H1593" i="4"/>
  <c r="F1670" i="4"/>
  <c r="F1726" i="4"/>
  <c r="F1840" i="4"/>
  <c r="F2060" i="4"/>
  <c r="F2109" i="4"/>
  <c r="E2145" i="4"/>
  <c r="F2199" i="4"/>
  <c r="F2204" i="4"/>
  <c r="H2257" i="4"/>
  <c r="E2332" i="4"/>
  <c r="H2332" i="4" s="1"/>
  <c r="E2419" i="4"/>
  <c r="H2511" i="4"/>
  <c r="F2518" i="4"/>
  <c r="H2547" i="4"/>
  <c r="E2547" i="4" s="1"/>
  <c r="F2547" i="4" s="1"/>
  <c r="F2557" i="4"/>
  <c r="F2577" i="4"/>
  <c r="F2590" i="4"/>
  <c r="F2625" i="4"/>
  <c r="F2630" i="4"/>
  <c r="D2693" i="4"/>
  <c r="E2702" i="4"/>
  <c r="E2722" i="4"/>
  <c r="F2722" i="4" s="1"/>
  <c r="F2731" i="4"/>
  <c r="F2770" i="4"/>
  <c r="D2790" i="4"/>
  <c r="F2790" i="4" s="1"/>
  <c r="F2799" i="4"/>
  <c r="H2919" i="4"/>
  <c r="F3277" i="4"/>
  <c r="E3272" i="4"/>
  <c r="E3267" i="4" s="1"/>
  <c r="F2831" i="4"/>
  <c r="E2894" i="4"/>
  <c r="E2892" i="4" s="1"/>
  <c r="E2891" i="4" s="1"/>
  <c r="H2902" i="4"/>
  <c r="H2901" i="4" s="1"/>
  <c r="D2904" i="4"/>
  <c r="D2902" i="4" s="1"/>
  <c r="D2901" i="4" s="1"/>
  <c r="F2905" i="4"/>
  <c r="H2922" i="4"/>
  <c r="E2925" i="4"/>
  <c r="F2925" i="4" s="1"/>
  <c r="H2988" i="4"/>
  <c r="H3065" i="4"/>
  <c r="F3085" i="4"/>
  <c r="F3110" i="4"/>
  <c r="F3130" i="4"/>
  <c r="F3150" i="4"/>
  <c r="E3164" i="4"/>
  <c r="E3161" i="4" s="1"/>
  <c r="D3169" i="4"/>
  <c r="E3171" i="4"/>
  <c r="F3208" i="4"/>
  <c r="E3215" i="4"/>
  <c r="H3215" i="4" s="1"/>
  <c r="E3241" i="4"/>
  <c r="E3237" i="4" s="1"/>
  <c r="H3246" i="4"/>
  <c r="H3240" i="4" s="1"/>
  <c r="H3236" i="4" s="1"/>
  <c r="F3261" i="4"/>
  <c r="H3274" i="4"/>
  <c r="H3269" i="4" s="1"/>
  <c r="F3287" i="4"/>
  <c r="E3298" i="4"/>
  <c r="F3308" i="4"/>
  <c r="F3313" i="4"/>
  <c r="E3328" i="4"/>
  <c r="F3328" i="4" s="1"/>
  <c r="F3339" i="4"/>
  <c r="F2896" i="4"/>
  <c r="F2904" i="4"/>
  <c r="D2923" i="4"/>
  <c r="E2924" i="4"/>
  <c r="D2963" i="4"/>
  <c r="F3105" i="4"/>
  <c r="D3303" i="4"/>
  <c r="F2895" i="4"/>
  <c r="F2903" i="4"/>
  <c r="F2923" i="4"/>
  <c r="H2978" i="4"/>
  <c r="H3232" i="4"/>
  <c r="H3224" i="4" s="1"/>
  <c r="H3223" i="4" s="1"/>
  <c r="H3233" i="4"/>
  <c r="E2860" i="4"/>
  <c r="F2860" i="4" s="1"/>
  <c r="E2875" i="4"/>
  <c r="E2879" i="4"/>
  <c r="D2894" i="4"/>
  <c r="E2902" i="4"/>
  <c r="F2906" i="4"/>
  <c r="E2922" i="4"/>
  <c r="F2926" i="4"/>
  <c r="F2958" i="4"/>
  <c r="E2976" i="4"/>
  <c r="E3002" i="4"/>
  <c r="F3034" i="4"/>
  <c r="F3039" i="4"/>
  <c r="D3067" i="4"/>
  <c r="H3072" i="4"/>
  <c r="H3070" i="4" s="1"/>
  <c r="H3161" i="4"/>
  <c r="D3171" i="4"/>
  <c r="F3181" i="4"/>
  <c r="D3199" i="4"/>
  <c r="D3197" i="4" s="1"/>
  <c r="E3202" i="4"/>
  <c r="F3202" i="4" s="1"/>
  <c r="H3203" i="4"/>
  <c r="E3220" i="4"/>
  <c r="F3220" i="4" s="1"/>
  <c r="D3233" i="4"/>
  <c r="D3276" i="4"/>
  <c r="D3271" i="4" s="1"/>
  <c r="F3271" i="4" s="1"/>
  <c r="E3301" i="4"/>
  <c r="F3305" i="4"/>
  <c r="H3330" i="4"/>
  <c r="D3360" i="4"/>
  <c r="E3360" i="4"/>
  <c r="H3360" i="4"/>
  <c r="H268" i="4"/>
  <c r="E267" i="4"/>
  <c r="E298" i="4"/>
  <c r="H303" i="4"/>
  <c r="E302" i="4"/>
  <c r="H23" i="4"/>
  <c r="F59" i="4"/>
  <c r="E56" i="4"/>
  <c r="F56" i="4" s="1"/>
  <c r="D173" i="4"/>
  <c r="D202" i="4"/>
  <c r="H204" i="4"/>
  <c r="F204" i="4"/>
  <c r="E202" i="4"/>
  <c r="E169" i="4"/>
  <c r="H270" i="4"/>
  <c r="H301" i="4"/>
  <c r="E296" i="4"/>
  <c r="H296" i="4" s="1"/>
  <c r="H747" i="4"/>
  <c r="F747" i="4"/>
  <c r="H767" i="4"/>
  <c r="F767" i="4"/>
  <c r="D53" i="4"/>
  <c r="D9" i="4"/>
  <c r="D264" i="4"/>
  <c r="D259" i="4" s="1"/>
  <c r="H17" i="4"/>
  <c r="H15" i="4" s="1"/>
  <c r="F17" i="4"/>
  <c r="E15" i="4"/>
  <c r="E13" i="4" s="1"/>
  <c r="F22" i="4"/>
  <c r="D14" i="4"/>
  <c r="H46" i="4"/>
  <c r="F46" i="4"/>
  <c r="E43" i="4"/>
  <c r="H47" i="4"/>
  <c r="H44" i="4" s="1"/>
  <c r="E44" i="4"/>
  <c r="F47" i="4"/>
  <c r="F55" i="4"/>
  <c r="F73" i="4"/>
  <c r="E72" i="4"/>
  <c r="F72" i="4" s="1"/>
  <c r="D265" i="4"/>
  <c r="D260" i="4" s="1"/>
  <c r="D267" i="4"/>
  <c r="H531" i="4"/>
  <c r="F531" i="4"/>
  <c r="E127" i="4"/>
  <c r="E172" i="4"/>
  <c r="E277" i="4"/>
  <c r="H367" i="4"/>
  <c r="F367" i="4"/>
  <c r="E462" i="4"/>
  <c r="H465" i="4"/>
  <c r="F465" i="4"/>
  <c r="E708" i="4"/>
  <c r="H708" i="4" s="1"/>
  <c r="H713" i="4"/>
  <c r="E711" i="4"/>
  <c r="F847" i="4"/>
  <c r="E845" i="4"/>
  <c r="E844" i="4"/>
  <c r="H1099" i="4"/>
  <c r="H1098" i="4"/>
  <c r="H1096" i="4" s="1"/>
  <c r="F54" i="4"/>
  <c r="F74" i="4"/>
  <c r="F75" i="4"/>
  <c r="D98" i="4"/>
  <c r="E99" i="4"/>
  <c r="E100" i="4"/>
  <c r="F129" i="4"/>
  <c r="F130" i="4"/>
  <c r="F132" i="4"/>
  <c r="E168" i="4"/>
  <c r="F171" i="4"/>
  <c r="D177" i="4"/>
  <c r="F177" i="4" s="1"/>
  <c r="F182" i="4"/>
  <c r="F212" i="4"/>
  <c r="F220" i="4"/>
  <c r="F228" i="4"/>
  <c r="F231" i="4"/>
  <c r="E246" i="4"/>
  <c r="F248" i="4"/>
  <c r="F249" i="4"/>
  <c r="E269" i="4"/>
  <c r="H271" i="4"/>
  <c r="H278" i="4"/>
  <c r="F304" i="4"/>
  <c r="F305" i="4"/>
  <c r="H306" i="4"/>
  <c r="F322" i="4"/>
  <c r="D338" i="4"/>
  <c r="D337" i="4" s="1"/>
  <c r="E340" i="4"/>
  <c r="H340" i="4" s="1"/>
  <c r="D402" i="4"/>
  <c r="E477" i="4"/>
  <c r="H482" i="4"/>
  <c r="H521" i="4"/>
  <c r="F521" i="4"/>
  <c r="H582" i="4"/>
  <c r="F582" i="4"/>
  <c r="H671" i="4"/>
  <c r="F671" i="4"/>
  <c r="D691" i="4"/>
  <c r="E693" i="4"/>
  <c r="H698" i="4"/>
  <c r="E696" i="4"/>
  <c r="H701" i="4"/>
  <c r="H728" i="4"/>
  <c r="D727" i="4"/>
  <c r="D723" i="4"/>
  <c r="E729" i="4"/>
  <c r="H734" i="4"/>
  <c r="E732" i="4"/>
  <c r="H745" i="4"/>
  <c r="F745" i="4"/>
  <c r="H778" i="4"/>
  <c r="E777" i="4"/>
  <c r="H787" i="4"/>
  <c r="F787" i="4"/>
  <c r="H802" i="4"/>
  <c r="H801" i="4"/>
  <c r="H1008" i="4"/>
  <c r="E1011" i="4"/>
  <c r="E1013" i="4"/>
  <c r="H1012" i="4"/>
  <c r="H1013" i="4"/>
  <c r="E1558" i="4"/>
  <c r="H1566" i="4"/>
  <c r="H1561" i="4" s="1"/>
  <c r="H1568" i="4"/>
  <c r="D302" i="4"/>
  <c r="E398" i="4"/>
  <c r="H453" i="4"/>
  <c r="E452" i="4"/>
  <c r="H452" i="4" s="1"/>
  <c r="E587" i="4"/>
  <c r="H590" i="4"/>
  <c r="E575" i="4"/>
  <c r="F590" i="4"/>
  <c r="H765" i="4"/>
  <c r="F765" i="4"/>
  <c r="E1208" i="4"/>
  <c r="E1211" i="4"/>
  <c r="E2471" i="4"/>
  <c r="E2500" i="4"/>
  <c r="D44" i="4"/>
  <c r="F57" i="4"/>
  <c r="F58" i="4"/>
  <c r="E155" i="4"/>
  <c r="E156" i="4"/>
  <c r="D174" i="4"/>
  <c r="D175" i="4"/>
  <c r="E300" i="4"/>
  <c r="H344" i="4"/>
  <c r="F344" i="4"/>
  <c r="E342" i="4"/>
  <c r="H357" i="4"/>
  <c r="F357" i="4"/>
  <c r="H404" i="4"/>
  <c r="F404" i="4"/>
  <c r="E402" i="4"/>
  <c r="E399" i="4"/>
  <c r="H406" i="4"/>
  <c r="F406" i="4"/>
  <c r="E401" i="4"/>
  <c r="D526" i="4"/>
  <c r="E576" i="4"/>
  <c r="H591" i="4"/>
  <c r="E619" i="4"/>
  <c r="H629" i="4"/>
  <c r="F629" i="4"/>
  <c r="D762" i="4"/>
  <c r="D780" i="4"/>
  <c r="D725" i="4" s="1"/>
  <c r="F785" i="4"/>
  <c r="D782" i="4"/>
  <c r="F782" i="4" s="1"/>
  <c r="D845" i="4"/>
  <c r="F860" i="4"/>
  <c r="D795" i="4"/>
  <c r="E921" i="4"/>
  <c r="H947" i="4"/>
  <c r="F964" i="4"/>
  <c r="F995" i="4"/>
  <c r="D992" i="4"/>
  <c r="F992" i="4" s="1"/>
  <c r="D990" i="4"/>
  <c r="H405" i="4"/>
  <c r="F405" i="4"/>
  <c r="E400" i="4"/>
  <c r="H447" i="4"/>
  <c r="F447" i="4"/>
  <c r="F626" i="4"/>
  <c r="D621" i="4"/>
  <c r="D624" i="4"/>
  <c r="F624" i="4" s="1"/>
  <c r="E743" i="4"/>
  <c r="E723" i="4" s="1"/>
  <c r="H748" i="4"/>
  <c r="H780" i="4"/>
  <c r="F780" i="4"/>
  <c r="E804" i="4"/>
  <c r="F817" i="4"/>
  <c r="D839" i="4"/>
  <c r="D842" i="4"/>
  <c r="F976" i="4"/>
  <c r="D975" i="4"/>
  <c r="D927" i="4" s="1"/>
  <c r="D921" i="4" s="1"/>
  <c r="E9" i="4"/>
  <c r="H57" i="4"/>
  <c r="H54" i="4" s="1"/>
  <c r="E307" i="4"/>
  <c r="E337" i="4"/>
  <c r="E339" i="4"/>
  <c r="E299" i="4" s="1"/>
  <c r="H346" i="4"/>
  <c r="F352" i="4"/>
  <c r="H383" i="4"/>
  <c r="E382" i="4"/>
  <c r="H382" i="4" s="1"/>
  <c r="D393" i="4"/>
  <c r="D392" i="4" s="1"/>
  <c r="D397" i="4"/>
  <c r="H481" i="4"/>
  <c r="F481" i="4"/>
  <c r="E527" i="4"/>
  <c r="H532" i="4"/>
  <c r="D563" i="4"/>
  <c r="D599" i="4"/>
  <c r="D570" i="4"/>
  <c r="H612" i="4"/>
  <c r="E609" i="4"/>
  <c r="F612" i="4"/>
  <c r="F627" i="4"/>
  <c r="D622" i="4"/>
  <c r="F622" i="4" s="1"/>
  <c r="H646" i="4"/>
  <c r="F646" i="4"/>
  <c r="F694" i="4"/>
  <c r="E706" i="4"/>
  <c r="D711" i="4"/>
  <c r="F730" i="4"/>
  <c r="E725" i="4"/>
  <c r="D742" i="4"/>
  <c r="E763" i="4"/>
  <c r="H768" i="4"/>
  <c r="D802" i="4"/>
  <c r="D801" i="4"/>
  <c r="H838" i="4"/>
  <c r="H794" i="4"/>
  <c r="H885" i="4"/>
  <c r="H883" i="4" s="1"/>
  <c r="E883" i="4"/>
  <c r="F885" i="4"/>
  <c r="D923" i="4"/>
  <c r="F991" i="4"/>
  <c r="F1041" i="4"/>
  <c r="D1038" i="4"/>
  <c r="F1038" i="4" s="1"/>
  <c r="D1040" i="4"/>
  <c r="F1040" i="4" s="1"/>
  <c r="F1084" i="4"/>
  <c r="E1081" i="4"/>
  <c r="E1083" i="4"/>
  <c r="F1083" i="4" s="1"/>
  <c r="H1158" i="4"/>
  <c r="F1158" i="4"/>
  <c r="D1253" i="4"/>
  <c r="D1250" i="4" s="1"/>
  <c r="D1254" i="4"/>
  <c r="F1254" i="4" s="1"/>
  <c r="F1276" i="4"/>
  <c r="E1273" i="4"/>
  <c r="E1275" i="4"/>
  <c r="F1275" i="4" s="1"/>
  <c r="F1620" i="4"/>
  <c r="D1600" i="4"/>
  <c r="D1595" i="4" s="1"/>
  <c r="D1691" i="4"/>
  <c r="D1689" i="4"/>
  <c r="D1686" i="4" s="1"/>
  <c r="E478" i="4"/>
  <c r="E479" i="4"/>
  <c r="E528" i="4"/>
  <c r="E529" i="4"/>
  <c r="D576" i="4"/>
  <c r="H699" i="4"/>
  <c r="H704" i="4"/>
  <c r="H714" i="4"/>
  <c r="E726" i="4"/>
  <c r="H726" i="4" s="1"/>
  <c r="H735" i="4"/>
  <c r="E863" i="4"/>
  <c r="E923" i="4"/>
  <c r="F923" i="4" s="1"/>
  <c r="D963" i="4"/>
  <c r="E1009" i="4"/>
  <c r="E1005" i="4" s="1"/>
  <c r="D1077" i="4"/>
  <c r="F1104" i="4"/>
  <c r="D1102" i="4"/>
  <c r="F1102" i="4" s="1"/>
  <c r="D1101" i="4"/>
  <c r="F1101" i="4" s="1"/>
  <c r="D1128" i="4"/>
  <c r="D1133" i="4"/>
  <c r="D1130" i="4" s="1"/>
  <c r="F1154" i="4"/>
  <c r="D1148" i="4"/>
  <c r="H1170" i="4"/>
  <c r="F1170" i="4"/>
  <c r="E1167" i="4"/>
  <c r="H1178" i="4"/>
  <c r="E1175" i="4"/>
  <c r="F1178" i="4"/>
  <c r="H1185" i="4"/>
  <c r="D1185" i="4"/>
  <c r="D1182" i="4" s="1"/>
  <c r="D1187" i="4"/>
  <c r="D1196" i="4"/>
  <c r="F1255" i="4"/>
  <c r="D1252" i="4"/>
  <c r="E1252" i="4"/>
  <c r="E1260" i="4"/>
  <c r="D1445" i="4"/>
  <c r="D1469" i="4"/>
  <c r="F1599" i="4"/>
  <c r="D1594" i="4"/>
  <c r="H1828" i="4"/>
  <c r="H1585" i="4" s="1"/>
  <c r="H1832" i="4"/>
  <c r="D1832" i="4"/>
  <c r="D1830" i="4"/>
  <c r="H937" i="4"/>
  <c r="H934" i="4"/>
  <c r="E1046" i="4"/>
  <c r="F1046" i="4" s="1"/>
  <c r="F1065" i="4"/>
  <c r="H1067" i="4"/>
  <c r="H1066" i="4"/>
  <c r="H1064" i="4" s="1"/>
  <c r="H1139" i="4"/>
  <c r="E1133" i="4"/>
  <c r="F1139" i="4"/>
  <c r="E1188" i="4"/>
  <c r="F1191" i="4"/>
  <c r="E1190" i="4"/>
  <c r="E1197" i="4"/>
  <c r="E1196" i="4" s="1"/>
  <c r="E1199" i="4"/>
  <c r="H1198" i="4"/>
  <c r="H1186" i="4" s="1"/>
  <c r="H1199" i="4"/>
  <c r="D1229" i="4"/>
  <c r="D1210" i="4" s="1"/>
  <c r="F1210" i="4" s="1"/>
  <c r="D1230" i="4"/>
  <c r="F1306" i="4"/>
  <c r="D1308" i="4"/>
  <c r="H1308" i="4"/>
  <c r="H1305" i="4" s="1"/>
  <c r="F1308" i="4"/>
  <c r="E1305" i="4"/>
  <c r="F1381" i="4"/>
  <c r="E1380" i="4"/>
  <c r="F1380" i="4" s="1"/>
  <c r="F1459" i="4"/>
  <c r="D877" i="4"/>
  <c r="D875" i="4"/>
  <c r="D872" i="4" s="1"/>
  <c r="H911" i="4"/>
  <c r="E906" i="4"/>
  <c r="F911" i="4"/>
  <c r="H927" i="4"/>
  <c r="H921" i="4" s="1"/>
  <c r="H1049" i="4"/>
  <c r="H1048" i="4"/>
  <c r="H1046" i="4" s="1"/>
  <c r="D1114" i="4"/>
  <c r="F1114" i="4" s="1"/>
  <c r="F1116" i="4"/>
  <c r="D1123" i="4"/>
  <c r="H1169" i="4"/>
  <c r="F1169" i="4"/>
  <c r="E1166" i="4"/>
  <c r="H1171" i="4"/>
  <c r="E1168" i="4"/>
  <c r="H1168" i="4" s="1"/>
  <c r="H1215" i="4"/>
  <c r="H1212" i="4"/>
  <c r="D1323" i="4"/>
  <c r="D1307" i="4"/>
  <c r="D1271" i="4" s="1"/>
  <c r="F1271" i="4" s="1"/>
  <c r="D1406" i="4"/>
  <c r="D1508" i="4"/>
  <c r="D1506" i="4" s="1"/>
  <c r="D1511" i="4"/>
  <c r="E1509" i="4"/>
  <c r="F1509" i="4" s="1"/>
  <c r="E1511" i="4"/>
  <c r="F1514" i="4"/>
  <c r="E1692" i="4"/>
  <c r="E1696" i="4"/>
  <c r="F1696" i="4" s="1"/>
  <c r="D1097" i="4"/>
  <c r="E1228" i="4"/>
  <c r="E1227" i="4" s="1"/>
  <c r="H1309" i="4"/>
  <c r="H1306" i="4" s="1"/>
  <c r="H1270" i="4" s="1"/>
  <c r="F1309" i="4"/>
  <c r="H1383" i="4"/>
  <c r="H1382" i="4"/>
  <c r="H1380" i="4" s="1"/>
  <c r="H1447" i="4"/>
  <c r="H1442" i="4" s="1"/>
  <c r="H1405" i="4" s="1"/>
  <c r="H1449" i="4"/>
  <c r="H1446" i="4"/>
  <c r="H1464" i="4"/>
  <c r="D1405" i="4"/>
  <c r="E1484" i="4"/>
  <c r="E1406" i="4" s="1"/>
  <c r="E1485" i="4"/>
  <c r="F1490" i="4"/>
  <c r="E1506" i="4"/>
  <c r="H1506" i="4"/>
  <c r="D1568" i="4"/>
  <c r="F1568" i="4" s="1"/>
  <c r="D1565" i="4"/>
  <c r="F1598" i="4"/>
  <c r="D1593" i="4"/>
  <c r="F1615" i="4"/>
  <c r="E1600" i="4"/>
  <c r="H1625" i="4"/>
  <c r="H1590" i="4" s="1"/>
  <c r="D1630" i="4"/>
  <c r="D1627" i="4"/>
  <c r="F1633" i="4"/>
  <c r="F1694" i="4"/>
  <c r="H1696" i="4"/>
  <c r="F1746" i="4"/>
  <c r="D1811" i="4"/>
  <c r="F1811" i="4" s="1"/>
  <c r="F1821" i="4"/>
  <c r="D1837" i="4"/>
  <c r="F1837" i="4" s="1"/>
  <c r="D2217" i="4"/>
  <c r="D2171" i="4"/>
  <c r="H2169" i="4"/>
  <c r="H2278" i="4"/>
  <c r="E2248" i="4"/>
  <c r="E2277" i="4"/>
  <c r="H2466" i="4"/>
  <c r="H2473" i="4"/>
  <c r="H1335" i="4"/>
  <c r="E1404" i="4"/>
  <c r="H1469" i="4"/>
  <c r="D1482" i="4"/>
  <c r="F1487" i="4"/>
  <c r="D1485" i="4"/>
  <c r="D1561" i="4"/>
  <c r="F1561" i="4" s="1"/>
  <c r="F1566" i="4"/>
  <c r="F1627" i="4"/>
  <c r="F2254" i="4"/>
  <c r="D2249" i="4"/>
  <c r="D2252" i="4"/>
  <c r="F2252" i="4" s="1"/>
  <c r="H1039" i="4"/>
  <c r="H1037" i="4" s="1"/>
  <c r="E1131" i="4"/>
  <c r="E1132" i="4"/>
  <c r="E1148" i="4"/>
  <c r="E1160" i="4"/>
  <c r="H1253" i="4"/>
  <c r="H1338" i="4"/>
  <c r="F1341" i="4"/>
  <c r="E1360" i="4"/>
  <c r="F1363" i="4"/>
  <c r="H1406" i="4"/>
  <c r="F1492" i="4"/>
  <c r="F1516" i="4"/>
  <c r="H1559" i="4"/>
  <c r="H1563" i="4"/>
  <c r="H1586" i="4"/>
  <c r="E1630" i="4"/>
  <c r="F1634" i="4"/>
  <c r="H1694" i="4"/>
  <c r="H1689" i="4" s="1"/>
  <c r="H1686" i="4" s="1"/>
  <c r="E1832" i="4"/>
  <c r="E2175" i="4"/>
  <c r="E2174" i="4"/>
  <c r="E2169" i="4" s="1"/>
  <c r="F2468" i="4"/>
  <c r="E2074" i="4"/>
  <c r="F2074" i="4" s="1"/>
  <c r="F2079" i="4"/>
  <c r="F2104" i="4"/>
  <c r="D2132" i="4"/>
  <c r="D2130" i="4" s="1"/>
  <c r="D2135" i="4"/>
  <c r="E2135" i="4"/>
  <c r="F2135" i="4" s="1"/>
  <c r="E2133" i="4"/>
  <c r="F2138" i="4"/>
  <c r="E2166" i="4"/>
  <c r="F2178" i="4"/>
  <c r="D2175" i="4"/>
  <c r="D2172" i="4"/>
  <c r="D2166" i="4" s="1"/>
  <c r="F2299" i="4"/>
  <c r="D2297" i="4"/>
  <c r="F2297" i="4" s="1"/>
  <c r="D2332" i="4"/>
  <c r="H2419" i="4"/>
  <c r="H2416" i="4"/>
  <c r="H2414" i="4" s="1"/>
  <c r="H2480" i="4"/>
  <c r="F2480" i="4"/>
  <c r="H2542" i="4"/>
  <c r="E2542" i="4" s="1"/>
  <c r="E2545" i="4"/>
  <c r="D2545" i="4"/>
  <c r="D2712" i="4"/>
  <c r="D2072" i="4"/>
  <c r="D2075" i="4"/>
  <c r="E2075" i="4"/>
  <c r="E2073" i="4"/>
  <c r="F2078" i="4"/>
  <c r="F2255" i="4"/>
  <c r="D2250" i="4"/>
  <c r="D2414" i="4"/>
  <c r="E1336" i="4"/>
  <c r="F2045" i="4"/>
  <c r="H2130" i="4"/>
  <c r="F2145" i="4"/>
  <c r="F2149" i="4"/>
  <c r="E2322" i="4"/>
  <c r="H2322" i="4" s="1"/>
  <c r="H2324" i="4"/>
  <c r="E2319" i="4"/>
  <c r="D2475" i="4"/>
  <c r="D2473" i="4"/>
  <c r="D2468" i="4" s="1"/>
  <c r="H2479" i="4"/>
  <c r="H2474" i="4" s="1"/>
  <c r="H2469" i="4" s="1"/>
  <c r="F2479" i="4"/>
  <c r="E2474" i="4"/>
  <c r="H2500" i="4"/>
  <c r="E2217" i="4"/>
  <c r="E2251" i="4"/>
  <c r="E2321" i="4"/>
  <c r="H2321" i="4" s="1"/>
  <c r="E2472" i="4"/>
  <c r="E2475" i="4"/>
  <c r="D2500" i="4"/>
  <c r="F2715" i="4"/>
  <c r="D2968" i="4"/>
  <c r="E2966" i="4"/>
  <c r="H2966" i="4" s="1"/>
  <c r="H2972" i="4"/>
  <c r="H2531" i="4"/>
  <c r="H2513" i="4" s="1"/>
  <c r="H2510" i="4" s="1"/>
  <c r="H2822" i="4"/>
  <c r="H2823" i="4"/>
  <c r="E2853" i="4"/>
  <c r="F2988" i="4"/>
  <c r="D3272" i="4"/>
  <c r="F3272" i="4" s="1"/>
  <c r="D3269" i="4"/>
  <c r="D3267" i="4" s="1"/>
  <c r="F3267" i="4" s="1"/>
  <c r="E2698" i="4"/>
  <c r="H2970" i="4"/>
  <c r="D2973" i="4"/>
  <c r="F2976" i="4"/>
  <c r="H2977" i="4"/>
  <c r="H2973" i="4" s="1"/>
  <c r="E2997" i="4"/>
  <c r="E2994" i="4" s="1"/>
  <c r="F2994" i="4" s="1"/>
  <c r="H3052" i="4"/>
  <c r="H3050" i="4" s="1"/>
  <c r="H3329" i="4"/>
  <c r="H3324" i="4"/>
  <c r="H3230" i="4" s="1"/>
  <c r="D3231" i="4"/>
  <c r="E3231" i="4"/>
  <c r="F3300" i="4"/>
  <c r="D3295" i="4"/>
  <c r="D3293" i="4" s="1"/>
  <c r="D3298" i="4"/>
  <c r="F3298" i="4" s="1"/>
  <c r="E2729" i="4"/>
  <c r="E2728" i="4" s="1"/>
  <c r="F2728" i="4" s="1"/>
  <c r="E2978" i="4"/>
  <c r="F2978" i="4" s="1"/>
  <c r="D3193" i="4"/>
  <c r="D3192" i="4" s="1"/>
  <c r="D3196" i="4"/>
  <c r="H3200" i="4"/>
  <c r="H3199" i="4" s="1"/>
  <c r="H3197" i="4" s="1"/>
  <c r="H3202" i="4"/>
  <c r="H3212" i="4"/>
  <c r="E3211" i="4"/>
  <c r="H3211" i="4" s="1"/>
  <c r="E3224" i="4"/>
  <c r="E3068" i="4"/>
  <c r="E3070" i="4"/>
  <c r="F3070" i="4" s="1"/>
  <c r="F3205" i="4"/>
  <c r="H3217" i="4"/>
  <c r="E3334" i="4"/>
  <c r="D3356" i="4"/>
  <c r="E3357" i="4"/>
  <c r="H3358" i="4"/>
  <c r="F3067" i="4"/>
  <c r="D3164" i="4"/>
  <c r="E3200" i="4"/>
  <c r="E3214" i="4"/>
  <c r="H3214" i="4" s="1"/>
  <c r="D3245" i="4"/>
  <c r="E3303" i="4"/>
  <c r="F3303" i="4" s="1"/>
  <c r="G2952" i="3"/>
  <c r="D2539" i="4" l="1"/>
  <c r="F2544" i="4"/>
  <c r="F2075" i="4"/>
  <c r="H1691" i="4"/>
  <c r="H1587" i="4"/>
  <c r="F1406" i="4"/>
  <c r="H1196" i="4"/>
  <c r="D777" i="4"/>
  <c r="H1009" i="4"/>
  <c r="H1005" i="4" s="1"/>
  <c r="F3301" i="4"/>
  <c r="E3296" i="4"/>
  <c r="F3171" i="4"/>
  <c r="F2902" i="4"/>
  <c r="E2901" i="4"/>
  <c r="F2901" i="4" s="1"/>
  <c r="H3234" i="4"/>
  <c r="D2922" i="4"/>
  <c r="F2922" i="4" s="1"/>
  <c r="D2920" i="4"/>
  <c r="E2712" i="4"/>
  <c r="F2712" i="4" s="1"/>
  <c r="E1440" i="4"/>
  <c r="E1444" i="4"/>
  <c r="F965" i="4"/>
  <c r="E568" i="4"/>
  <c r="H573" i="4"/>
  <c r="F879" i="4"/>
  <c r="H879" i="4"/>
  <c r="H874" i="4" s="1"/>
  <c r="E874" i="4"/>
  <c r="F874" i="4" s="1"/>
  <c r="F1064" i="4"/>
  <c r="H965" i="4"/>
  <c r="H963" i="4"/>
  <c r="H962" i="4" s="1"/>
  <c r="H569" i="4"/>
  <c r="F569" i="4"/>
  <c r="E795" i="4"/>
  <c r="F795" i="4" s="1"/>
  <c r="F800" i="4"/>
  <c r="H1267" i="4"/>
  <c r="F2894" i="4"/>
  <c r="D2892" i="4"/>
  <c r="E3236" i="4"/>
  <c r="E3234" i="4"/>
  <c r="F2792" i="4"/>
  <c r="D2789" i="4"/>
  <c r="D2466" i="4"/>
  <c r="D2157" i="4" s="1"/>
  <c r="D2510" i="4"/>
  <c r="F2510" i="4" s="1"/>
  <c r="H2250" i="4"/>
  <c r="E2245" i="4"/>
  <c r="H2245" i="4" s="1"/>
  <c r="F1067" i="4"/>
  <c r="H2468" i="4"/>
  <c r="F3002" i="4"/>
  <c r="H3002" i="4"/>
  <c r="H2999" i="4" s="1"/>
  <c r="E2999" i="4"/>
  <c r="F2999" i="4" s="1"/>
  <c r="F3276" i="4"/>
  <c r="F3169" i="4"/>
  <c r="D3166" i="4"/>
  <c r="F3166" i="4" s="1"/>
  <c r="E2538" i="4"/>
  <c r="E2786" i="4"/>
  <c r="F948" i="4"/>
  <c r="E926" i="4"/>
  <c r="E947" i="4"/>
  <c r="F947" i="4" s="1"/>
  <c r="F881" i="4"/>
  <c r="E878" i="4"/>
  <c r="F2973" i="4"/>
  <c r="F2172" i="4"/>
  <c r="F1511" i="4"/>
  <c r="E53" i="4"/>
  <c r="F53" i="4" s="1"/>
  <c r="D3065" i="4"/>
  <c r="D3052" i="4"/>
  <c r="E2971" i="4"/>
  <c r="E2973" i="4"/>
  <c r="F2924" i="4"/>
  <c r="E2921" i="4"/>
  <c r="F2585" i="4"/>
  <c r="F2822" i="4"/>
  <c r="E2821" i="4"/>
  <c r="F1100" i="4"/>
  <c r="E1099" i="4"/>
  <c r="E1097" i="4"/>
  <c r="E1096" i="4" s="1"/>
  <c r="D23" i="4"/>
  <c r="F24" i="4"/>
  <c r="F3164" i="4"/>
  <c r="D3161" i="4"/>
  <c r="F3161" i="4" s="1"/>
  <c r="H3193" i="4"/>
  <c r="H3192" i="4" s="1"/>
  <c r="H3196" i="4"/>
  <c r="H2217" i="4"/>
  <c r="F2217" i="4"/>
  <c r="E2244" i="4"/>
  <c r="E2317" i="4"/>
  <c r="H2317" i="4" s="1"/>
  <c r="H2319" i="4"/>
  <c r="D2245" i="4"/>
  <c r="F2245" i="4" s="1"/>
  <c r="F2250" i="4"/>
  <c r="E2539" i="4"/>
  <c r="E2243" i="4"/>
  <c r="H2248" i="4"/>
  <c r="E2247" i="4"/>
  <c r="F906" i="4"/>
  <c r="E905" i="4"/>
  <c r="H906" i="4"/>
  <c r="D1444" i="4"/>
  <c r="F1444" i="4" s="1"/>
  <c r="D1440" i="4"/>
  <c r="F1445" i="4"/>
  <c r="H529" i="4"/>
  <c r="F529" i="4"/>
  <c r="D1267" i="4"/>
  <c r="H725" i="4"/>
  <c r="F725" i="4"/>
  <c r="D565" i="4"/>
  <c r="H527" i="4"/>
  <c r="E526" i="4"/>
  <c r="H53" i="4"/>
  <c r="H9" i="4"/>
  <c r="D922" i="4"/>
  <c r="F922" i="4" s="1"/>
  <c r="F990" i="4"/>
  <c r="D987" i="4"/>
  <c r="F987" i="4" s="1"/>
  <c r="F399" i="4"/>
  <c r="E394" i="4"/>
  <c r="H399" i="4"/>
  <c r="D169" i="4"/>
  <c r="D154" i="4" s="1"/>
  <c r="D149" i="4" s="1"/>
  <c r="D89" i="4" s="1"/>
  <c r="F174" i="4"/>
  <c r="H587" i="4"/>
  <c r="F587" i="4"/>
  <c r="H1007" i="4"/>
  <c r="H1004" i="4"/>
  <c r="H1003" i="4" s="1"/>
  <c r="E724" i="4"/>
  <c r="H724" i="4" s="1"/>
  <c r="H729" i="4"/>
  <c r="E727" i="4"/>
  <c r="H723" i="4"/>
  <c r="H693" i="4"/>
  <c r="E691" i="4"/>
  <c r="E564" i="4"/>
  <c r="H246" i="4"/>
  <c r="F246" i="4"/>
  <c r="D10" i="4"/>
  <c r="H11" i="4"/>
  <c r="H169" i="4"/>
  <c r="E154" i="4"/>
  <c r="E297" i="4"/>
  <c r="E293" i="4"/>
  <c r="H298" i="4"/>
  <c r="D3241" i="4"/>
  <c r="F3241" i="4" s="1"/>
  <c r="D3240" i="4"/>
  <c r="F3245" i="4"/>
  <c r="E3329" i="4"/>
  <c r="F3329" i="4" s="1"/>
  <c r="E3324" i="4"/>
  <c r="F3324" i="4" s="1"/>
  <c r="F3334" i="4"/>
  <c r="F3068" i="4"/>
  <c r="E3065" i="4"/>
  <c r="F3065" i="4" s="1"/>
  <c r="E3053" i="4"/>
  <c r="D3232" i="4"/>
  <c r="F3232" i="4" s="1"/>
  <c r="F3295" i="4"/>
  <c r="H2997" i="4"/>
  <c r="F2997" i="4"/>
  <c r="H2964" i="4"/>
  <c r="H2968" i="4"/>
  <c r="H2472" i="4"/>
  <c r="E2467" i="4"/>
  <c r="F2467" i="4" s="1"/>
  <c r="F2472" i="4"/>
  <c r="E1335" i="4"/>
  <c r="F1335" i="4" s="1"/>
  <c r="F1336" i="4"/>
  <c r="F2545" i="4"/>
  <c r="E2540" i="4"/>
  <c r="F2133" i="4"/>
  <c r="E2130" i="4"/>
  <c r="F2130" i="4" s="1"/>
  <c r="E2168" i="4"/>
  <c r="F2174" i="4"/>
  <c r="H1250" i="4"/>
  <c r="H1246" i="4" s="1"/>
  <c r="H1251" i="4"/>
  <c r="H1131" i="4"/>
  <c r="F1131" i="4"/>
  <c r="E1128" i="4"/>
  <c r="D2247" i="4"/>
  <c r="F2249" i="4"/>
  <c r="D2244" i="4"/>
  <c r="D2242" i="4" s="1"/>
  <c r="D1625" i="4"/>
  <c r="F1625" i="4" s="1"/>
  <c r="D1592" i="4"/>
  <c r="E1595" i="4"/>
  <c r="F1600" i="4"/>
  <c r="D1563" i="4"/>
  <c r="F1563" i="4" s="1"/>
  <c r="D1560" i="4"/>
  <c r="D1558" i="4" s="1"/>
  <c r="F1558" i="4" s="1"/>
  <c r="E1691" i="4"/>
  <c r="F1691" i="4" s="1"/>
  <c r="E1687" i="4"/>
  <c r="H1166" i="4"/>
  <c r="F1166" i="4"/>
  <c r="D1125" i="4"/>
  <c r="D1305" i="4"/>
  <c r="E1209" i="4"/>
  <c r="F1209" i="4" s="1"/>
  <c r="F1188" i="4"/>
  <c r="E1185" i="4"/>
  <c r="E1187" i="4"/>
  <c r="F1187" i="4" s="1"/>
  <c r="E1480" i="4"/>
  <c r="F1175" i="4"/>
  <c r="H1175" i="4"/>
  <c r="D1127" i="4"/>
  <c r="F863" i="4"/>
  <c r="E862" i="4"/>
  <c r="F862" i="4" s="1"/>
  <c r="E861" i="4"/>
  <c r="H528" i="4"/>
  <c r="F528" i="4"/>
  <c r="D1037" i="4"/>
  <c r="F1037" i="4" s="1"/>
  <c r="D1008" i="4"/>
  <c r="H793" i="4"/>
  <c r="H339" i="4"/>
  <c r="F339" i="4"/>
  <c r="F9" i="4"/>
  <c r="E8" i="4"/>
  <c r="E802" i="4"/>
  <c r="F802" i="4" s="1"/>
  <c r="E801" i="4"/>
  <c r="F804" i="4"/>
  <c r="E742" i="4"/>
  <c r="H743" i="4"/>
  <c r="H619" i="4"/>
  <c r="F401" i="4"/>
  <c r="E396" i="4"/>
  <c r="H401" i="4"/>
  <c r="F402" i="4"/>
  <c r="H402" i="4"/>
  <c r="F300" i="4"/>
  <c r="H300" i="4"/>
  <c r="E295" i="4"/>
  <c r="F156" i="4"/>
  <c r="E151" i="4"/>
  <c r="H156" i="4"/>
  <c r="E1206" i="4"/>
  <c r="D722" i="4"/>
  <c r="H269" i="4"/>
  <c r="F269" i="4"/>
  <c r="H168" i="4"/>
  <c r="E167" i="4"/>
  <c r="E163" i="4"/>
  <c r="H100" i="4"/>
  <c r="E95" i="4"/>
  <c r="F100" i="4"/>
  <c r="H711" i="4"/>
  <c r="F711" i="4"/>
  <c r="H277" i="4"/>
  <c r="F277" i="4"/>
  <c r="E41" i="4"/>
  <c r="H43" i="4"/>
  <c r="E10" i="4"/>
  <c r="H13" i="4"/>
  <c r="F202" i="4"/>
  <c r="H202" i="4"/>
  <c r="D172" i="4"/>
  <c r="D168" i="4"/>
  <c r="D3355" i="4"/>
  <c r="D3351" i="4"/>
  <c r="D3350" i="4" s="1"/>
  <c r="H2475" i="4"/>
  <c r="F2475" i="4"/>
  <c r="F1506" i="4"/>
  <c r="D1249" i="4"/>
  <c r="D1246" i="4" s="1"/>
  <c r="D1251" i="4"/>
  <c r="F3224" i="4"/>
  <c r="E3223" i="4"/>
  <c r="F3223" i="4" s="1"/>
  <c r="D2965" i="4"/>
  <c r="H2175" i="4"/>
  <c r="F2175" i="4"/>
  <c r="E1359" i="4"/>
  <c r="F1359" i="4" s="1"/>
  <c r="F1360" i="4"/>
  <c r="H1160" i="4"/>
  <c r="F1160" i="4"/>
  <c r="E1157" i="4"/>
  <c r="D1480" i="4"/>
  <c r="F1485" i="4"/>
  <c r="H1444" i="4"/>
  <c r="H1441" i="4"/>
  <c r="D1206" i="4"/>
  <c r="F1305" i="4"/>
  <c r="F1097" i="4"/>
  <c r="F1689" i="4"/>
  <c r="F1482" i="4"/>
  <c r="D926" i="4"/>
  <c r="F963" i="4"/>
  <c r="D962" i="4"/>
  <c r="F962" i="4" s="1"/>
  <c r="H479" i="4"/>
  <c r="F479" i="4"/>
  <c r="D1590" i="4"/>
  <c r="F1273" i="4"/>
  <c r="E1272" i="4"/>
  <c r="E1270" i="4"/>
  <c r="F1081" i="4"/>
  <c r="E1078" i="4"/>
  <c r="E1080" i="4"/>
  <c r="F1080" i="4" s="1"/>
  <c r="E762" i="4"/>
  <c r="H763" i="4"/>
  <c r="F609" i="4"/>
  <c r="H609" i="4"/>
  <c r="F337" i="4"/>
  <c r="H337" i="4"/>
  <c r="F921" i="4"/>
  <c r="F342" i="4"/>
  <c r="H342" i="4"/>
  <c r="F299" i="4"/>
  <c r="E294" i="4"/>
  <c r="H299" i="4"/>
  <c r="E150" i="4"/>
  <c r="H155" i="4"/>
  <c r="F2500" i="4"/>
  <c r="F575" i="4"/>
  <c r="E572" i="4"/>
  <c r="E570" i="4"/>
  <c r="H575" i="4"/>
  <c r="E1008" i="4"/>
  <c r="E1010" i="4"/>
  <c r="H798" i="4"/>
  <c r="H796" i="4"/>
  <c r="F777" i="4"/>
  <c r="H777" i="4"/>
  <c r="H732" i="4"/>
  <c r="F732" i="4"/>
  <c r="H696" i="4"/>
  <c r="F696" i="4"/>
  <c r="H99" i="4"/>
  <c r="E94" i="4"/>
  <c r="F99" i="4"/>
  <c r="E97" i="4"/>
  <c r="F844" i="4"/>
  <c r="E842" i="4"/>
  <c r="F842" i="4" s="1"/>
  <c r="E841" i="4"/>
  <c r="H462" i="4"/>
  <c r="F462" i="4"/>
  <c r="H172" i="4"/>
  <c r="F172" i="4"/>
  <c r="D298" i="4"/>
  <c r="E11" i="4"/>
  <c r="H302" i="4"/>
  <c r="F302" i="4"/>
  <c r="F267" i="4"/>
  <c r="H267" i="4"/>
  <c r="F2853" i="4"/>
  <c r="E2851" i="4"/>
  <c r="F2851" i="4" s="1"/>
  <c r="F1832" i="4"/>
  <c r="E1129" i="4"/>
  <c r="H1132" i="4"/>
  <c r="H1208" i="4"/>
  <c r="H1206" i="4" s="1"/>
  <c r="H1211" i="4"/>
  <c r="H3355" i="4"/>
  <c r="H3353" i="4"/>
  <c r="H3350" i="4" s="1"/>
  <c r="D2470" i="4"/>
  <c r="D2070" i="4"/>
  <c r="D1827" i="4" s="1"/>
  <c r="D1829" i="4"/>
  <c r="D2159" i="4"/>
  <c r="F3200" i="4"/>
  <c r="E3199" i="4"/>
  <c r="E3355" i="4"/>
  <c r="E3352" i="4"/>
  <c r="E3350" i="4" s="1"/>
  <c r="E2697" i="4"/>
  <c r="E2692" i="4" s="1"/>
  <c r="E2693" i="4"/>
  <c r="E2246" i="4"/>
  <c r="H2251" i="4"/>
  <c r="E2469" i="4"/>
  <c r="F2469" i="4" s="1"/>
  <c r="F2474" i="4"/>
  <c r="F2073" i="4"/>
  <c r="E1830" i="4"/>
  <c r="E2070" i="4"/>
  <c r="D2542" i="4"/>
  <c r="F2542" i="4" s="1"/>
  <c r="D2540" i="4"/>
  <c r="D2537" i="4" s="1"/>
  <c r="H2166" i="4"/>
  <c r="E2159" i="4"/>
  <c r="F2166" i="4"/>
  <c r="E2163" i="4"/>
  <c r="E1831" i="4"/>
  <c r="F1630" i="4"/>
  <c r="H1403" i="4"/>
  <c r="H1558" i="4"/>
  <c r="H1148" i="4"/>
  <c r="F1148" i="4"/>
  <c r="E1405" i="4"/>
  <c r="F1405" i="4" s="1"/>
  <c r="F2473" i="4"/>
  <c r="H2277" i="4"/>
  <c r="F2277" i="4"/>
  <c r="D2169" i="4"/>
  <c r="F2169" i="4" s="1"/>
  <c r="D2165" i="4"/>
  <c r="D1587" i="4"/>
  <c r="F1593" i="4"/>
  <c r="D1227" i="4"/>
  <c r="F1133" i="4"/>
  <c r="E1130" i="4"/>
  <c r="H1133" i="4"/>
  <c r="H933" i="4"/>
  <c r="H929" i="4" s="1"/>
  <c r="H930" i="4"/>
  <c r="H926" i="4" s="1"/>
  <c r="H1827" i="4"/>
  <c r="H1584" i="4" s="1"/>
  <c r="D1588" i="4"/>
  <c r="F1594" i="4"/>
  <c r="F1252" i="4"/>
  <c r="E1249" i="4"/>
  <c r="E1251" i="4"/>
  <c r="H1182" i="4"/>
  <c r="H1167" i="4"/>
  <c r="F1167" i="4"/>
  <c r="D1099" i="4"/>
  <c r="F1099" i="4" s="1"/>
  <c r="D1098" i="4"/>
  <c r="D1096" i="4" s="1"/>
  <c r="F1096" i="4" s="1"/>
  <c r="D572" i="4"/>
  <c r="D571" i="4"/>
  <c r="D566" i="4" s="1"/>
  <c r="D85" i="4" s="1"/>
  <c r="H478" i="4"/>
  <c r="F478" i="4"/>
  <c r="F883" i="4"/>
  <c r="E880" i="4"/>
  <c r="D798" i="4"/>
  <c r="D796" i="4"/>
  <c r="H706" i="4"/>
  <c r="F706" i="4"/>
  <c r="H307" i="4"/>
  <c r="F307" i="4"/>
  <c r="F975" i="4"/>
  <c r="D974" i="4"/>
  <c r="F974" i="4" s="1"/>
  <c r="D794" i="4"/>
  <c r="D838" i="4"/>
  <c r="D619" i="4"/>
  <c r="F619" i="4" s="1"/>
  <c r="D564" i="4"/>
  <c r="D562" i="4" s="1"/>
  <c r="F621" i="4"/>
  <c r="F400" i="4"/>
  <c r="E395" i="4"/>
  <c r="H400" i="4"/>
  <c r="F927" i="4"/>
  <c r="F576" i="4"/>
  <c r="E571" i="4"/>
  <c r="H576" i="4"/>
  <c r="D170" i="4"/>
  <c r="F175" i="4"/>
  <c r="E2466" i="4"/>
  <c r="E2465" i="4" s="1"/>
  <c r="E2470" i="4"/>
  <c r="E397" i="4"/>
  <c r="E363" i="4"/>
  <c r="H398" i="4"/>
  <c r="E393" i="4"/>
  <c r="H1010" i="4"/>
  <c r="H477" i="4"/>
  <c r="E476" i="4"/>
  <c r="D93" i="4"/>
  <c r="D97" i="4"/>
  <c r="F845" i="4"/>
  <c r="H127" i="4"/>
  <c r="F127" i="4"/>
  <c r="F44" i="4"/>
  <c r="D41" i="4"/>
  <c r="E266" i="4"/>
  <c r="G1339" i="3"/>
  <c r="E1339" i="3"/>
  <c r="E1336" i="3"/>
  <c r="F1399" i="3"/>
  <c r="G1396" i="3"/>
  <c r="E1396" i="3"/>
  <c r="G1365" i="3"/>
  <c r="E1365" i="3"/>
  <c r="F1366" i="3"/>
  <c r="G1326" i="3"/>
  <c r="E1326" i="3"/>
  <c r="E1324" i="3"/>
  <c r="G1255" i="3"/>
  <c r="E1217" i="3"/>
  <c r="E1231" i="3"/>
  <c r="E1216" i="3"/>
  <c r="F1241" i="3"/>
  <c r="G1239" i="3"/>
  <c r="E1239" i="3"/>
  <c r="G1233" i="3"/>
  <c r="E1233" i="3"/>
  <c r="D1233" i="3"/>
  <c r="E1176" i="3"/>
  <c r="E1139" i="3"/>
  <c r="F1251" i="4" l="1"/>
  <c r="F2159" i="4"/>
  <c r="E2965" i="4"/>
  <c r="F169" i="4"/>
  <c r="F2921" i="4"/>
  <c r="E2919" i="4"/>
  <c r="D3050" i="4"/>
  <c r="D2964" i="4"/>
  <c r="F2964" i="4" s="1"/>
  <c r="F3052" i="4"/>
  <c r="E1439" i="4"/>
  <c r="E1403" i="4"/>
  <c r="F3296" i="4"/>
  <c r="E3233" i="4"/>
  <c r="F3233" i="4" s="1"/>
  <c r="E3293" i="4"/>
  <c r="F3293" i="4" s="1"/>
  <c r="D15" i="4"/>
  <c r="F23" i="4"/>
  <c r="F2821" i="4"/>
  <c r="E2820" i="4"/>
  <c r="H2821" i="4"/>
  <c r="H2540" i="4" s="1"/>
  <c r="H2537" i="4" s="1"/>
  <c r="E920" i="4"/>
  <c r="E919" i="4" s="1"/>
  <c r="E925" i="4"/>
  <c r="H568" i="4"/>
  <c r="E563" i="4"/>
  <c r="H563" i="4" s="1"/>
  <c r="D2465" i="4"/>
  <c r="F878" i="4"/>
  <c r="E873" i="4"/>
  <c r="D2919" i="4"/>
  <c r="F2920" i="4"/>
  <c r="F2465" i="4"/>
  <c r="D2962" i="4"/>
  <c r="E2968" i="4"/>
  <c r="F2968" i="4" s="1"/>
  <c r="F2971" i="4"/>
  <c r="F2789" i="4"/>
  <c r="D2786" i="4"/>
  <c r="F2786" i="4" s="1"/>
  <c r="F2892" i="4"/>
  <c r="D2891" i="4"/>
  <c r="F2891" i="4" s="1"/>
  <c r="F2965" i="4"/>
  <c r="E2962" i="4"/>
  <c r="F2962" i="4" s="1"/>
  <c r="H2965" i="4"/>
  <c r="H2994" i="4"/>
  <c r="F154" i="4"/>
  <c r="E149" i="4"/>
  <c r="H154" i="4"/>
  <c r="H564" i="4"/>
  <c r="F564" i="4"/>
  <c r="E722" i="4"/>
  <c r="F2244" i="4"/>
  <c r="H2244" i="4"/>
  <c r="E2158" i="4"/>
  <c r="F397" i="4"/>
  <c r="H397" i="4"/>
  <c r="D155" i="4"/>
  <c r="F170" i="4"/>
  <c r="D793" i="4"/>
  <c r="F1830" i="4"/>
  <c r="E1587" i="4"/>
  <c r="F1587" i="4" s="1"/>
  <c r="E3230" i="4"/>
  <c r="F1008" i="4"/>
  <c r="E1007" i="4"/>
  <c r="E1004" i="4"/>
  <c r="D1584" i="4"/>
  <c r="F10" i="4"/>
  <c r="E90" i="4"/>
  <c r="H95" i="4"/>
  <c r="F95" i="4"/>
  <c r="E798" i="4"/>
  <c r="F798" i="4" s="1"/>
  <c r="E796" i="4"/>
  <c r="F801" i="4"/>
  <c r="D1007" i="4"/>
  <c r="D1004" i="4"/>
  <c r="F861" i="4"/>
  <c r="E858" i="4"/>
  <c r="F858" i="4" s="1"/>
  <c r="D1124" i="4"/>
  <c r="D1121" i="4" s="1"/>
  <c r="F1480" i="4"/>
  <c r="E2161" i="4"/>
  <c r="F2161" i="4" s="1"/>
  <c r="F2168" i="4"/>
  <c r="F2540" i="4"/>
  <c r="H293" i="4"/>
  <c r="E292" i="4"/>
  <c r="E263" i="4"/>
  <c r="H691" i="4"/>
  <c r="F691" i="4"/>
  <c r="H727" i="4"/>
  <c r="F727" i="4"/>
  <c r="D83" i="4"/>
  <c r="D567" i="4"/>
  <c r="F905" i="4"/>
  <c r="E904" i="4"/>
  <c r="F904" i="4" s="1"/>
  <c r="H905" i="4"/>
  <c r="H904" i="4" s="1"/>
  <c r="E2242" i="4"/>
  <c r="E2157" i="4"/>
  <c r="H2243" i="4"/>
  <c r="H2157" i="4" s="1"/>
  <c r="H571" i="4"/>
  <c r="F571" i="4"/>
  <c r="E566" i="4"/>
  <c r="D2163" i="4"/>
  <c r="F2163" i="4" s="1"/>
  <c r="D2158" i="4"/>
  <c r="D2156" i="4" s="1"/>
  <c r="F3199" i="4"/>
  <c r="E3197" i="4"/>
  <c r="H570" i="4"/>
  <c r="E567" i="4"/>
  <c r="F570" i="4"/>
  <c r="E565" i="4"/>
  <c r="H294" i="4"/>
  <c r="F294" i="4"/>
  <c r="H363" i="4"/>
  <c r="E362" i="4"/>
  <c r="F1098" i="4"/>
  <c r="D1005" i="4"/>
  <c r="F1005" i="4" s="1"/>
  <c r="E1402" i="4"/>
  <c r="E1588" i="4"/>
  <c r="F1588" i="4" s="1"/>
  <c r="F1831" i="4"/>
  <c r="H2159" i="4"/>
  <c r="H2163" i="4"/>
  <c r="F2070" i="4"/>
  <c r="E1827" i="4"/>
  <c r="F1827" i="4" s="1"/>
  <c r="E89" i="4"/>
  <c r="F94" i="4"/>
  <c r="H94" i="4"/>
  <c r="E92" i="4"/>
  <c r="H572" i="4"/>
  <c r="F572" i="4"/>
  <c r="H150" i="4"/>
  <c r="F1078" i="4"/>
  <c r="E1077" i="4"/>
  <c r="F1077" i="4" s="1"/>
  <c r="D163" i="4"/>
  <c r="D167" i="4"/>
  <c r="F167" i="4" s="1"/>
  <c r="H167" i="4"/>
  <c r="F1206" i="4"/>
  <c r="H295" i="4"/>
  <c r="F295" i="4"/>
  <c r="E265" i="4"/>
  <c r="D1586" i="4"/>
  <c r="F1586" i="4" s="1"/>
  <c r="F1592" i="4"/>
  <c r="E261" i="4"/>
  <c r="H266" i="4"/>
  <c r="D92" i="4"/>
  <c r="E392" i="4"/>
  <c r="H393" i="4"/>
  <c r="F2470" i="4"/>
  <c r="F880" i="4"/>
  <c r="E877" i="4"/>
  <c r="F877" i="4" s="1"/>
  <c r="E875" i="4"/>
  <c r="H880" i="4"/>
  <c r="H877" i="4" s="1"/>
  <c r="E1246" i="4"/>
  <c r="F1246" i="4" s="1"/>
  <c r="F1249" i="4"/>
  <c r="H1130" i="4"/>
  <c r="F1130" i="4"/>
  <c r="H2246" i="4"/>
  <c r="H2160" i="4" s="1"/>
  <c r="E2160" i="4"/>
  <c r="F2160" i="4" s="1"/>
  <c r="H1129" i="4"/>
  <c r="E1123" i="4"/>
  <c r="E1125" i="4"/>
  <c r="F1125" i="4" s="1"/>
  <c r="D297" i="4"/>
  <c r="D293" i="4"/>
  <c r="F97" i="4"/>
  <c r="H97" i="4"/>
  <c r="H762" i="4"/>
  <c r="F762" i="4"/>
  <c r="F1270" i="4"/>
  <c r="E1267" i="4"/>
  <c r="F1267" i="4" s="1"/>
  <c r="D925" i="4"/>
  <c r="F925" i="4" s="1"/>
  <c r="D920" i="4"/>
  <c r="F926" i="4"/>
  <c r="H1439" i="4"/>
  <c r="H1404" i="4"/>
  <c r="H1402" i="4" s="1"/>
  <c r="D1404" i="4"/>
  <c r="F1404" i="4" s="1"/>
  <c r="H41" i="4"/>
  <c r="H10" i="4"/>
  <c r="E91" i="4"/>
  <c r="H151" i="4"/>
  <c r="F151" i="4"/>
  <c r="H396" i="4"/>
  <c r="F396" i="4"/>
  <c r="E1686" i="4"/>
  <c r="F1686" i="4" s="1"/>
  <c r="E1585" i="4"/>
  <c r="F1585" i="4" s="1"/>
  <c r="H2962" i="4"/>
  <c r="D3234" i="4"/>
  <c r="F3234" i="4" s="1"/>
  <c r="D3236" i="4"/>
  <c r="F3240" i="4"/>
  <c r="F297" i="4"/>
  <c r="H297" i="4"/>
  <c r="F526" i="4"/>
  <c r="H526" i="4"/>
  <c r="D1439" i="4"/>
  <c r="F1439" i="4" s="1"/>
  <c r="D1403" i="4"/>
  <c r="F1440" i="4"/>
  <c r="F476" i="4"/>
  <c r="H476" i="4"/>
  <c r="F395" i="4"/>
  <c r="H395" i="4"/>
  <c r="H925" i="4"/>
  <c r="H920" i="4"/>
  <c r="H919" i="4" s="1"/>
  <c r="F841" i="4"/>
  <c r="E838" i="4"/>
  <c r="F838" i="4" s="1"/>
  <c r="H1272" i="4"/>
  <c r="F1272" i="4"/>
  <c r="H1157" i="4"/>
  <c r="F1157" i="4"/>
  <c r="F41" i="4"/>
  <c r="H163" i="4"/>
  <c r="E158" i="4"/>
  <c r="E162" i="4"/>
  <c r="E264" i="4"/>
  <c r="H742" i="4"/>
  <c r="F742" i="4"/>
  <c r="E1182" i="4"/>
  <c r="F1182" i="4" s="1"/>
  <c r="F1185" i="4"/>
  <c r="F1595" i="4"/>
  <c r="E1590" i="4"/>
  <c r="H1128" i="4"/>
  <c r="H1124" i="4" s="1"/>
  <c r="F1128" i="4"/>
  <c r="E1124" i="4"/>
  <c r="F1124" i="4" s="1"/>
  <c r="E1127" i="4"/>
  <c r="H2467" i="4"/>
  <c r="H2465" i="4" s="1"/>
  <c r="H2470" i="4"/>
  <c r="F3053" i="4"/>
  <c r="E3050" i="4"/>
  <c r="F3050" i="4" s="1"/>
  <c r="H394" i="4"/>
  <c r="F394" i="4"/>
  <c r="H2247" i="4"/>
  <c r="F2247" i="4"/>
  <c r="F2539" i="4"/>
  <c r="E2537" i="4"/>
  <c r="F2537" i="4" s="1"/>
  <c r="G2535" i="3"/>
  <c r="G2533" i="3"/>
  <c r="F2535" i="3"/>
  <c r="F2533" i="3"/>
  <c r="G2507" i="3"/>
  <c r="G2502" i="3" s="1"/>
  <c r="G2508" i="3"/>
  <c r="G2503" i="3" s="1"/>
  <c r="E2503" i="3"/>
  <c r="F2226" i="3"/>
  <c r="F2190" i="3"/>
  <c r="D13" i="4" l="1"/>
  <c r="F13" i="4" s="1"/>
  <c r="D11" i="4"/>
  <c r="F15" i="4"/>
  <c r="H873" i="4"/>
  <c r="F873" i="4"/>
  <c r="F2820" i="4"/>
  <c r="H2820" i="4"/>
  <c r="F2919" i="4"/>
  <c r="F2158" i="4"/>
  <c r="E259" i="4"/>
  <c r="H264" i="4"/>
  <c r="F264" i="4"/>
  <c r="D162" i="4"/>
  <c r="F162" i="4" s="1"/>
  <c r="D158" i="4"/>
  <c r="F362" i="4"/>
  <c r="H362" i="4"/>
  <c r="H565" i="4"/>
  <c r="F565" i="4"/>
  <c r="F3197" i="4"/>
  <c r="E3193" i="4"/>
  <c r="E3196" i="4"/>
  <c r="F3196" i="4" s="1"/>
  <c r="H566" i="4"/>
  <c r="F566" i="4"/>
  <c r="E2156" i="4"/>
  <c r="F2156" i="4" s="1"/>
  <c r="H292" i="4"/>
  <c r="F796" i="4"/>
  <c r="E793" i="4"/>
  <c r="F793" i="4" s="1"/>
  <c r="H90" i="4"/>
  <c r="D3460" i="4"/>
  <c r="H1127" i="4"/>
  <c r="F1127" i="4"/>
  <c r="F1590" i="4"/>
  <c r="E1584" i="4"/>
  <c r="F1584" i="4" s="1"/>
  <c r="H162" i="4"/>
  <c r="F3236" i="4"/>
  <c r="D3230" i="4"/>
  <c r="F3230" i="4" s="1"/>
  <c r="D919" i="4"/>
  <c r="F919" i="4" s="1"/>
  <c r="F920" i="4"/>
  <c r="F875" i="4"/>
  <c r="E872" i="4"/>
  <c r="F872" i="4" s="1"/>
  <c r="H875" i="4"/>
  <c r="H872" i="4" s="1"/>
  <c r="F265" i="4"/>
  <c r="E260" i="4"/>
  <c r="E84" i="4" s="1"/>
  <c r="H265" i="4"/>
  <c r="F2242" i="4"/>
  <c r="H2242" i="4"/>
  <c r="D1003" i="4"/>
  <c r="D150" i="4"/>
  <c r="F155" i="4"/>
  <c r="H2158" i="4"/>
  <c r="H722" i="4"/>
  <c r="F722" i="4"/>
  <c r="H91" i="4"/>
  <c r="F91" i="4"/>
  <c r="E85" i="4"/>
  <c r="D292" i="4"/>
  <c r="F292" i="4" s="1"/>
  <c r="D263" i="4"/>
  <c r="F1123" i="4"/>
  <c r="E1121" i="4"/>
  <c r="F1121" i="4" s="1"/>
  <c r="H392" i="4"/>
  <c r="F392" i="4"/>
  <c r="H261" i="4"/>
  <c r="F261" i="4"/>
  <c r="H89" i="4"/>
  <c r="F89" i="4"/>
  <c r="H567" i="4"/>
  <c r="F567" i="4"/>
  <c r="F1004" i="4"/>
  <c r="E1003" i="4"/>
  <c r="F149" i="4"/>
  <c r="H149" i="4"/>
  <c r="H158" i="4"/>
  <c r="E153" i="4"/>
  <c r="E157" i="4"/>
  <c r="D1402" i="4"/>
  <c r="F1402" i="4" s="1"/>
  <c r="F1403" i="4"/>
  <c r="E562" i="4"/>
  <c r="H1125" i="4"/>
  <c r="H1123" i="4"/>
  <c r="D3462" i="4"/>
  <c r="H92" i="4"/>
  <c r="F92" i="4"/>
  <c r="H2156" i="4"/>
  <c r="H263" i="4"/>
  <c r="E258" i="4"/>
  <c r="E262" i="4"/>
  <c r="F1007" i="4"/>
  <c r="H8" i="4"/>
  <c r="E2929" i="3"/>
  <c r="E2928" i="3"/>
  <c r="E2930" i="3"/>
  <c r="F11" i="4" l="1"/>
  <c r="D8" i="4"/>
  <c r="F8" i="4" s="1"/>
  <c r="D90" i="4"/>
  <c r="F150" i="4"/>
  <c r="H259" i="4"/>
  <c r="F259" i="4"/>
  <c r="H258" i="4"/>
  <c r="E257" i="4"/>
  <c r="H157" i="4"/>
  <c r="E3462" i="4"/>
  <c r="F3462" i="4" s="1"/>
  <c r="H85" i="4"/>
  <c r="H3462" i="4" s="1"/>
  <c r="F85" i="4"/>
  <c r="E152" i="4"/>
  <c r="H153" i="4"/>
  <c r="E148" i="4"/>
  <c r="F1003" i="4"/>
  <c r="E83" i="4"/>
  <c r="H260" i="4"/>
  <c r="F260" i="4"/>
  <c r="E3192" i="4"/>
  <c r="F3192" i="4" s="1"/>
  <c r="F3193" i="4"/>
  <c r="H262" i="4"/>
  <c r="F262" i="4"/>
  <c r="D153" i="4"/>
  <c r="D157" i="4"/>
  <c r="F157" i="4" s="1"/>
  <c r="H562" i="4"/>
  <c r="F562" i="4"/>
  <c r="H1121" i="4"/>
  <c r="D262" i="4"/>
  <c r="D258" i="4"/>
  <c r="D257" i="4" s="1"/>
  <c r="H84" i="4"/>
  <c r="H3461" i="4" s="1"/>
  <c r="E3461" i="4"/>
  <c r="F941" i="3"/>
  <c r="F942" i="3"/>
  <c r="E147" i="4" l="1"/>
  <c r="H148" i="4"/>
  <c r="E88" i="4"/>
  <c r="H257" i="4"/>
  <c r="F257" i="4"/>
  <c r="D84" i="4"/>
  <c r="F90" i="4"/>
  <c r="H83" i="4"/>
  <c r="H3460" i="4" s="1"/>
  <c r="F83" i="4"/>
  <c r="E3460" i="4"/>
  <c r="F3460" i="4" s="1"/>
  <c r="H152" i="4"/>
  <c r="D148" i="4"/>
  <c r="D152" i="4"/>
  <c r="F152" i="4" s="1"/>
  <c r="G790" i="3"/>
  <c r="F790" i="3"/>
  <c r="G789" i="3"/>
  <c r="G788" i="3"/>
  <c r="E787" i="3"/>
  <c r="G787" i="3" s="1"/>
  <c r="D787" i="3"/>
  <c r="E786" i="3"/>
  <c r="G786" i="3" s="1"/>
  <c r="D786" i="3"/>
  <c r="D781" i="3" s="1"/>
  <c r="E785" i="3"/>
  <c r="E780" i="3" s="1"/>
  <c r="G780" i="3" s="1"/>
  <c r="D785" i="3"/>
  <c r="D780" i="3" s="1"/>
  <c r="E784" i="3"/>
  <c r="G784" i="3" s="1"/>
  <c r="D784" i="3"/>
  <c r="E783" i="3"/>
  <c r="G783" i="3" s="1"/>
  <c r="D783" i="3"/>
  <c r="D778" i="3" s="1"/>
  <c r="E779" i="3"/>
  <c r="G779" i="3" s="1"/>
  <c r="D779" i="3"/>
  <c r="G776" i="3"/>
  <c r="G775" i="3"/>
  <c r="F775" i="3"/>
  <c r="G774" i="3"/>
  <c r="G773" i="3"/>
  <c r="E772" i="3"/>
  <c r="D772" i="3"/>
  <c r="E771" i="3"/>
  <c r="G771" i="3" s="1"/>
  <c r="D771" i="3"/>
  <c r="D766" i="3" s="1"/>
  <c r="E770" i="3"/>
  <c r="D770" i="3"/>
  <c r="D765" i="3" s="1"/>
  <c r="E769" i="3"/>
  <c r="G769" i="3" s="1"/>
  <c r="D769" i="3"/>
  <c r="D764" i="3" s="1"/>
  <c r="E768" i="3"/>
  <c r="E763" i="3" s="1"/>
  <c r="D768" i="3"/>
  <c r="D763" i="3" s="1"/>
  <c r="G761" i="3"/>
  <c r="G760" i="3"/>
  <c r="F760" i="3"/>
  <c r="G759" i="3"/>
  <c r="G758" i="3"/>
  <c r="E757" i="3"/>
  <c r="D757" i="3"/>
  <c r="G756" i="3"/>
  <c r="G755" i="3"/>
  <c r="F755" i="3"/>
  <c r="G754" i="3"/>
  <c r="G753" i="3"/>
  <c r="E752" i="3"/>
  <c r="D752" i="3"/>
  <c r="E751" i="3"/>
  <c r="G751" i="3" s="1"/>
  <c r="D751" i="3"/>
  <c r="E750" i="3"/>
  <c r="D750" i="3"/>
  <c r="D745" i="3" s="1"/>
  <c r="E749" i="3"/>
  <c r="G749" i="3" s="1"/>
  <c r="D749" i="3"/>
  <c r="E748" i="3"/>
  <c r="D748" i="3"/>
  <c r="D743" i="3" s="1"/>
  <c r="E746" i="3"/>
  <c r="G746" i="3" s="1"/>
  <c r="D746" i="3"/>
  <c r="G741" i="3"/>
  <c r="G740" i="3"/>
  <c r="F740" i="3"/>
  <c r="G739" i="3"/>
  <c r="G738" i="3"/>
  <c r="E737" i="3"/>
  <c r="D737" i="3"/>
  <c r="E736" i="3"/>
  <c r="G736" i="3" s="1"/>
  <c r="D736" i="3"/>
  <c r="D731" i="3" s="1"/>
  <c r="E735" i="3"/>
  <c r="D735" i="3"/>
  <c r="D730" i="3" s="1"/>
  <c r="E734" i="3"/>
  <c r="G734" i="3" s="1"/>
  <c r="D734" i="3"/>
  <c r="D729" i="3" s="1"/>
  <c r="E733" i="3"/>
  <c r="G733" i="3" s="1"/>
  <c r="D733" i="3"/>
  <c r="D728" i="3" s="1"/>
  <c r="G720" i="3"/>
  <c r="G719" i="3"/>
  <c r="F719" i="3"/>
  <c r="G718" i="3"/>
  <c r="G717" i="3"/>
  <c r="E716" i="3"/>
  <c r="G716" i="3" s="1"/>
  <c r="D716" i="3"/>
  <c r="E715" i="3"/>
  <c r="E710" i="3" s="1"/>
  <c r="G710" i="3" s="1"/>
  <c r="D715" i="3"/>
  <c r="D710" i="3" s="1"/>
  <c r="E714" i="3"/>
  <c r="G714" i="3" s="1"/>
  <c r="D714" i="3"/>
  <c r="D709" i="3" s="1"/>
  <c r="E713" i="3"/>
  <c r="G713" i="3" s="1"/>
  <c r="D713" i="3"/>
  <c r="D708" i="3" s="1"/>
  <c r="E712" i="3"/>
  <c r="G712" i="3" s="1"/>
  <c r="D712" i="3"/>
  <c r="D707" i="3" s="1"/>
  <c r="G705" i="3"/>
  <c r="E704" i="3"/>
  <c r="G704" i="3" s="1"/>
  <c r="G703" i="3"/>
  <c r="G702" i="3"/>
  <c r="D701" i="3"/>
  <c r="E700" i="3"/>
  <c r="G700" i="3" s="1"/>
  <c r="D700" i="3"/>
  <c r="D695" i="3" s="1"/>
  <c r="D699" i="3"/>
  <c r="D694" i="3" s="1"/>
  <c r="E698" i="3"/>
  <c r="G698" i="3" s="1"/>
  <c r="D698" i="3"/>
  <c r="E697" i="3"/>
  <c r="G697" i="3" s="1"/>
  <c r="D697" i="3"/>
  <c r="D692" i="3" s="1"/>
  <c r="G690" i="3"/>
  <c r="G689" i="3"/>
  <c r="F689" i="3"/>
  <c r="G688" i="3"/>
  <c r="G687" i="3"/>
  <c r="E686" i="3"/>
  <c r="G686" i="3" s="1"/>
  <c r="D686" i="3"/>
  <c r="G685" i="3"/>
  <c r="G684" i="3"/>
  <c r="F684" i="3"/>
  <c r="G683" i="3"/>
  <c r="G682" i="3"/>
  <c r="E681" i="3"/>
  <c r="D681" i="3"/>
  <c r="G680" i="3"/>
  <c r="G679" i="3"/>
  <c r="F679" i="3"/>
  <c r="G678" i="3"/>
  <c r="G677" i="3"/>
  <c r="E676" i="3"/>
  <c r="D676" i="3"/>
  <c r="G675" i="3"/>
  <c r="G674" i="3"/>
  <c r="F674" i="3"/>
  <c r="G673" i="3"/>
  <c r="G672" i="3"/>
  <c r="E671" i="3"/>
  <c r="D671" i="3"/>
  <c r="G670" i="3"/>
  <c r="G669" i="3"/>
  <c r="F669" i="3"/>
  <c r="G668" i="3"/>
  <c r="G667" i="3"/>
  <c r="E666" i="3"/>
  <c r="G666" i="3" s="1"/>
  <c r="D666" i="3"/>
  <c r="G665" i="3"/>
  <c r="G664" i="3"/>
  <c r="G663" i="3"/>
  <c r="G662" i="3"/>
  <c r="E661" i="3"/>
  <c r="G661" i="3" s="1"/>
  <c r="D661" i="3"/>
  <c r="G660" i="3"/>
  <c r="G659" i="3"/>
  <c r="F659" i="3"/>
  <c r="G658" i="3"/>
  <c r="G657" i="3"/>
  <c r="E656" i="3"/>
  <c r="G656" i="3" s="1"/>
  <c r="D656" i="3"/>
  <c r="G655" i="3"/>
  <c r="G654" i="3"/>
  <c r="F654" i="3"/>
  <c r="G653" i="3"/>
  <c r="F653" i="3"/>
  <c r="G652" i="3"/>
  <c r="E651" i="3"/>
  <c r="D651" i="3"/>
  <c r="G650" i="3"/>
  <c r="G649" i="3"/>
  <c r="F649" i="3"/>
  <c r="G648" i="3"/>
  <c r="G647" i="3"/>
  <c r="E646" i="3"/>
  <c r="D646" i="3"/>
  <c r="G645" i="3"/>
  <c r="G644" i="3"/>
  <c r="F644" i="3"/>
  <c r="G643" i="3"/>
  <c r="G642" i="3"/>
  <c r="E640" i="3"/>
  <c r="G640" i="3" s="1"/>
  <c r="D640" i="3"/>
  <c r="G639" i="3"/>
  <c r="G638" i="3"/>
  <c r="F638" i="3"/>
  <c r="G637" i="3"/>
  <c r="G636" i="3"/>
  <c r="E634" i="3"/>
  <c r="D634" i="3"/>
  <c r="G633" i="3"/>
  <c r="G632" i="3"/>
  <c r="F632" i="3"/>
  <c r="G631" i="3"/>
  <c r="F631" i="3"/>
  <c r="G630" i="3"/>
  <c r="E629" i="3"/>
  <c r="D629" i="3"/>
  <c r="E628" i="3"/>
  <c r="G628" i="3" s="1"/>
  <c r="D628" i="3"/>
  <c r="D623" i="3" s="1"/>
  <c r="E627" i="3"/>
  <c r="E622" i="3" s="1"/>
  <c r="G622" i="3" s="1"/>
  <c r="D627" i="3"/>
  <c r="D622" i="3" s="1"/>
  <c r="E626" i="3"/>
  <c r="G626" i="3" s="1"/>
  <c r="D626" i="3"/>
  <c r="E625" i="3"/>
  <c r="E620" i="3" s="1"/>
  <c r="G620" i="3" s="1"/>
  <c r="D625" i="3"/>
  <c r="D620" i="3" s="1"/>
  <c r="G618" i="3"/>
  <c r="G617" i="3"/>
  <c r="F617" i="3"/>
  <c r="G616" i="3"/>
  <c r="G615" i="3"/>
  <c r="E614" i="3"/>
  <c r="G614" i="3" s="1"/>
  <c r="D614" i="3"/>
  <c r="E613" i="3"/>
  <c r="G613" i="3" s="1"/>
  <c r="D613" i="3"/>
  <c r="E612" i="3"/>
  <c r="D612" i="3"/>
  <c r="E611" i="3"/>
  <c r="G611" i="3" s="1"/>
  <c r="D611" i="3"/>
  <c r="E610" i="3"/>
  <c r="G610" i="3" s="1"/>
  <c r="D610" i="3"/>
  <c r="G608" i="3"/>
  <c r="G607" i="3"/>
  <c r="G606" i="3"/>
  <c r="G605" i="3"/>
  <c r="E604" i="3"/>
  <c r="G604" i="3" s="1"/>
  <c r="D604" i="3"/>
  <c r="E603" i="3"/>
  <c r="G603" i="3" s="1"/>
  <c r="D603" i="3"/>
  <c r="E602" i="3"/>
  <c r="G602" i="3" s="1"/>
  <c r="D602" i="3"/>
  <c r="E601" i="3"/>
  <c r="G601" i="3" s="1"/>
  <c r="D601" i="3"/>
  <c r="E600" i="3"/>
  <c r="G600" i="3" s="1"/>
  <c r="D600" i="3"/>
  <c r="G598" i="3"/>
  <c r="F598" i="3"/>
  <c r="E597" i="3"/>
  <c r="G597" i="3" s="1"/>
  <c r="D597" i="3"/>
  <c r="G596" i="3"/>
  <c r="G595" i="3"/>
  <c r="G594" i="3"/>
  <c r="G593" i="3"/>
  <c r="E592" i="3"/>
  <c r="G592" i="3" s="1"/>
  <c r="D592" i="3"/>
  <c r="E591" i="3"/>
  <c r="G591" i="3" s="1"/>
  <c r="D591" i="3"/>
  <c r="D576" i="3" s="1"/>
  <c r="E590" i="3"/>
  <c r="F590" i="3" s="1"/>
  <c r="E589" i="3"/>
  <c r="G589" i="3" s="1"/>
  <c r="D589" i="3"/>
  <c r="D574" i="3" s="1"/>
  <c r="D569" i="3" s="1"/>
  <c r="E588" i="3"/>
  <c r="G588" i="3" s="1"/>
  <c r="D588" i="3"/>
  <c r="D573" i="3" s="1"/>
  <c r="D568" i="3" s="1"/>
  <c r="G586" i="3"/>
  <c r="F586" i="3"/>
  <c r="G585" i="3"/>
  <c r="F585" i="3"/>
  <c r="G584" i="3"/>
  <c r="F584" i="3"/>
  <c r="G583" i="3"/>
  <c r="E582" i="3"/>
  <c r="D582" i="3"/>
  <c r="G581" i="3"/>
  <c r="G580" i="3"/>
  <c r="F580" i="3"/>
  <c r="G579" i="3"/>
  <c r="F579" i="3"/>
  <c r="G578" i="3"/>
  <c r="E577" i="3"/>
  <c r="D577" i="3"/>
  <c r="D575" i="3"/>
  <c r="G560" i="3"/>
  <c r="G559" i="3"/>
  <c r="G558" i="3"/>
  <c r="G557" i="3"/>
  <c r="E556" i="3"/>
  <c r="G556" i="3" s="1"/>
  <c r="D556" i="3"/>
  <c r="G555" i="3"/>
  <c r="G554" i="3"/>
  <c r="G553" i="3"/>
  <c r="G552" i="3"/>
  <c r="E551" i="3"/>
  <c r="G551" i="3" s="1"/>
  <c r="D551" i="3"/>
  <c r="G550" i="3"/>
  <c r="G549" i="3"/>
  <c r="F549" i="3"/>
  <c r="G548" i="3"/>
  <c r="F548" i="3"/>
  <c r="G547" i="3"/>
  <c r="E546" i="3"/>
  <c r="G546" i="3" s="1"/>
  <c r="D546" i="3"/>
  <c r="E545" i="3"/>
  <c r="D545" i="3"/>
  <c r="D535" i="3" s="1"/>
  <c r="D530" i="3" s="1"/>
  <c r="E544" i="3"/>
  <c r="D544" i="3"/>
  <c r="E543" i="3"/>
  <c r="D543" i="3"/>
  <c r="E542" i="3"/>
  <c r="G542" i="3" s="1"/>
  <c r="D542" i="3"/>
  <c r="D532" i="3" s="1"/>
  <c r="D527" i="3" s="1"/>
  <c r="G540" i="3"/>
  <c r="G539" i="3"/>
  <c r="F539" i="3"/>
  <c r="G538" i="3"/>
  <c r="G537" i="3"/>
  <c r="E536" i="3"/>
  <c r="D536" i="3"/>
  <c r="D534" i="3"/>
  <c r="D529" i="3" s="1"/>
  <c r="G525" i="3"/>
  <c r="G524" i="3"/>
  <c r="F524" i="3"/>
  <c r="G523" i="3"/>
  <c r="F523" i="3"/>
  <c r="G522" i="3"/>
  <c r="E521" i="3"/>
  <c r="D521" i="3"/>
  <c r="G520" i="3"/>
  <c r="G519" i="3"/>
  <c r="F519" i="3"/>
  <c r="G518" i="3"/>
  <c r="F518" i="3"/>
  <c r="G517" i="3"/>
  <c r="E516" i="3"/>
  <c r="D516" i="3"/>
  <c r="G515" i="3"/>
  <c r="G514" i="3"/>
  <c r="G513" i="3"/>
  <c r="G512" i="3"/>
  <c r="E511" i="3"/>
  <c r="G511" i="3" s="1"/>
  <c r="D511" i="3"/>
  <c r="G510" i="3"/>
  <c r="G509" i="3"/>
  <c r="G508" i="3"/>
  <c r="G507" i="3"/>
  <c r="E506" i="3"/>
  <c r="G506" i="3" s="1"/>
  <c r="D506" i="3"/>
  <c r="G505" i="3"/>
  <c r="G504" i="3"/>
  <c r="G503" i="3"/>
  <c r="G502" i="3"/>
  <c r="E501" i="3"/>
  <c r="G501" i="3" s="1"/>
  <c r="D501" i="3"/>
  <c r="G500" i="3"/>
  <c r="G499" i="3"/>
  <c r="G498" i="3"/>
  <c r="G497" i="3"/>
  <c r="E496" i="3"/>
  <c r="G496" i="3" s="1"/>
  <c r="D496" i="3"/>
  <c r="G495" i="3"/>
  <c r="G494" i="3"/>
  <c r="G493" i="3"/>
  <c r="G492" i="3"/>
  <c r="E491" i="3"/>
  <c r="G491" i="3" s="1"/>
  <c r="D491" i="3"/>
  <c r="G490" i="3"/>
  <c r="G489" i="3"/>
  <c r="F489" i="3"/>
  <c r="G488" i="3"/>
  <c r="G487" i="3"/>
  <c r="E486" i="3"/>
  <c r="D486" i="3"/>
  <c r="E485" i="3"/>
  <c r="G485" i="3" s="1"/>
  <c r="D485" i="3"/>
  <c r="D480" i="3" s="1"/>
  <c r="E484" i="3"/>
  <c r="G484" i="3" s="1"/>
  <c r="D484" i="3"/>
  <c r="D479" i="3" s="1"/>
  <c r="E483" i="3"/>
  <c r="G483" i="3" s="1"/>
  <c r="D483" i="3"/>
  <c r="E482" i="3"/>
  <c r="G482" i="3" s="1"/>
  <c r="D482" i="3"/>
  <c r="D477" i="3" s="1"/>
  <c r="E480" i="3"/>
  <c r="G480" i="3" s="1"/>
  <c r="F475" i="3"/>
  <c r="E474" i="3"/>
  <c r="D474" i="3"/>
  <c r="F473" i="3"/>
  <c r="E472" i="3"/>
  <c r="D472" i="3"/>
  <c r="G471" i="3"/>
  <c r="G470" i="3"/>
  <c r="F470" i="3"/>
  <c r="G469" i="3"/>
  <c r="G468" i="3"/>
  <c r="E467" i="3"/>
  <c r="G467" i="3" s="1"/>
  <c r="D467" i="3"/>
  <c r="G466" i="3"/>
  <c r="E465" i="3"/>
  <c r="F465" i="3" s="1"/>
  <c r="G464" i="3"/>
  <c r="G463" i="3"/>
  <c r="D462" i="3"/>
  <c r="G461" i="3"/>
  <c r="G460" i="3"/>
  <c r="G459" i="3"/>
  <c r="G458" i="3"/>
  <c r="E457" i="3"/>
  <c r="G457" i="3" s="1"/>
  <c r="D457" i="3"/>
  <c r="E456" i="3"/>
  <c r="G456" i="3" s="1"/>
  <c r="D456" i="3"/>
  <c r="E455" i="3"/>
  <c r="G455" i="3" s="1"/>
  <c r="D455" i="3"/>
  <c r="E454" i="3"/>
  <c r="G454" i="3" s="1"/>
  <c r="D454" i="3"/>
  <c r="E453" i="3"/>
  <c r="D453" i="3"/>
  <c r="G451" i="3"/>
  <c r="G450" i="3"/>
  <c r="F450" i="3"/>
  <c r="G449" i="3"/>
  <c r="G448" i="3"/>
  <c r="E447" i="3"/>
  <c r="D447" i="3"/>
  <c r="G446" i="3"/>
  <c r="G445" i="3"/>
  <c r="F445" i="3"/>
  <c r="G444" i="3"/>
  <c r="F444" i="3"/>
  <c r="F439" i="3" s="1"/>
  <c r="G443" i="3"/>
  <c r="E442" i="3"/>
  <c r="D442" i="3"/>
  <c r="F441" i="3"/>
  <c r="E441" i="3"/>
  <c r="D441" i="3"/>
  <c r="D406" i="3" s="1"/>
  <c r="D401" i="3" s="1"/>
  <c r="D396" i="3" s="1"/>
  <c r="E440" i="3"/>
  <c r="D440" i="3"/>
  <c r="D405" i="3" s="1"/>
  <c r="E439" i="3"/>
  <c r="D439" i="3"/>
  <c r="D404" i="3" s="1"/>
  <c r="D399" i="3" s="1"/>
  <c r="D394" i="3" s="1"/>
  <c r="F438" i="3"/>
  <c r="E438" i="3"/>
  <c r="G438" i="3" s="1"/>
  <c r="D438" i="3"/>
  <c r="D403" i="3" s="1"/>
  <c r="G436" i="3"/>
  <c r="G435" i="3"/>
  <c r="G434" i="3"/>
  <c r="G433" i="3"/>
  <c r="E432" i="3"/>
  <c r="G432" i="3" s="1"/>
  <c r="D432" i="3"/>
  <c r="G431" i="3"/>
  <c r="G430" i="3"/>
  <c r="G429" i="3"/>
  <c r="G428" i="3"/>
  <c r="E427" i="3"/>
  <c r="G427" i="3" s="1"/>
  <c r="D427" i="3"/>
  <c r="G426" i="3"/>
  <c r="F426" i="3"/>
  <c r="G425" i="3"/>
  <c r="G424" i="3"/>
  <c r="G423" i="3"/>
  <c r="E422" i="3"/>
  <c r="G422" i="3" s="1"/>
  <c r="D422" i="3"/>
  <c r="G421" i="3"/>
  <c r="F421" i="3"/>
  <c r="G420" i="3"/>
  <c r="G419" i="3"/>
  <c r="G418" i="3"/>
  <c r="E417" i="3"/>
  <c r="D417" i="3"/>
  <c r="G416" i="3"/>
  <c r="G415" i="3"/>
  <c r="G414" i="3"/>
  <c r="G413" i="3"/>
  <c r="E412" i="3"/>
  <c r="G412" i="3" s="1"/>
  <c r="D412" i="3"/>
  <c r="G411" i="3"/>
  <c r="G410" i="3"/>
  <c r="G409" i="3"/>
  <c r="G408" i="3"/>
  <c r="E407" i="3"/>
  <c r="G407" i="3" s="1"/>
  <c r="D407" i="3"/>
  <c r="E403" i="3"/>
  <c r="G403" i="3" s="1"/>
  <c r="G391" i="3"/>
  <c r="G390" i="3"/>
  <c r="G389" i="3"/>
  <c r="G388" i="3"/>
  <c r="E387" i="3"/>
  <c r="G387" i="3" s="1"/>
  <c r="D387" i="3"/>
  <c r="E386" i="3"/>
  <c r="G386" i="3" s="1"/>
  <c r="D386" i="3"/>
  <c r="E385" i="3"/>
  <c r="G385" i="3" s="1"/>
  <c r="D385" i="3"/>
  <c r="E384" i="3"/>
  <c r="G384" i="3" s="1"/>
  <c r="D384" i="3"/>
  <c r="E383" i="3"/>
  <c r="G383" i="3" s="1"/>
  <c r="D383" i="3"/>
  <c r="G381" i="3"/>
  <c r="G380" i="3"/>
  <c r="G379" i="3"/>
  <c r="G378" i="3"/>
  <c r="E377" i="3"/>
  <c r="G377" i="3" s="1"/>
  <c r="D377" i="3"/>
  <c r="G376" i="3"/>
  <c r="G375" i="3"/>
  <c r="F375" i="3"/>
  <c r="G374" i="3"/>
  <c r="G373" i="3"/>
  <c r="E372" i="3"/>
  <c r="G372" i="3" s="1"/>
  <c r="D372" i="3"/>
  <c r="G371" i="3"/>
  <c r="G370" i="3"/>
  <c r="F370" i="3"/>
  <c r="G369" i="3"/>
  <c r="G368" i="3"/>
  <c r="E367" i="3"/>
  <c r="D367" i="3"/>
  <c r="G366" i="3"/>
  <c r="G365" i="3"/>
  <c r="F365" i="3"/>
  <c r="G364" i="3"/>
  <c r="G361" i="3"/>
  <c r="G360" i="3"/>
  <c r="G359" i="3"/>
  <c r="F359" i="3"/>
  <c r="G358" i="3"/>
  <c r="E357" i="3"/>
  <c r="D357" i="3"/>
  <c r="G356" i="3"/>
  <c r="G355" i="3"/>
  <c r="G354" i="3"/>
  <c r="F354" i="3"/>
  <c r="G353" i="3"/>
  <c r="E352" i="3"/>
  <c r="G352" i="3" s="1"/>
  <c r="D352" i="3"/>
  <c r="G351" i="3"/>
  <c r="G350" i="3"/>
  <c r="G349" i="3"/>
  <c r="F349" i="3"/>
  <c r="G348" i="3"/>
  <c r="E347" i="3"/>
  <c r="D347" i="3"/>
  <c r="E346" i="3"/>
  <c r="G346" i="3" s="1"/>
  <c r="D346" i="3"/>
  <c r="E345" i="3"/>
  <c r="G345" i="3" s="1"/>
  <c r="D345" i="3"/>
  <c r="D340" i="3" s="1"/>
  <c r="E344" i="3"/>
  <c r="E339" i="3" s="1"/>
  <c r="F339" i="3" s="1"/>
  <c r="D344" i="3"/>
  <c r="E343" i="3"/>
  <c r="D343" i="3"/>
  <c r="D338" i="3" s="1"/>
  <c r="G336" i="3"/>
  <c r="G335" i="3"/>
  <c r="G334" i="3"/>
  <c r="F334" i="3"/>
  <c r="G333" i="3"/>
  <c r="E332" i="3"/>
  <c r="G332" i="3" s="1"/>
  <c r="D332" i="3"/>
  <c r="G331" i="3"/>
  <c r="G330" i="3"/>
  <c r="G329" i="3"/>
  <c r="F329" i="3"/>
  <c r="G328" i="3"/>
  <c r="E327" i="3"/>
  <c r="G327" i="3" s="1"/>
  <c r="D327" i="3"/>
  <c r="G326" i="3"/>
  <c r="G325" i="3"/>
  <c r="G324" i="3"/>
  <c r="F324" i="3"/>
  <c r="G323" i="3"/>
  <c r="E322" i="3"/>
  <c r="D322" i="3"/>
  <c r="G321" i="3"/>
  <c r="G320" i="3"/>
  <c r="G319" i="3"/>
  <c r="F319" i="3"/>
  <c r="G318" i="3"/>
  <c r="E317" i="3"/>
  <c r="G317" i="3" s="1"/>
  <c r="D317" i="3"/>
  <c r="G316" i="3"/>
  <c r="G315" i="3"/>
  <c r="F315" i="3"/>
  <c r="G314" i="3"/>
  <c r="F314" i="3"/>
  <c r="G313" i="3"/>
  <c r="E312" i="3"/>
  <c r="D312" i="3"/>
  <c r="E311" i="3"/>
  <c r="G311" i="3" s="1"/>
  <c r="D311" i="3"/>
  <c r="D306" i="3" s="1"/>
  <c r="E310" i="3"/>
  <c r="D310" i="3"/>
  <c r="D305" i="3" s="1"/>
  <c r="E309" i="3"/>
  <c r="D309" i="3"/>
  <c r="E308" i="3"/>
  <c r="E303" i="3" s="1"/>
  <c r="D308" i="3"/>
  <c r="D303" i="3" s="1"/>
  <c r="E306" i="3"/>
  <c r="G291" i="3"/>
  <c r="G290" i="3"/>
  <c r="G289" i="3"/>
  <c r="G288" i="3"/>
  <c r="E287" i="3"/>
  <c r="G287" i="3" s="1"/>
  <c r="D287" i="3"/>
  <c r="G286" i="3"/>
  <c r="G285" i="3"/>
  <c r="G284" i="3"/>
  <c r="F284" i="3"/>
  <c r="G283" i="3"/>
  <c r="E282" i="3"/>
  <c r="G282" i="3" s="1"/>
  <c r="D282" i="3"/>
  <c r="E281" i="3"/>
  <c r="G281" i="3" s="1"/>
  <c r="D281" i="3"/>
  <c r="D271" i="3" s="1"/>
  <c r="E280" i="3"/>
  <c r="E270" i="3" s="1"/>
  <c r="G270" i="3" s="1"/>
  <c r="D280" i="3"/>
  <c r="D270" i="3" s="1"/>
  <c r="E279" i="3"/>
  <c r="D279" i="3"/>
  <c r="D269" i="3" s="1"/>
  <c r="E278" i="3"/>
  <c r="D278" i="3"/>
  <c r="D268" i="3" s="1"/>
  <c r="G276" i="3"/>
  <c r="G275" i="3"/>
  <c r="G274" i="3"/>
  <c r="F274" i="3"/>
  <c r="G273" i="3"/>
  <c r="E272" i="3"/>
  <c r="G272" i="3" s="1"/>
  <c r="D272" i="3"/>
  <c r="G255" i="3"/>
  <c r="G254" i="3"/>
  <c r="F254" i="3"/>
  <c r="G253" i="3"/>
  <c r="F253" i="3"/>
  <c r="G252" i="3"/>
  <c r="E251" i="3"/>
  <c r="D251" i="3"/>
  <c r="E250" i="3"/>
  <c r="G250" i="3" s="1"/>
  <c r="D250" i="3"/>
  <c r="E249" i="3"/>
  <c r="D249" i="3"/>
  <c r="E248" i="3"/>
  <c r="D248" i="3"/>
  <c r="E247" i="3"/>
  <c r="D247" i="3"/>
  <c r="G245" i="3"/>
  <c r="G244" i="3"/>
  <c r="G243" i="3"/>
  <c r="G242" i="3"/>
  <c r="E241" i="3"/>
  <c r="G241" i="3" s="1"/>
  <c r="D241" i="3"/>
  <c r="G240" i="3"/>
  <c r="G239" i="3"/>
  <c r="F239" i="3"/>
  <c r="G238" i="3"/>
  <c r="G237" i="3"/>
  <c r="E236" i="3"/>
  <c r="G236" i="3" s="1"/>
  <c r="D236" i="3"/>
  <c r="G235" i="3"/>
  <c r="G234" i="3"/>
  <c r="G233" i="3"/>
  <c r="F233" i="3"/>
  <c r="G232" i="3"/>
  <c r="E231" i="3"/>
  <c r="D231" i="3"/>
  <c r="G230" i="3"/>
  <c r="F230" i="3"/>
  <c r="G229" i="3"/>
  <c r="F229" i="3"/>
  <c r="E228" i="3"/>
  <c r="D228" i="3"/>
  <c r="G227" i="3"/>
  <c r="G226" i="3"/>
  <c r="G225" i="3"/>
  <c r="F225" i="3"/>
  <c r="G224" i="3"/>
  <c r="E223" i="3"/>
  <c r="G223" i="3" s="1"/>
  <c r="D223" i="3"/>
  <c r="G222" i="3"/>
  <c r="F222" i="3"/>
  <c r="G221" i="3"/>
  <c r="E220" i="3"/>
  <c r="D220" i="3"/>
  <c r="G219" i="3"/>
  <c r="F219" i="3"/>
  <c r="G218" i="3"/>
  <c r="E217" i="3"/>
  <c r="G217" i="3" s="1"/>
  <c r="D217" i="3"/>
  <c r="G216" i="3"/>
  <c r="G215" i="3"/>
  <c r="G214" i="3"/>
  <c r="F214" i="3"/>
  <c r="G213" i="3"/>
  <c r="E212" i="3"/>
  <c r="D212" i="3"/>
  <c r="G211" i="3"/>
  <c r="G210" i="3"/>
  <c r="E209" i="3"/>
  <c r="D209" i="3"/>
  <c r="D204" i="3" s="1"/>
  <c r="E208" i="3"/>
  <c r="G208" i="3" s="1"/>
  <c r="D208" i="3"/>
  <c r="D203" i="3" s="1"/>
  <c r="D173" i="3" s="1"/>
  <c r="E206" i="3"/>
  <c r="G206" i="3" s="1"/>
  <c r="D206" i="3"/>
  <c r="E205" i="3"/>
  <c r="G205" i="3" s="1"/>
  <c r="D205" i="3"/>
  <c r="G201" i="3"/>
  <c r="G200" i="3"/>
  <c r="G199" i="3"/>
  <c r="F199" i="3"/>
  <c r="G198" i="3"/>
  <c r="E197" i="3"/>
  <c r="G197" i="3" s="1"/>
  <c r="D197" i="3"/>
  <c r="G196" i="3"/>
  <c r="G195" i="3"/>
  <c r="F195" i="3"/>
  <c r="G194" i="3"/>
  <c r="F194" i="3"/>
  <c r="G193" i="3"/>
  <c r="E192" i="3"/>
  <c r="G192" i="3" s="1"/>
  <c r="D192" i="3"/>
  <c r="G191" i="3"/>
  <c r="G190" i="3"/>
  <c r="F190" i="3"/>
  <c r="G189" i="3"/>
  <c r="F189" i="3"/>
  <c r="G188" i="3"/>
  <c r="E187" i="3"/>
  <c r="G187" i="3" s="1"/>
  <c r="D187" i="3"/>
  <c r="G186" i="3"/>
  <c r="G185" i="3"/>
  <c r="G184" i="3"/>
  <c r="F184" i="3"/>
  <c r="G183" i="3"/>
  <c r="E182" i="3"/>
  <c r="D182" i="3"/>
  <c r="E181" i="3"/>
  <c r="G181" i="3" s="1"/>
  <c r="D181" i="3"/>
  <c r="E180" i="3"/>
  <c r="G180" i="3" s="1"/>
  <c r="D180" i="3"/>
  <c r="D175" i="3" s="1"/>
  <c r="E179" i="3"/>
  <c r="G179" i="3" s="1"/>
  <c r="D179" i="3"/>
  <c r="E178" i="3"/>
  <c r="G178" i="3" s="1"/>
  <c r="D178" i="3"/>
  <c r="E176" i="3"/>
  <c r="G176" i="3" s="1"/>
  <c r="D176" i="3"/>
  <c r="G166" i="3"/>
  <c r="F166" i="3"/>
  <c r="G165" i="3"/>
  <c r="F165" i="3"/>
  <c r="G164" i="3"/>
  <c r="G161" i="3"/>
  <c r="G160" i="3"/>
  <c r="F160" i="3"/>
  <c r="G159" i="3"/>
  <c r="G146" i="3"/>
  <c r="G145" i="3"/>
  <c r="F145" i="3"/>
  <c r="G144" i="3"/>
  <c r="G143" i="3"/>
  <c r="E142" i="3"/>
  <c r="G142" i="3" s="1"/>
  <c r="D142" i="3"/>
  <c r="G141" i="3"/>
  <c r="G140" i="3"/>
  <c r="F140" i="3"/>
  <c r="G139" i="3"/>
  <c r="G138" i="3"/>
  <c r="E137" i="3"/>
  <c r="G137" i="3" s="1"/>
  <c r="D137" i="3"/>
  <c r="G136" i="3"/>
  <c r="G135" i="3"/>
  <c r="F135" i="3"/>
  <c r="G134" i="3"/>
  <c r="F134" i="3"/>
  <c r="G133" i="3"/>
  <c r="E132" i="3"/>
  <c r="D132" i="3"/>
  <c r="E131" i="3"/>
  <c r="G131" i="3" s="1"/>
  <c r="D131" i="3"/>
  <c r="D101" i="3" s="1"/>
  <c r="D96" i="3" s="1"/>
  <c r="C131" i="3"/>
  <c r="E130" i="3"/>
  <c r="D130" i="3"/>
  <c r="D100" i="3" s="1"/>
  <c r="D95" i="3" s="1"/>
  <c r="E129" i="3"/>
  <c r="D129" i="3"/>
  <c r="E128" i="3"/>
  <c r="E98" i="3" s="1"/>
  <c r="E93" i="3" s="1"/>
  <c r="D128" i="3"/>
  <c r="C128" i="3"/>
  <c r="C127" i="3"/>
  <c r="G126" i="3"/>
  <c r="G125" i="3"/>
  <c r="G124" i="3"/>
  <c r="G123" i="3"/>
  <c r="E122" i="3"/>
  <c r="G122" i="3" s="1"/>
  <c r="D122" i="3"/>
  <c r="G121" i="3"/>
  <c r="G120" i="3"/>
  <c r="G119" i="3"/>
  <c r="G118" i="3"/>
  <c r="E117" i="3"/>
  <c r="G117" i="3" s="1"/>
  <c r="D117" i="3"/>
  <c r="G116" i="3"/>
  <c r="G115" i="3"/>
  <c r="G114" i="3"/>
  <c r="G113" i="3"/>
  <c r="E112" i="3"/>
  <c r="G112" i="3" s="1"/>
  <c r="D112" i="3"/>
  <c r="G111" i="3"/>
  <c r="G110" i="3"/>
  <c r="G109" i="3"/>
  <c r="G108" i="3"/>
  <c r="E107" i="3"/>
  <c r="G107" i="3" s="1"/>
  <c r="D107" i="3"/>
  <c r="G106" i="3"/>
  <c r="G105" i="3"/>
  <c r="G104" i="3"/>
  <c r="G103" i="3"/>
  <c r="E102" i="3"/>
  <c r="G102" i="3" s="1"/>
  <c r="D102" i="3"/>
  <c r="D99" i="3"/>
  <c r="D94" i="3" s="1"/>
  <c r="F546" i="3" l="1"/>
  <c r="H88" i="4"/>
  <c r="E82" i="4"/>
  <c r="E87" i="4"/>
  <c r="D3461" i="4"/>
  <c r="F3461" i="4" s="1"/>
  <c r="F84" i="4"/>
  <c r="D147" i="4"/>
  <c r="F147" i="4" s="1"/>
  <c r="D88" i="4"/>
  <c r="H147" i="4"/>
  <c r="E277" i="3"/>
  <c r="F577" i="3"/>
  <c r="E462" i="3"/>
  <c r="F474" i="3"/>
  <c r="F681" i="3"/>
  <c r="F352" i="3"/>
  <c r="G625" i="3"/>
  <c r="F634" i="3"/>
  <c r="F357" i="3"/>
  <c r="E203" i="3"/>
  <c r="G203" i="3" s="1"/>
  <c r="E479" i="3"/>
  <c r="G479" i="3" s="1"/>
  <c r="F521" i="3"/>
  <c r="D398" i="3"/>
  <c r="D363" i="3" s="1"/>
  <c r="D362" i="3" s="1"/>
  <c r="G577" i="3"/>
  <c r="F582" i="3"/>
  <c r="G634" i="3"/>
  <c r="F737" i="3"/>
  <c r="F757" i="3"/>
  <c r="E271" i="3"/>
  <c r="G271" i="3" s="1"/>
  <c r="E728" i="3"/>
  <c r="G728" i="3" s="1"/>
  <c r="D609" i="3"/>
  <c r="D541" i="3"/>
  <c r="E573" i="3"/>
  <c r="G573" i="3" s="1"/>
  <c r="E692" i="3"/>
  <c r="G692" i="3" s="1"/>
  <c r="D747" i="3"/>
  <c r="E452" i="3"/>
  <c r="G452" i="3" s="1"/>
  <c r="F750" i="3"/>
  <c r="D246" i="3"/>
  <c r="D307" i="3"/>
  <c r="D563" i="3"/>
  <c r="E708" i="3"/>
  <c r="G708" i="3" s="1"/>
  <c r="F735" i="3"/>
  <c r="E744" i="3"/>
  <c r="G744" i="3" s="1"/>
  <c r="E764" i="3"/>
  <c r="G764" i="3" s="1"/>
  <c r="F310" i="3"/>
  <c r="F344" i="3"/>
  <c r="E532" i="3"/>
  <c r="E587" i="3"/>
  <c r="G587" i="3" s="1"/>
  <c r="D599" i="3"/>
  <c r="D744" i="3"/>
  <c r="D742" i="3" s="1"/>
  <c r="F209" i="3"/>
  <c r="F207" i="3" s="1"/>
  <c r="F251" i="3"/>
  <c r="F309" i="3"/>
  <c r="G310" i="3"/>
  <c r="G521" i="3"/>
  <c r="F597" i="3"/>
  <c r="E623" i="3"/>
  <c r="G623" i="3" s="1"/>
  <c r="F627" i="3"/>
  <c r="F651" i="3"/>
  <c r="F716" i="3"/>
  <c r="G737" i="3"/>
  <c r="G750" i="3"/>
  <c r="E766" i="3"/>
  <c r="G766" i="3" s="1"/>
  <c r="F770" i="3"/>
  <c r="E304" i="3"/>
  <c r="E299" i="3" s="1"/>
  <c r="D300" i="3"/>
  <c r="D295" i="3" s="1"/>
  <c r="D265" i="3" s="1"/>
  <c r="E340" i="3"/>
  <c r="G340" i="3" s="1"/>
  <c r="E342" i="3"/>
  <c r="G342" i="3" s="1"/>
  <c r="G344" i="3"/>
  <c r="D342" i="3"/>
  <c r="G357" i="3"/>
  <c r="D400" i="3"/>
  <c r="D395" i="3" s="1"/>
  <c r="D587" i="3"/>
  <c r="D570" i="3"/>
  <c r="D565" i="3" s="1"/>
  <c r="F612" i="3"/>
  <c r="E621" i="3"/>
  <c r="G621" i="3" s="1"/>
  <c r="G681" i="3"/>
  <c r="D696" i="3"/>
  <c r="E707" i="3"/>
  <c r="G707" i="3" s="1"/>
  <c r="E730" i="3"/>
  <c r="D732" i="3"/>
  <c r="G735" i="3"/>
  <c r="E745" i="3"/>
  <c r="F745" i="3" s="1"/>
  <c r="E747" i="3"/>
  <c r="E765" i="3"/>
  <c r="F765" i="3" s="1"/>
  <c r="D726" i="3"/>
  <c r="D762" i="3"/>
  <c r="F192" i="3"/>
  <c r="E341" i="3"/>
  <c r="G341" i="3" s="1"/>
  <c r="F447" i="3"/>
  <c r="E574" i="3"/>
  <c r="D624" i="3"/>
  <c r="F676" i="3"/>
  <c r="D706" i="3"/>
  <c r="F752" i="3"/>
  <c r="G757" i="3"/>
  <c r="D767" i="3"/>
  <c r="E778" i="3"/>
  <c r="G778" i="3" s="1"/>
  <c r="D725" i="3"/>
  <c r="F142" i="3"/>
  <c r="D171" i="3"/>
  <c r="D156" i="3" s="1"/>
  <c r="D151" i="3" s="1"/>
  <c r="D91" i="3" s="1"/>
  <c r="F223" i="3"/>
  <c r="G251" i="3"/>
  <c r="D304" i="3"/>
  <c r="D299" i="3" s="1"/>
  <c r="D294" i="3" s="1"/>
  <c r="D264" i="3" s="1"/>
  <c r="G309" i="3"/>
  <c r="F367" i="3"/>
  <c r="G447" i="3"/>
  <c r="E478" i="3"/>
  <c r="G478" i="3" s="1"/>
  <c r="F626" i="3"/>
  <c r="G627" i="3"/>
  <c r="F629" i="3"/>
  <c r="F646" i="3"/>
  <c r="G651" i="3"/>
  <c r="F671" i="3"/>
  <c r="G676" i="3"/>
  <c r="E693" i="3"/>
  <c r="G693" i="3" s="1"/>
  <c r="E699" i="3"/>
  <c r="G699" i="3" s="1"/>
  <c r="E731" i="3"/>
  <c r="G731" i="3" s="1"/>
  <c r="E767" i="3"/>
  <c r="G767" i="3" s="1"/>
  <c r="G770" i="3"/>
  <c r="F772" i="3"/>
  <c r="E781" i="3"/>
  <c r="G781" i="3" s="1"/>
  <c r="D782" i="3"/>
  <c r="F785" i="3"/>
  <c r="D777" i="3"/>
  <c r="D723" i="3"/>
  <c r="D727" i="3"/>
  <c r="G747" i="3"/>
  <c r="G763" i="3"/>
  <c r="E732" i="3"/>
  <c r="G748" i="3"/>
  <c r="G768" i="3"/>
  <c r="E729" i="3"/>
  <c r="E743" i="3"/>
  <c r="G752" i="3"/>
  <c r="G772" i="3"/>
  <c r="E782" i="3"/>
  <c r="G785" i="3"/>
  <c r="F780" i="3"/>
  <c r="F787" i="3"/>
  <c r="D572" i="3"/>
  <c r="D571" i="3"/>
  <c r="D566" i="3" s="1"/>
  <c r="E599" i="3"/>
  <c r="G599" i="3" s="1"/>
  <c r="F622" i="3"/>
  <c r="D711" i="3"/>
  <c r="G715" i="3"/>
  <c r="E575" i="3"/>
  <c r="E576" i="3"/>
  <c r="G582" i="3"/>
  <c r="G590" i="3"/>
  <c r="E609" i="3"/>
  <c r="G612" i="3"/>
  <c r="D621" i="3"/>
  <c r="E624" i="3"/>
  <c r="G629" i="3"/>
  <c r="G646" i="3"/>
  <c r="G671" i="3"/>
  <c r="D693" i="3"/>
  <c r="D691" i="3" s="1"/>
  <c r="E695" i="3"/>
  <c r="G695" i="3" s="1"/>
  <c r="E701" i="3"/>
  <c r="E709" i="3"/>
  <c r="F614" i="3"/>
  <c r="F640" i="3"/>
  <c r="F656" i="3"/>
  <c r="F666" i="3"/>
  <c r="F686" i="3"/>
  <c r="F704" i="3"/>
  <c r="F714" i="3"/>
  <c r="E711" i="3"/>
  <c r="E101" i="3"/>
  <c r="E96" i="3" s="1"/>
  <c r="G96" i="3" s="1"/>
  <c r="F312" i="3"/>
  <c r="F332" i="3"/>
  <c r="G339" i="3"/>
  <c r="G343" i="3"/>
  <c r="G453" i="3"/>
  <c r="E173" i="3"/>
  <c r="G173" i="3" s="1"/>
  <c r="D207" i="3"/>
  <c r="D298" i="3"/>
  <c r="D293" i="3" s="1"/>
  <c r="D263" i="3" s="1"/>
  <c r="E305" i="3"/>
  <c r="G305" i="3" s="1"/>
  <c r="F327" i="3"/>
  <c r="G367" i="3"/>
  <c r="E398" i="3"/>
  <c r="E363" i="3" s="1"/>
  <c r="E362" i="3" s="1"/>
  <c r="F440" i="3"/>
  <c r="G465" i="3"/>
  <c r="E477" i="3"/>
  <c r="G477" i="3" s="1"/>
  <c r="D533" i="3"/>
  <c r="D528" i="3" s="1"/>
  <c r="D526" i="3" s="1"/>
  <c r="G209" i="3"/>
  <c r="G207" i="3" s="1"/>
  <c r="G280" i="3"/>
  <c r="F462" i="3"/>
  <c r="E127" i="3"/>
  <c r="G127" i="3" s="1"/>
  <c r="F137" i="3"/>
  <c r="E204" i="3"/>
  <c r="G204" i="3" s="1"/>
  <c r="E246" i="3"/>
  <c r="G246" i="3" s="1"/>
  <c r="G312" i="3"/>
  <c r="E338" i="3"/>
  <c r="E437" i="3"/>
  <c r="G437" i="3" s="1"/>
  <c r="G462" i="3"/>
  <c r="G362" i="3"/>
  <c r="G279" i="3"/>
  <c r="E269" i="3"/>
  <c r="F417" i="3"/>
  <c r="G417" i="3"/>
  <c r="F272" i="3"/>
  <c r="F279" i="3"/>
  <c r="D302" i="3"/>
  <c r="G306" i="3"/>
  <c r="E382" i="3"/>
  <c r="G382" i="3" s="1"/>
  <c r="G439" i="3"/>
  <c r="E404" i="3"/>
  <c r="D481" i="3"/>
  <c r="D478" i="3"/>
  <c r="F484" i="3"/>
  <c r="F516" i="3"/>
  <c r="G516" i="3"/>
  <c r="D277" i="3"/>
  <c r="F277" i="3" s="1"/>
  <c r="E307" i="3"/>
  <c r="G308" i="3"/>
  <c r="F347" i="3"/>
  <c r="G347" i="3"/>
  <c r="F422" i="3"/>
  <c r="D437" i="3"/>
  <c r="G440" i="3"/>
  <c r="E405" i="3"/>
  <c r="F544" i="3"/>
  <c r="E534" i="3"/>
  <c r="G544" i="3"/>
  <c r="G277" i="3"/>
  <c r="F442" i="3"/>
  <c r="G442" i="3"/>
  <c r="D267" i="3"/>
  <c r="F282" i="3"/>
  <c r="F322" i="3"/>
  <c r="G322" i="3"/>
  <c r="F372" i="3"/>
  <c r="D402" i="3"/>
  <c r="G441" i="3"/>
  <c r="E406" i="3"/>
  <c r="F472" i="3"/>
  <c r="F543" i="3"/>
  <c r="E541" i="3"/>
  <c r="E533" i="3"/>
  <c r="G543" i="3"/>
  <c r="G545" i="3"/>
  <c r="E535" i="3"/>
  <c r="G278" i="3"/>
  <c r="E268" i="3"/>
  <c r="G303" i="3"/>
  <c r="F317" i="3"/>
  <c r="D341" i="3"/>
  <c r="D301" i="3" s="1"/>
  <c r="D296" i="3" s="1"/>
  <c r="D266" i="3" s="1"/>
  <c r="D261" i="3" s="1"/>
  <c r="D382" i="3"/>
  <c r="D452" i="3"/>
  <c r="F467" i="3"/>
  <c r="F483" i="3"/>
  <c r="F486" i="3"/>
  <c r="G486" i="3"/>
  <c r="F536" i="3"/>
  <c r="G536" i="3"/>
  <c r="E481" i="3"/>
  <c r="G182" i="3"/>
  <c r="F182" i="3"/>
  <c r="G228" i="3"/>
  <c r="F228" i="3"/>
  <c r="E99" i="3"/>
  <c r="G129" i="3"/>
  <c r="F129" i="3"/>
  <c r="D174" i="3"/>
  <c r="D169" i="3" s="1"/>
  <c r="D154" i="3" s="1"/>
  <c r="D149" i="3" s="1"/>
  <c r="D89" i="3" s="1"/>
  <c r="D177" i="3"/>
  <c r="F248" i="3"/>
  <c r="G248" i="3"/>
  <c r="D127" i="3"/>
  <c r="D98" i="3"/>
  <c r="E171" i="3"/>
  <c r="G212" i="3"/>
  <c r="F212" i="3"/>
  <c r="G220" i="3"/>
  <c r="F220" i="3"/>
  <c r="G231" i="3"/>
  <c r="F231" i="3"/>
  <c r="G132" i="3"/>
  <c r="F132" i="3"/>
  <c r="G93" i="3"/>
  <c r="G98" i="3"/>
  <c r="E100" i="3"/>
  <c r="G130" i="3"/>
  <c r="F130" i="3"/>
  <c r="D168" i="3"/>
  <c r="D170" i="3"/>
  <c r="D155" i="3" s="1"/>
  <c r="D150" i="3" s="1"/>
  <c r="D90" i="3" s="1"/>
  <c r="G249" i="3"/>
  <c r="F249" i="3"/>
  <c r="G128" i="3"/>
  <c r="E177" i="3"/>
  <c r="F179" i="3"/>
  <c r="F180" i="3"/>
  <c r="F187" i="3"/>
  <c r="F197" i="3"/>
  <c r="F217" i="3"/>
  <c r="F236" i="3"/>
  <c r="G247" i="3"/>
  <c r="D202" i="3"/>
  <c r="E174" i="3"/>
  <c r="E175" i="3"/>
  <c r="E207" i="3"/>
  <c r="F304" i="3" l="1"/>
  <c r="F621" i="3"/>
  <c r="F479" i="3"/>
  <c r="D82" i="4"/>
  <c r="D87" i="4"/>
  <c r="F87" i="4" s="1"/>
  <c r="H87" i="4"/>
  <c r="H82" i="4"/>
  <c r="H3459" i="4" s="1"/>
  <c r="H3458" i="4" s="1"/>
  <c r="E81" i="4"/>
  <c r="E3459" i="4"/>
  <c r="D397" i="3"/>
  <c r="G304" i="3"/>
  <c r="G765" i="3"/>
  <c r="E168" i="3"/>
  <c r="E163" i="3" s="1"/>
  <c r="D393" i="3"/>
  <c r="D258" i="3" s="1"/>
  <c r="F204" i="3"/>
  <c r="F362" i="3"/>
  <c r="E725" i="3"/>
  <c r="F725" i="3" s="1"/>
  <c r="E762" i="3"/>
  <c r="G762" i="3" s="1"/>
  <c r="G101" i="3"/>
  <c r="F478" i="3"/>
  <c r="E300" i="3"/>
  <c r="E295" i="3" s="1"/>
  <c r="D392" i="3"/>
  <c r="F246" i="3"/>
  <c r="E568" i="3"/>
  <c r="E563" i="3" s="1"/>
  <c r="D724" i="3"/>
  <c r="D722" i="3" s="1"/>
  <c r="G398" i="3"/>
  <c r="F437" i="3"/>
  <c r="F699" i="3"/>
  <c r="F747" i="3"/>
  <c r="E476" i="3"/>
  <c r="G476" i="3" s="1"/>
  <c r="D260" i="3"/>
  <c r="F587" i="3"/>
  <c r="G532" i="3"/>
  <c r="E527" i="3"/>
  <c r="G527" i="3" s="1"/>
  <c r="F342" i="3"/>
  <c r="D337" i="3"/>
  <c r="E777" i="3"/>
  <c r="G777" i="3" s="1"/>
  <c r="E726" i="3"/>
  <c r="G726" i="3" s="1"/>
  <c r="E202" i="3"/>
  <c r="G202" i="3" s="1"/>
  <c r="G363" i="3"/>
  <c r="E696" i="3"/>
  <c r="F696" i="3" s="1"/>
  <c r="D567" i="3"/>
  <c r="E694" i="3"/>
  <c r="E691" i="3" s="1"/>
  <c r="G745" i="3"/>
  <c r="F767" i="3"/>
  <c r="F730" i="3"/>
  <c r="G730" i="3"/>
  <c r="F127" i="3"/>
  <c r="D531" i="3"/>
  <c r="E301" i="3"/>
  <c r="E296" i="3" s="1"/>
  <c r="E619" i="3"/>
  <c r="G619" i="3" s="1"/>
  <c r="E723" i="3"/>
  <c r="G723" i="3" s="1"/>
  <c r="F574" i="3"/>
  <c r="G574" i="3"/>
  <c r="E569" i="3"/>
  <c r="E724" i="3"/>
  <c r="G724" i="3" s="1"/>
  <c r="G729" i="3"/>
  <c r="E727" i="3"/>
  <c r="F732" i="3"/>
  <c r="G732" i="3"/>
  <c r="G743" i="3"/>
  <c r="E742" i="3"/>
  <c r="G782" i="3"/>
  <c r="F782" i="3"/>
  <c r="G609" i="3"/>
  <c r="F609" i="3"/>
  <c r="G709" i="3"/>
  <c r="F709" i="3"/>
  <c r="G624" i="3"/>
  <c r="F624" i="3"/>
  <c r="G711" i="3"/>
  <c r="F711" i="3"/>
  <c r="G701" i="3"/>
  <c r="F701" i="3"/>
  <c r="D619" i="3"/>
  <c r="D564" i="3"/>
  <c r="D562" i="3" s="1"/>
  <c r="F576" i="3"/>
  <c r="G576" i="3"/>
  <c r="E571" i="3"/>
  <c r="E706" i="3"/>
  <c r="G575" i="3"/>
  <c r="E572" i="3"/>
  <c r="F575" i="3"/>
  <c r="E570" i="3"/>
  <c r="E337" i="3"/>
  <c r="G337" i="3" s="1"/>
  <c r="G338" i="3"/>
  <c r="F305" i="3"/>
  <c r="E302" i="3"/>
  <c r="F302" i="3" s="1"/>
  <c r="E393" i="3"/>
  <c r="G393" i="3" s="1"/>
  <c r="E298" i="3"/>
  <c r="E401" i="3"/>
  <c r="F406" i="3"/>
  <c r="G406" i="3"/>
  <c r="F534" i="3"/>
  <c r="E529" i="3"/>
  <c r="G534" i="3"/>
  <c r="G307" i="3"/>
  <c r="F307" i="3"/>
  <c r="D297" i="3"/>
  <c r="E399" i="3"/>
  <c r="E402" i="3"/>
  <c r="G404" i="3"/>
  <c r="F404" i="3"/>
  <c r="D476" i="3"/>
  <c r="G481" i="3"/>
  <c r="F481" i="3"/>
  <c r="G535" i="3"/>
  <c r="E530" i="3"/>
  <c r="G530" i="3" s="1"/>
  <c r="F541" i="3"/>
  <c r="G541" i="3"/>
  <c r="F269" i="3"/>
  <c r="G269" i="3"/>
  <c r="E267" i="3"/>
  <c r="G268" i="3"/>
  <c r="F405" i="3"/>
  <c r="E400" i="3"/>
  <c r="G405" i="3"/>
  <c r="D292" i="3"/>
  <c r="G299" i="3"/>
  <c r="F299" i="3"/>
  <c r="E294" i="3"/>
  <c r="D262" i="3"/>
  <c r="F533" i="3"/>
  <c r="E531" i="3"/>
  <c r="E528" i="3"/>
  <c r="G533" i="3"/>
  <c r="D259" i="3"/>
  <c r="D172" i="3"/>
  <c r="G175" i="3"/>
  <c r="F175" i="3"/>
  <c r="E170" i="3"/>
  <c r="F177" i="3"/>
  <c r="G177" i="3"/>
  <c r="E172" i="3"/>
  <c r="G100" i="3"/>
  <c r="E95" i="3"/>
  <c r="F100" i="3"/>
  <c r="G174" i="3"/>
  <c r="F174" i="3"/>
  <c r="E169" i="3"/>
  <c r="D167" i="3"/>
  <c r="D163" i="3"/>
  <c r="E97" i="3"/>
  <c r="F171" i="3"/>
  <c r="G171" i="3"/>
  <c r="E156" i="3"/>
  <c r="D93" i="3"/>
  <c r="D97" i="3"/>
  <c r="G99" i="3"/>
  <c r="E94" i="3"/>
  <c r="F99" i="3"/>
  <c r="H81" i="4" l="1"/>
  <c r="D81" i="4"/>
  <c r="F81" i="4" s="1"/>
  <c r="D3459" i="4"/>
  <c r="D3458" i="4" s="1"/>
  <c r="F3459" i="4"/>
  <c r="E3458" i="4"/>
  <c r="F3458" i="4" s="1"/>
  <c r="F762" i="3"/>
  <c r="G568" i="3"/>
  <c r="G725" i="3"/>
  <c r="G168" i="3"/>
  <c r="E264" i="3"/>
  <c r="F264" i="3" s="1"/>
  <c r="G696" i="3"/>
  <c r="F300" i="3"/>
  <c r="F777" i="3"/>
  <c r="G300" i="3"/>
  <c r="E167" i="3"/>
  <c r="F167" i="3" s="1"/>
  <c r="F202" i="3"/>
  <c r="F476" i="3"/>
  <c r="E722" i="3"/>
  <c r="G722" i="3" s="1"/>
  <c r="G301" i="3"/>
  <c r="F694" i="3"/>
  <c r="G569" i="3"/>
  <c r="E564" i="3"/>
  <c r="F569" i="3"/>
  <c r="G694" i="3"/>
  <c r="F619" i="3"/>
  <c r="G302" i="3"/>
  <c r="G742" i="3"/>
  <c r="F742" i="3"/>
  <c r="G727" i="3"/>
  <c r="F727" i="3"/>
  <c r="F706" i="3"/>
  <c r="G706" i="3"/>
  <c r="F691" i="3"/>
  <c r="G691" i="3"/>
  <c r="G570" i="3"/>
  <c r="E565" i="3"/>
  <c r="F570" i="3"/>
  <c r="E567" i="3"/>
  <c r="G571" i="3"/>
  <c r="F571" i="3"/>
  <c r="E566" i="3"/>
  <c r="G563" i="3"/>
  <c r="G572" i="3"/>
  <c r="F572" i="3"/>
  <c r="E293" i="3"/>
  <c r="E292" i="3" s="1"/>
  <c r="G298" i="3"/>
  <c r="E297" i="3"/>
  <c r="G297" i="3" s="1"/>
  <c r="F337" i="3"/>
  <c r="D257" i="3"/>
  <c r="G400" i="3"/>
  <c r="E395" i="3"/>
  <c r="F400" i="3"/>
  <c r="G267" i="3"/>
  <c r="F267" i="3"/>
  <c r="F531" i="3"/>
  <c r="G531" i="3"/>
  <c r="G399" i="3"/>
  <c r="F399" i="3"/>
  <c r="E394" i="3"/>
  <c r="E397" i="3"/>
  <c r="F294" i="3"/>
  <c r="G294" i="3"/>
  <c r="F295" i="3"/>
  <c r="G295" i="3"/>
  <c r="E265" i="3"/>
  <c r="G528" i="3"/>
  <c r="F528" i="3"/>
  <c r="E526" i="3"/>
  <c r="G296" i="3"/>
  <c r="E266" i="3"/>
  <c r="G402" i="3"/>
  <c r="F402" i="3"/>
  <c r="G529" i="3"/>
  <c r="F529" i="3"/>
  <c r="G401" i="3"/>
  <c r="F401" i="3"/>
  <c r="E396" i="3"/>
  <c r="G94" i="3"/>
  <c r="F94" i="3"/>
  <c r="E92" i="3"/>
  <c r="F156" i="3"/>
  <c r="E151" i="3"/>
  <c r="G156" i="3"/>
  <c r="D158" i="3"/>
  <c r="D162" i="3"/>
  <c r="G172" i="3"/>
  <c r="F172" i="3"/>
  <c r="G163" i="3"/>
  <c r="E158" i="3"/>
  <c r="E162" i="3"/>
  <c r="F169" i="3"/>
  <c r="G169" i="3"/>
  <c r="E154" i="3"/>
  <c r="G95" i="3"/>
  <c r="F95" i="3"/>
  <c r="D92" i="3"/>
  <c r="F97" i="3"/>
  <c r="G97" i="3"/>
  <c r="G170" i="3"/>
  <c r="E155" i="3"/>
  <c r="F170" i="3"/>
  <c r="G264" i="3" l="1"/>
  <c r="E562" i="3"/>
  <c r="G562" i="3" s="1"/>
  <c r="F722" i="3"/>
  <c r="G167" i="3"/>
  <c r="F564" i="3"/>
  <c r="G564" i="3"/>
  <c r="F567" i="3"/>
  <c r="G567" i="3"/>
  <c r="F566" i="3"/>
  <c r="G566" i="3"/>
  <c r="F565" i="3"/>
  <c r="G565" i="3"/>
  <c r="F297" i="3"/>
  <c r="G293" i="3"/>
  <c r="E263" i="3"/>
  <c r="F394" i="3"/>
  <c r="G394" i="3"/>
  <c r="E392" i="3"/>
  <c r="G265" i="3"/>
  <c r="F265" i="3"/>
  <c r="E260" i="3"/>
  <c r="F397" i="3"/>
  <c r="G397" i="3"/>
  <c r="F395" i="3"/>
  <c r="G395" i="3"/>
  <c r="G266" i="3"/>
  <c r="E261" i="3"/>
  <c r="F292" i="3"/>
  <c r="G292" i="3"/>
  <c r="E259" i="3"/>
  <c r="F396" i="3"/>
  <c r="G396" i="3"/>
  <c r="F526" i="3"/>
  <c r="G526" i="3"/>
  <c r="G158" i="3"/>
  <c r="E153" i="3"/>
  <c r="E157" i="3"/>
  <c r="F155" i="3"/>
  <c r="E150" i="3"/>
  <c r="G155" i="3"/>
  <c r="D153" i="3"/>
  <c r="D157" i="3"/>
  <c r="G92" i="3"/>
  <c r="F92" i="3"/>
  <c r="F154" i="3"/>
  <c r="E149" i="3"/>
  <c r="G154" i="3"/>
  <c r="G162" i="3"/>
  <c r="F162" i="3"/>
  <c r="G151" i="3"/>
  <c r="F151" i="3"/>
  <c r="E91" i="3"/>
  <c r="F562" i="3" l="1"/>
  <c r="E258" i="3"/>
  <c r="G258" i="3" s="1"/>
  <c r="E262" i="3"/>
  <c r="G263" i="3"/>
  <c r="F261" i="3"/>
  <c r="G261" i="3"/>
  <c r="G260" i="3"/>
  <c r="F260" i="3"/>
  <c r="F259" i="3"/>
  <c r="G259" i="3"/>
  <c r="F392" i="3"/>
  <c r="G392" i="3"/>
  <c r="G150" i="3"/>
  <c r="F150" i="3"/>
  <c r="E90" i="3"/>
  <c r="G149" i="3"/>
  <c r="F149" i="3"/>
  <c r="E89" i="3"/>
  <c r="D148" i="3"/>
  <c r="D152" i="3"/>
  <c r="F157" i="3"/>
  <c r="G157" i="3"/>
  <c r="G91" i="3"/>
  <c r="F91" i="3"/>
  <c r="E152" i="3"/>
  <c r="G153" i="3"/>
  <c r="E148" i="3"/>
  <c r="G262" i="3" l="1"/>
  <c r="F262" i="3"/>
  <c r="E257" i="3"/>
  <c r="G152" i="3"/>
  <c r="F152" i="3"/>
  <c r="G148" i="3"/>
  <c r="E147" i="3"/>
  <c r="E88" i="3"/>
  <c r="D147" i="3"/>
  <c r="D88" i="3"/>
  <c r="D87" i="3" s="1"/>
  <c r="G90" i="3"/>
  <c r="F90" i="3"/>
  <c r="G89" i="3"/>
  <c r="F89" i="3"/>
  <c r="G257" i="3" l="1"/>
  <c r="F257" i="3"/>
  <c r="G88" i="3"/>
  <c r="E87" i="3"/>
  <c r="F147" i="3"/>
  <c r="G147" i="3"/>
  <c r="G87" i="3" l="1"/>
  <c r="F87" i="3"/>
  <c r="F1056" i="3" l="1"/>
  <c r="G1571" i="3"/>
  <c r="E1571" i="3"/>
  <c r="G1573" i="3"/>
  <c r="E1573" i="3"/>
  <c r="D1573" i="3"/>
  <c r="G2917" i="3" l="1"/>
  <c r="G2916" i="3" s="1"/>
  <c r="E2917" i="3"/>
  <c r="E2916" i="3" s="1"/>
  <c r="E2914" i="3" s="1"/>
  <c r="D2917" i="3"/>
  <c r="D2915" i="3" s="1"/>
  <c r="G2908" i="3"/>
  <c r="G2907" i="3" s="1"/>
  <c r="E2908" i="3"/>
  <c r="E2906" i="3" s="1"/>
  <c r="D2908" i="3"/>
  <c r="D2906" i="3" s="1"/>
  <c r="G2898" i="3"/>
  <c r="G2896" i="3" s="1"/>
  <c r="G2894" i="3" s="1"/>
  <c r="G2893" i="3" s="1"/>
  <c r="E2898" i="3"/>
  <c r="E2896" i="3" s="1"/>
  <c r="D2898" i="3"/>
  <c r="D2896" i="3" s="1"/>
  <c r="D2894" i="3" s="1"/>
  <c r="G2863" i="3"/>
  <c r="E2863" i="3"/>
  <c r="F2868" i="3"/>
  <c r="E2840" i="3"/>
  <c r="D2840" i="3"/>
  <c r="D2839" i="3" s="1"/>
  <c r="D2838" i="3" s="1"/>
  <c r="D2837" i="3" s="1"/>
  <c r="D2907" i="3" l="1"/>
  <c r="D2905" i="3" s="1"/>
  <c r="G2906" i="3"/>
  <c r="E2907" i="3"/>
  <c r="F2917" i="3"/>
  <c r="D2916" i="3"/>
  <c r="D2914" i="3" s="1"/>
  <c r="F2898" i="3"/>
  <c r="F2896" i="3"/>
  <c r="E2894" i="3"/>
  <c r="G2897" i="3"/>
  <c r="G2895" i="3" s="1"/>
  <c r="D2897" i="3"/>
  <c r="D2895" i="3" s="1"/>
  <c r="E2915" i="3"/>
  <c r="E2897" i="3"/>
  <c r="F2908" i="3"/>
  <c r="F2840" i="3"/>
  <c r="G2833" i="3"/>
  <c r="G2832" i="3" s="1"/>
  <c r="G2831" i="3" s="1"/>
  <c r="G2830" i="3" s="1"/>
  <c r="E2833" i="3"/>
  <c r="D2833" i="3"/>
  <c r="D2832" i="3" s="1"/>
  <c r="D2831" i="3" s="1"/>
  <c r="D2830" i="3" s="1"/>
  <c r="F2907" i="3" l="1"/>
  <c r="E2905" i="3"/>
  <c r="F2916" i="3"/>
  <c r="E2895" i="3"/>
  <c r="F2897" i="3"/>
  <c r="F2833" i="3"/>
  <c r="E2832" i="3"/>
  <c r="F2835" i="3"/>
  <c r="F2832" i="3" l="1"/>
  <c r="E2831" i="3"/>
  <c r="F2831" i="3" l="1"/>
  <c r="E2830" i="3"/>
  <c r="E2774" i="3" l="1"/>
  <c r="E2772" i="3" s="1"/>
  <c r="D2774" i="3"/>
  <c r="D2772" i="3" s="1"/>
  <c r="E2737" i="3" l="1"/>
  <c r="E2736" i="3"/>
  <c r="D2736" i="3"/>
  <c r="F2749" i="3" l="1"/>
  <c r="G2747" i="3"/>
  <c r="E2747" i="3"/>
  <c r="E2732" i="3" s="1"/>
  <c r="D2747" i="3"/>
  <c r="G2746" i="3"/>
  <c r="E2746" i="3"/>
  <c r="E2731" i="3" s="1"/>
  <c r="D2746" i="3"/>
  <c r="D2731" i="3" s="1"/>
  <c r="G2630" i="3"/>
  <c r="G2629" i="3"/>
  <c r="E2642" i="3"/>
  <c r="E2637" i="3"/>
  <c r="E2577" i="3"/>
  <c r="F2747" i="3" l="1"/>
  <c r="G2562" i="3" l="1"/>
  <c r="E2562" i="3"/>
  <c r="D3075" i="3" l="1"/>
  <c r="E3075" i="3"/>
  <c r="E3069" i="3"/>
  <c r="E3009" i="3"/>
  <c r="D3009" i="3"/>
  <c r="F2988" i="3"/>
  <c r="E1526" i="3"/>
  <c r="D1526" i="3"/>
  <c r="G1529" i="3"/>
  <c r="G1528" i="3"/>
  <c r="F1528" i="3"/>
  <c r="G1497" i="3"/>
  <c r="G1495" i="3" s="1"/>
  <c r="D1495" i="3"/>
  <c r="E1495" i="3"/>
  <c r="G1466" i="3"/>
  <c r="G1467" i="3"/>
  <c r="G1468" i="3"/>
  <c r="G1465" i="3"/>
  <c r="F1465" i="3"/>
  <c r="D1464" i="3"/>
  <c r="E1464" i="3"/>
  <c r="G1433" i="3"/>
  <c r="E1433" i="3"/>
  <c r="D1433" i="3"/>
  <c r="G1428" i="3"/>
  <c r="E1428" i="3"/>
  <c r="D1428" i="3"/>
  <c r="E907" i="3"/>
  <c r="F910" i="3"/>
  <c r="F909" i="3"/>
  <c r="E893" i="3"/>
  <c r="G901" i="3"/>
  <c r="G900" i="3"/>
  <c r="G899" i="3"/>
  <c r="F899" i="3"/>
  <c r="F900" i="3"/>
  <c r="F897" i="3"/>
  <c r="D885" i="3"/>
  <c r="J29" i="3"/>
  <c r="J27" i="3"/>
  <c r="F1464" i="3" l="1"/>
  <c r="G1464" i="3"/>
  <c r="G1526" i="3"/>
  <c r="H78" i="3"/>
  <c r="F61" i="3" l="1"/>
  <c r="G1492" i="3" l="1"/>
  <c r="E2782" i="3" l="1"/>
  <c r="F3229" i="3" l="1"/>
  <c r="G3228" i="3"/>
  <c r="G3223" i="3" s="1"/>
  <c r="G3222" i="3" s="1"/>
  <c r="E3228" i="3"/>
  <c r="D3228" i="3"/>
  <c r="D3223" i="3" s="1"/>
  <c r="D3222" i="3" s="1"/>
  <c r="G3221" i="3"/>
  <c r="G3220" i="3"/>
  <c r="E3219" i="3"/>
  <c r="E3214" i="3" s="1"/>
  <c r="D3219" i="3"/>
  <c r="G3218" i="3"/>
  <c r="G3215" i="3"/>
  <c r="D3213" i="3"/>
  <c r="G3212" i="3"/>
  <c r="G3206" i="3" s="1"/>
  <c r="G3203" i="3" s="1"/>
  <c r="G3200" i="3" s="1"/>
  <c r="G3211" i="3"/>
  <c r="F3211" i="3"/>
  <c r="E3210" i="3"/>
  <c r="G3210" i="3" s="1"/>
  <c r="D3210" i="3"/>
  <c r="G3208" i="3"/>
  <c r="G3205" i="3" s="1"/>
  <c r="F3208" i="3"/>
  <c r="E3207" i="3"/>
  <c r="G3207" i="3" s="1"/>
  <c r="D3207" i="3"/>
  <c r="E3206" i="3"/>
  <c r="E3203" i="3" s="1"/>
  <c r="E3200" i="3" s="1"/>
  <c r="D3206" i="3"/>
  <c r="D3203" i="3" s="1"/>
  <c r="D3200" i="3" s="1"/>
  <c r="E3205" i="3"/>
  <c r="D3205" i="3"/>
  <c r="D3202" i="3" s="1"/>
  <c r="E2882" i="3"/>
  <c r="E2881" i="3" s="1"/>
  <c r="E2888" i="3"/>
  <c r="D3204" i="3" l="1"/>
  <c r="D3201" i="3"/>
  <c r="D3199" i="3" s="1"/>
  <c r="D3198" i="3" s="1"/>
  <c r="F3228" i="3"/>
  <c r="F3205" i="3"/>
  <c r="G3219" i="3"/>
  <c r="E3204" i="3"/>
  <c r="F3207" i="3"/>
  <c r="F3210" i="3"/>
  <c r="E3223" i="3"/>
  <c r="G3204" i="3"/>
  <c r="G3202" i="3"/>
  <c r="G3201" i="3" s="1"/>
  <c r="G3199" i="3" s="1"/>
  <c r="G3198" i="3" s="1"/>
  <c r="G3214" i="3"/>
  <c r="E3213" i="3"/>
  <c r="G3213" i="3" s="1"/>
  <c r="E3202" i="3"/>
  <c r="D3196" i="3"/>
  <c r="E3196" i="3"/>
  <c r="G3196" i="3"/>
  <c r="E3217" i="3" l="1"/>
  <c r="G3217" i="3" s="1"/>
  <c r="E3222" i="3"/>
  <c r="F3204" i="3"/>
  <c r="D85" i="3"/>
  <c r="F3223" i="3"/>
  <c r="F3202" i="3"/>
  <c r="E3201" i="3"/>
  <c r="F3222" i="3" l="1"/>
  <c r="E3216" i="3"/>
  <c r="G3216" i="3" s="1"/>
  <c r="F3201" i="3"/>
  <c r="E3199" i="3"/>
  <c r="D3195" i="3"/>
  <c r="D3194" i="3" s="1"/>
  <c r="D84" i="3"/>
  <c r="D83" i="3"/>
  <c r="E3198" i="3" l="1"/>
  <c r="F3198" i="3" s="1"/>
  <c r="F3199" i="3"/>
  <c r="E3195" i="3"/>
  <c r="G3195" i="3"/>
  <c r="G3194" i="3" s="1"/>
  <c r="F3195" i="3" l="1"/>
  <c r="E3194" i="3"/>
  <c r="F3194" i="3" s="1"/>
  <c r="E84" i="3"/>
  <c r="E85" i="3"/>
  <c r="G84" i="3" l="1"/>
  <c r="F84" i="3"/>
  <c r="F85" i="3"/>
  <c r="G85" i="3"/>
  <c r="E83" i="3"/>
  <c r="D82" i="3" l="1"/>
  <c r="D81" i="3" s="1"/>
  <c r="F83" i="3"/>
  <c r="G83" i="3"/>
  <c r="E82" i="3" l="1"/>
  <c r="G82" i="3" l="1"/>
  <c r="E81" i="3"/>
  <c r="G81" i="3" l="1"/>
  <c r="F81" i="3"/>
  <c r="G3191" i="3" l="1"/>
  <c r="G3188" i="3" s="1"/>
  <c r="F3191" i="3"/>
  <c r="E3188" i="3"/>
  <c r="D3188" i="3"/>
  <c r="G3186" i="3"/>
  <c r="G3183" i="3" s="1"/>
  <c r="F3186" i="3"/>
  <c r="E3183" i="3"/>
  <c r="D3183" i="3"/>
  <c r="G3181" i="3"/>
  <c r="G3178" i="3" s="1"/>
  <c r="F3181" i="3"/>
  <c r="E3178" i="3"/>
  <c r="D3178" i="3"/>
  <c r="E3176" i="3"/>
  <c r="E3171" i="3" s="1"/>
  <c r="D3176" i="3"/>
  <c r="D3173" i="3" s="1"/>
  <c r="G3167" i="3"/>
  <c r="E3167" i="3"/>
  <c r="D3167" i="3"/>
  <c r="G3165" i="3"/>
  <c r="E3165" i="3"/>
  <c r="D3165" i="3"/>
  <c r="G3164" i="3"/>
  <c r="E3164" i="3"/>
  <c r="D3164" i="3"/>
  <c r="G3160" i="3"/>
  <c r="G3157" i="3" s="1"/>
  <c r="F3160" i="3"/>
  <c r="E3157" i="3"/>
  <c r="D3157" i="3"/>
  <c r="G3155" i="3"/>
  <c r="G3152" i="3" s="1"/>
  <c r="F3155" i="3"/>
  <c r="E3152" i="3"/>
  <c r="D3152" i="3"/>
  <c r="G3150" i="3"/>
  <c r="G3147" i="3" s="1"/>
  <c r="F3150" i="3"/>
  <c r="E3147" i="3"/>
  <c r="D3147" i="3"/>
  <c r="G3145" i="3"/>
  <c r="G3142" i="3" s="1"/>
  <c r="F3145" i="3"/>
  <c r="E3142" i="3"/>
  <c r="D3142" i="3"/>
  <c r="G3140" i="3"/>
  <c r="G3137" i="3" s="1"/>
  <c r="F3140" i="3"/>
  <c r="E3137" i="3"/>
  <c r="D3137" i="3"/>
  <c r="G3135" i="3"/>
  <c r="G3132" i="3" s="1"/>
  <c r="F3135" i="3"/>
  <c r="E3132" i="3"/>
  <c r="D3132" i="3"/>
  <c r="G3130" i="3"/>
  <c r="G3127" i="3" s="1"/>
  <c r="F3130" i="3"/>
  <c r="E3127" i="3"/>
  <c r="D3127" i="3"/>
  <c r="G3125" i="3"/>
  <c r="G3122" i="3" s="1"/>
  <c r="F3125" i="3"/>
  <c r="E3122" i="3"/>
  <c r="D3122" i="3"/>
  <c r="F3120" i="3"/>
  <c r="G3117" i="3"/>
  <c r="E3117" i="3"/>
  <c r="D3117" i="3"/>
  <c r="G3115" i="3"/>
  <c r="G3112" i="3" s="1"/>
  <c r="F3115" i="3"/>
  <c r="E3112" i="3"/>
  <c r="D3112" i="3"/>
  <c r="G3110" i="3"/>
  <c r="F3110" i="3"/>
  <c r="G3109" i="3"/>
  <c r="F3109" i="3"/>
  <c r="E3107" i="3"/>
  <c r="D3107" i="3"/>
  <c r="G3105" i="3"/>
  <c r="G3102" i="3" s="1"/>
  <c r="F3105" i="3"/>
  <c r="E3102" i="3"/>
  <c r="D3102" i="3"/>
  <c r="G3100" i="3"/>
  <c r="F3100" i="3"/>
  <c r="E3097" i="3"/>
  <c r="D3097" i="3"/>
  <c r="F3095" i="3"/>
  <c r="G3092" i="3"/>
  <c r="E3092" i="3"/>
  <c r="D3092" i="3"/>
  <c r="F3090" i="3"/>
  <c r="G3087" i="3"/>
  <c r="E3087" i="3"/>
  <c r="D3087" i="3"/>
  <c r="F3085" i="3"/>
  <c r="G3082" i="3"/>
  <c r="E3082" i="3"/>
  <c r="D3082" i="3"/>
  <c r="F3080" i="3"/>
  <c r="G3077" i="3"/>
  <c r="E3077" i="3"/>
  <c r="D3077" i="3"/>
  <c r="D3070" i="3"/>
  <c r="E3074" i="3"/>
  <c r="D3074" i="3"/>
  <c r="E3054" i="3"/>
  <c r="G3065" i="3"/>
  <c r="G3062" i="3" s="1"/>
  <c r="F3065" i="3"/>
  <c r="E3062" i="3"/>
  <c r="D3062" i="3"/>
  <c r="E3060" i="3"/>
  <c r="E3057" i="3" s="1"/>
  <c r="D3060" i="3"/>
  <c r="D3057" i="3" s="1"/>
  <c r="G3056" i="3"/>
  <c r="E3056" i="3"/>
  <c r="D3056" i="3"/>
  <c r="G3053" i="3"/>
  <c r="E3053" i="3"/>
  <c r="D3053" i="3"/>
  <c r="G3049" i="3"/>
  <c r="G3046" i="3" s="1"/>
  <c r="F3049" i="3"/>
  <c r="E3046" i="3"/>
  <c r="D3046" i="3"/>
  <c r="G3044" i="3"/>
  <c r="G3041" i="3" s="1"/>
  <c r="F3044" i="3"/>
  <c r="E3041" i="3"/>
  <c r="D3041" i="3"/>
  <c r="G3039" i="3"/>
  <c r="G3036" i="3" s="1"/>
  <c r="F3039" i="3"/>
  <c r="E3036" i="3"/>
  <c r="D3036" i="3"/>
  <c r="G3034" i="3"/>
  <c r="G3031" i="3" s="1"/>
  <c r="F3034" i="3"/>
  <c r="E3031" i="3"/>
  <c r="D3031" i="3"/>
  <c r="G3029" i="3"/>
  <c r="G3026" i="3" s="1"/>
  <c r="F3029" i="3"/>
  <c r="E3026" i="3"/>
  <c r="D3026" i="3"/>
  <c r="G3024" i="3"/>
  <c r="G3021" i="3" s="1"/>
  <c r="F3024" i="3"/>
  <c r="E3021" i="3"/>
  <c r="D3021" i="3"/>
  <c r="G3019" i="3"/>
  <c r="G3016" i="3" s="1"/>
  <c r="F3019" i="3"/>
  <c r="E3016" i="3"/>
  <c r="D3016" i="3"/>
  <c r="G3014" i="3"/>
  <c r="G3011" i="3" s="1"/>
  <c r="F3014" i="3"/>
  <c r="E3011" i="3"/>
  <c r="D3011" i="3"/>
  <c r="G3009" i="3"/>
  <c r="G3006" i="3" s="1"/>
  <c r="D3006" i="3"/>
  <c r="G3000" i="3"/>
  <c r="E3000" i="3"/>
  <c r="D3000" i="3"/>
  <c r="G2998" i="3"/>
  <c r="E2998" i="3"/>
  <c r="D2998" i="3"/>
  <c r="G2997" i="3"/>
  <c r="E2997" i="3"/>
  <c r="E2965" i="3" s="1"/>
  <c r="G2965" i="3" s="1"/>
  <c r="D2997" i="3"/>
  <c r="G2993" i="3"/>
  <c r="G2983" i="3" s="1"/>
  <c r="G2978" i="3" s="1"/>
  <c r="G2973" i="3" s="1"/>
  <c r="F2993" i="3"/>
  <c r="G2992" i="3"/>
  <c r="G2991" i="3"/>
  <c r="E2990" i="3"/>
  <c r="D2990" i="3"/>
  <c r="G2987" i="3"/>
  <c r="G2986" i="3"/>
  <c r="E2985" i="3"/>
  <c r="D2985" i="3"/>
  <c r="E2984" i="3"/>
  <c r="G2984" i="3" s="1"/>
  <c r="D2984" i="3"/>
  <c r="E2983" i="3"/>
  <c r="D2983" i="3"/>
  <c r="E2982" i="3"/>
  <c r="G2982" i="3" s="1"/>
  <c r="D2982" i="3"/>
  <c r="E2981" i="3"/>
  <c r="G2981" i="3" s="1"/>
  <c r="D2981" i="3"/>
  <c r="E2979" i="3"/>
  <c r="G2979" i="3" s="1"/>
  <c r="D2979" i="3"/>
  <c r="D2974" i="3" s="1"/>
  <c r="E2977" i="3"/>
  <c r="G2977" i="3" s="1"/>
  <c r="D2977" i="3"/>
  <c r="E2976" i="3"/>
  <c r="G2976" i="3" s="1"/>
  <c r="D2976" i="3"/>
  <c r="D2971" i="3" s="1"/>
  <c r="G2971" i="3"/>
  <c r="F3074" i="3" l="1"/>
  <c r="G3097" i="3"/>
  <c r="G3075" i="3"/>
  <c r="G3070" i="3" s="1"/>
  <c r="J3102" i="3"/>
  <c r="E2978" i="3"/>
  <c r="E2973" i="3" s="1"/>
  <c r="F3127" i="3"/>
  <c r="D3072" i="3"/>
  <c r="F3152" i="3"/>
  <c r="F3157" i="3"/>
  <c r="D3171" i="3"/>
  <c r="D3168" i="3" s="1"/>
  <c r="D2978" i="3"/>
  <c r="D2973" i="3" s="1"/>
  <c r="D2965" i="3"/>
  <c r="F3147" i="3"/>
  <c r="G3176" i="3"/>
  <c r="G3173" i="3" s="1"/>
  <c r="E2999" i="3"/>
  <c r="G2999" i="3" s="1"/>
  <c r="G2996" i="3" s="1"/>
  <c r="E3004" i="3"/>
  <c r="G3004" i="3" s="1"/>
  <c r="G3001" i="3" s="1"/>
  <c r="F3011" i="3"/>
  <c r="F3021" i="3"/>
  <c r="F3041" i="3"/>
  <c r="F3046" i="3"/>
  <c r="G3060" i="3"/>
  <c r="G3057" i="3" s="1"/>
  <c r="F3112" i="3"/>
  <c r="F3117" i="3"/>
  <c r="F3122" i="3"/>
  <c r="D2968" i="3"/>
  <c r="G2990" i="3"/>
  <c r="E3173" i="3"/>
  <c r="F3173" i="3" s="1"/>
  <c r="G3107" i="3"/>
  <c r="F3178" i="3"/>
  <c r="F2983" i="3"/>
  <c r="F3026" i="3"/>
  <c r="F3031" i="3"/>
  <c r="F3060" i="3"/>
  <c r="F3057" i="3"/>
  <c r="F3062" i="3"/>
  <c r="D3069" i="3"/>
  <c r="D3054" i="3" s="1"/>
  <c r="F3054" i="3" s="1"/>
  <c r="F3077" i="3"/>
  <c r="F3082" i="3"/>
  <c r="F3087" i="3"/>
  <c r="F3092" i="3"/>
  <c r="F3137" i="3"/>
  <c r="E2972" i="3"/>
  <c r="G2972" i="3" s="1"/>
  <c r="F2985" i="3"/>
  <c r="F2990" i="3"/>
  <c r="D2999" i="3"/>
  <c r="D3004" i="3"/>
  <c r="E3006" i="3"/>
  <c r="F3006" i="3" s="1"/>
  <c r="F3009" i="3"/>
  <c r="F3016" i="3"/>
  <c r="F3036" i="3"/>
  <c r="F3075" i="3"/>
  <c r="F3107" i="3"/>
  <c r="F3142" i="3"/>
  <c r="F3176" i="3"/>
  <c r="F3183" i="3"/>
  <c r="F3188" i="3"/>
  <c r="F3132" i="3"/>
  <c r="G2985" i="3"/>
  <c r="D3055" i="3"/>
  <c r="F3097" i="3"/>
  <c r="F3102" i="3"/>
  <c r="E3168" i="3"/>
  <c r="G3171" i="3"/>
  <c r="G2975" i="3"/>
  <c r="G2980" i="3"/>
  <c r="D2972" i="3"/>
  <c r="E2974" i="3"/>
  <c r="E2980" i="3"/>
  <c r="G3069" i="3"/>
  <c r="E3166" i="3"/>
  <c r="E3070" i="3"/>
  <c r="E3072" i="3"/>
  <c r="D2980" i="3"/>
  <c r="G3074" i="3"/>
  <c r="F2919" i="3"/>
  <c r="F2918" i="3"/>
  <c r="G2915" i="3"/>
  <c r="G2914" i="3" s="1"/>
  <c r="G2913" i="3" s="1"/>
  <c r="G2912" i="3" s="1"/>
  <c r="E2913" i="3"/>
  <c r="D2913" i="3"/>
  <c r="D2912" i="3" s="1"/>
  <c r="F2910" i="3"/>
  <c r="F2909" i="3"/>
  <c r="G2905" i="3"/>
  <c r="E2904" i="3"/>
  <c r="D2904" i="3"/>
  <c r="D2903" i="3" s="1"/>
  <c r="F2901" i="3"/>
  <c r="F2900" i="3"/>
  <c r="F2899" i="3"/>
  <c r="F2895" i="3"/>
  <c r="F2894" i="3"/>
  <c r="E2893" i="3"/>
  <c r="D2893" i="3"/>
  <c r="F2890" i="3"/>
  <c r="F2888" i="3" s="1"/>
  <c r="F2886" i="3" s="1"/>
  <c r="G2888" i="3"/>
  <c r="G2886" i="3" s="1"/>
  <c r="G2854" i="3" s="1"/>
  <c r="E2886" i="3"/>
  <c r="E2854" i="3" s="1"/>
  <c r="D2888" i="3"/>
  <c r="D2886" i="3" s="1"/>
  <c r="D2854" i="3" s="1"/>
  <c r="E2889" i="3"/>
  <c r="D2889" i="3"/>
  <c r="F2885" i="3"/>
  <c r="F2884" i="3"/>
  <c r="F2883" i="3"/>
  <c r="G2882" i="3"/>
  <c r="G2881" i="3" s="1"/>
  <c r="D2882" i="3"/>
  <c r="D2881" i="3" s="1"/>
  <c r="F2880" i="3"/>
  <c r="F2879" i="3"/>
  <c r="G2878" i="3"/>
  <c r="G2877" i="3" s="1"/>
  <c r="E2878" i="3"/>
  <c r="E2877" i="3" s="1"/>
  <c r="D2878" i="3"/>
  <c r="D2877" i="3" s="1"/>
  <c r="F2873" i="3"/>
  <c r="F2872" i="3"/>
  <c r="F2871" i="3"/>
  <c r="F2870" i="3"/>
  <c r="F2869" i="3"/>
  <c r="F2867" i="3"/>
  <c r="F2866" i="3"/>
  <c r="F2865" i="3"/>
  <c r="F2864" i="3"/>
  <c r="G2862" i="3"/>
  <c r="D2863" i="3"/>
  <c r="D2862" i="3" s="1"/>
  <c r="F2861" i="3"/>
  <c r="G2860" i="3"/>
  <c r="G2859" i="3" s="1"/>
  <c r="E2860" i="3"/>
  <c r="E2859" i="3" s="1"/>
  <c r="D2860" i="3"/>
  <c r="D2859" i="3" s="1"/>
  <c r="F2858" i="3"/>
  <c r="G2857" i="3"/>
  <c r="G2856" i="3" s="1"/>
  <c r="E2857" i="3"/>
  <c r="D2857" i="3"/>
  <c r="D2856" i="3" s="1"/>
  <c r="F2851" i="3"/>
  <c r="F2850" i="3"/>
  <c r="F2849" i="3"/>
  <c r="G2848" i="3"/>
  <c r="G2847" i="3" s="1"/>
  <c r="G2846" i="3" s="1"/>
  <c r="G2845" i="3" s="1"/>
  <c r="E2848" i="3"/>
  <c r="E2847" i="3" s="1"/>
  <c r="E2846" i="3" s="1"/>
  <c r="D2848" i="3"/>
  <c r="D2847" i="3" s="1"/>
  <c r="D2846" i="3" s="1"/>
  <c r="D2845" i="3" s="1"/>
  <c r="F2843" i="3"/>
  <c r="F2842" i="3"/>
  <c r="G2839" i="3"/>
  <c r="G2838" i="3" s="1"/>
  <c r="E2839" i="3"/>
  <c r="F2830" i="3"/>
  <c r="E2828" i="3"/>
  <c r="D2828" i="3"/>
  <c r="D2825" i="3" s="1"/>
  <c r="D2824" i="3" s="1"/>
  <c r="D2823" i="3" s="1"/>
  <c r="D2822" i="3" s="1"/>
  <c r="F2827" i="3"/>
  <c r="F2826" i="3"/>
  <c r="F2820" i="3"/>
  <c r="D2816" i="3"/>
  <c r="F2815" i="3"/>
  <c r="G2811" i="3"/>
  <c r="F2813" i="3"/>
  <c r="F2812" i="3"/>
  <c r="E2811" i="3"/>
  <c r="E2809" i="3" s="1"/>
  <c r="D2811" i="3"/>
  <c r="D2810" i="3" s="1"/>
  <c r="G2808" i="3"/>
  <c r="E2808" i="3"/>
  <c r="E2789" i="3" s="1"/>
  <c r="E2538" i="3" s="1"/>
  <c r="D2808" i="3"/>
  <c r="D2789" i="3" s="1"/>
  <c r="D2538" i="3" s="1"/>
  <c r="F2806" i="3"/>
  <c r="F2805" i="3"/>
  <c r="G2804" i="3"/>
  <c r="E2804" i="3"/>
  <c r="D2804" i="3"/>
  <c r="F2803" i="3"/>
  <c r="F2802" i="3"/>
  <c r="G2801" i="3"/>
  <c r="E2801" i="3"/>
  <c r="D2801" i="3"/>
  <c r="F2800" i="3"/>
  <c r="F2799" i="3"/>
  <c r="G2798" i="3"/>
  <c r="E2798" i="3"/>
  <c r="D2798" i="3"/>
  <c r="G2797" i="3"/>
  <c r="G2794" i="3" s="1"/>
  <c r="E2797" i="3"/>
  <c r="D2797" i="3"/>
  <c r="D2794" i="3" s="1"/>
  <c r="G2796" i="3"/>
  <c r="G2793" i="3" s="1"/>
  <c r="G2790" i="3" s="1"/>
  <c r="E2796" i="3"/>
  <c r="E2793" i="3" s="1"/>
  <c r="E2790" i="3" s="1"/>
  <c r="D2796" i="3"/>
  <c r="G2782" i="3"/>
  <c r="G2781" i="3" s="1"/>
  <c r="G2780" i="3" s="1"/>
  <c r="F2782" i="3"/>
  <c r="F2780" i="3" s="1"/>
  <c r="D2782" i="3"/>
  <c r="D2781" i="3" s="1"/>
  <c r="D2780" i="3" s="1"/>
  <c r="E2781" i="3"/>
  <c r="E2780" i="3" s="1"/>
  <c r="F2778" i="3"/>
  <c r="F2777" i="3"/>
  <c r="F2776" i="3"/>
  <c r="G2774" i="3"/>
  <c r="E2773" i="3"/>
  <c r="E2771" i="3" s="1"/>
  <c r="D2773" i="3"/>
  <c r="D2771" i="3" s="1"/>
  <c r="G2773" i="3"/>
  <c r="G2772" i="3" s="1"/>
  <c r="G2771" i="3" s="1"/>
  <c r="F2768" i="3"/>
  <c r="G2766" i="3"/>
  <c r="E2766" i="3"/>
  <c r="D2766" i="3"/>
  <c r="G2765" i="3"/>
  <c r="G2754" i="3" s="1"/>
  <c r="G2753" i="3" s="1"/>
  <c r="E2765" i="3"/>
  <c r="E2754" i="3" s="1"/>
  <c r="D2765" i="3"/>
  <c r="D2754" i="3" s="1"/>
  <c r="D2753" i="3" s="1"/>
  <c r="F2745" i="3"/>
  <c r="F2743" i="3"/>
  <c r="F2741" i="3"/>
  <c r="F2739" i="3"/>
  <c r="G2737" i="3"/>
  <c r="G2736" i="3"/>
  <c r="G2731" i="3" s="1"/>
  <c r="G2729" i="3" s="1"/>
  <c r="F2736" i="3"/>
  <c r="E2729" i="3"/>
  <c r="E2726" i="3"/>
  <c r="E2725" i="3"/>
  <c r="F2725" i="3" s="1"/>
  <c r="F2724" i="3"/>
  <c r="E2723" i="3"/>
  <c r="G2722" i="3"/>
  <c r="D2722" i="3"/>
  <c r="G2721" i="3"/>
  <c r="E2721" i="3" s="1"/>
  <c r="D2721" i="3"/>
  <c r="D2716" i="3" s="1"/>
  <c r="G2720" i="3"/>
  <c r="G2715" i="3" s="1"/>
  <c r="E2715" i="3" s="1"/>
  <c r="D2720" i="3"/>
  <c r="G2719" i="3"/>
  <c r="E2719" i="3" s="1"/>
  <c r="D2719" i="3"/>
  <c r="G2718" i="3"/>
  <c r="D2718" i="3"/>
  <c r="D2713" i="3" s="1"/>
  <c r="E2711" i="3"/>
  <c r="E2710" i="3"/>
  <c r="E2709" i="3"/>
  <c r="E2708" i="3"/>
  <c r="G2707" i="3"/>
  <c r="D2707" i="3"/>
  <c r="E2706" i="3"/>
  <c r="E2705" i="3"/>
  <c r="E2704" i="3"/>
  <c r="E2703" i="3"/>
  <c r="G2702" i="3"/>
  <c r="D2702" i="3"/>
  <c r="G2701" i="3"/>
  <c r="G2696" i="3" s="1"/>
  <c r="D2701" i="3"/>
  <c r="D2696" i="3" s="1"/>
  <c r="G2700" i="3"/>
  <c r="G2695" i="3" s="1"/>
  <c r="D2700" i="3"/>
  <c r="D2695" i="3" s="1"/>
  <c r="G2699" i="3"/>
  <c r="G2694" i="3" s="1"/>
  <c r="D2699" i="3"/>
  <c r="D2694" i="3" s="1"/>
  <c r="G2698" i="3"/>
  <c r="D2698" i="3"/>
  <c r="E2665" i="3"/>
  <c r="E2655" i="3" s="1"/>
  <c r="G2662" i="3"/>
  <c r="E2662" i="3" s="1"/>
  <c r="D2662" i="3"/>
  <c r="E2657" i="3"/>
  <c r="D2657" i="3"/>
  <c r="E2656" i="3"/>
  <c r="G2655" i="3"/>
  <c r="G2652" i="3" s="1"/>
  <c r="D2655" i="3"/>
  <c r="D2650" i="3" s="1"/>
  <c r="G2651" i="3"/>
  <c r="E2651" i="3" s="1"/>
  <c r="D2651" i="3"/>
  <c r="G2649" i="3"/>
  <c r="E2649" i="3" s="1"/>
  <c r="D2649" i="3"/>
  <c r="G2648" i="3"/>
  <c r="E2648" i="3" s="1"/>
  <c r="D2648" i="3"/>
  <c r="D2645" i="3"/>
  <c r="D2642" i="3" s="1"/>
  <c r="F2644" i="3"/>
  <c r="G2642" i="3"/>
  <c r="D2640" i="3"/>
  <c r="G2637" i="3"/>
  <c r="E2635" i="3"/>
  <c r="E2630" i="3" s="1"/>
  <c r="D2635" i="3"/>
  <c r="D2632" i="3" s="1"/>
  <c r="E2634" i="3"/>
  <c r="E2629" i="3" s="1"/>
  <c r="G2632" i="3"/>
  <c r="E2632" i="3" s="1"/>
  <c r="D2629" i="3"/>
  <c r="D2624" i="3" s="1"/>
  <c r="G2623" i="3"/>
  <c r="E2623" i="3" s="1"/>
  <c r="D2623" i="3"/>
  <c r="E2621" i="3"/>
  <c r="F2620" i="3"/>
  <c r="F2615" i="3" s="1"/>
  <c r="E2619" i="3"/>
  <c r="E2618" i="3"/>
  <c r="G2617" i="3"/>
  <c r="D2617" i="3"/>
  <c r="E2616" i="3"/>
  <c r="G2615" i="3"/>
  <c r="G2612" i="3" s="1"/>
  <c r="D2615" i="3"/>
  <c r="D2612" i="3" s="1"/>
  <c r="E2614" i="3"/>
  <c r="E2613" i="3"/>
  <c r="E2611" i="3"/>
  <c r="D2611" i="3"/>
  <c r="E2609" i="3"/>
  <c r="E2608" i="3"/>
  <c r="E2606" i="3"/>
  <c r="E2602" i="3" s="1"/>
  <c r="G2602" i="3"/>
  <c r="D2602" i="3"/>
  <c r="E2600" i="3"/>
  <c r="G2597" i="3"/>
  <c r="E2597" i="3" s="1"/>
  <c r="D2597" i="3"/>
  <c r="E2596" i="3"/>
  <c r="E2595" i="3"/>
  <c r="E2594" i="3"/>
  <c r="E2593" i="3"/>
  <c r="G2592" i="3"/>
  <c r="E2592" i="3" s="1"/>
  <c r="D2592" i="3"/>
  <c r="E2591" i="3"/>
  <c r="G2586" i="3"/>
  <c r="G2584" i="3"/>
  <c r="E2584" i="3" s="1"/>
  <c r="D2584" i="3"/>
  <c r="G2583" i="3"/>
  <c r="D2583" i="3"/>
  <c r="F2580" i="3"/>
  <c r="G2577" i="3"/>
  <c r="D2577" i="3"/>
  <c r="E2575" i="3"/>
  <c r="F2575" i="3" s="1"/>
  <c r="G2572" i="3"/>
  <c r="E2572" i="3" s="1"/>
  <c r="D2572" i="3"/>
  <c r="G2567" i="3"/>
  <c r="D2567" i="3"/>
  <c r="F2565" i="3"/>
  <c r="D2562" i="3"/>
  <c r="D2557" i="3"/>
  <c r="G2557" i="3"/>
  <c r="E2557" i="3" s="1"/>
  <c r="G2551" i="3"/>
  <c r="E2551" i="3" s="1"/>
  <c r="D2551" i="3"/>
  <c r="G2549" i="3"/>
  <c r="G2548" i="3"/>
  <c r="G2538" i="3"/>
  <c r="F2538" i="3"/>
  <c r="F2893" i="3" l="1"/>
  <c r="G2855" i="3"/>
  <c r="G2853" i="3" s="1"/>
  <c r="D2855" i="3"/>
  <c r="D2853" i="3" s="1"/>
  <c r="E2627" i="3"/>
  <c r="E2837" i="3"/>
  <c r="F2837" i="3" s="1"/>
  <c r="E2838" i="3"/>
  <c r="F2838" i="3" s="1"/>
  <c r="G2714" i="3"/>
  <c r="E2714" i="3" s="1"/>
  <c r="G2732" i="3"/>
  <c r="G2730" i="3" s="1"/>
  <c r="G2728" i="3" s="1"/>
  <c r="E2617" i="3"/>
  <c r="F2617" i="3" s="1"/>
  <c r="E2975" i="3"/>
  <c r="E2996" i="3"/>
  <c r="F2978" i="3"/>
  <c r="D2975" i="3"/>
  <c r="F2999" i="3"/>
  <c r="F3171" i="3"/>
  <c r="F3072" i="3"/>
  <c r="F3168" i="3"/>
  <c r="F2577" i="3"/>
  <c r="D3166" i="3"/>
  <c r="D3163" i="3" s="1"/>
  <c r="E3001" i="3"/>
  <c r="G3055" i="3"/>
  <c r="F2781" i="3"/>
  <c r="E2845" i="3"/>
  <c r="E2966" i="3"/>
  <c r="D2996" i="3"/>
  <c r="D3067" i="3"/>
  <c r="F3069" i="3"/>
  <c r="G2904" i="3"/>
  <c r="G2903" i="3" s="1"/>
  <c r="E2699" i="3"/>
  <c r="E2694" i="3" s="1"/>
  <c r="D2795" i="3"/>
  <c r="F2797" i="3"/>
  <c r="F2801" i="3"/>
  <c r="F2828" i="3"/>
  <c r="F2570" i="3"/>
  <c r="E2700" i="3"/>
  <c r="E2695" i="3" s="1"/>
  <c r="G2717" i="3"/>
  <c r="G2624" i="3"/>
  <c r="F2640" i="3"/>
  <c r="E2652" i="3"/>
  <c r="G2716" i="3"/>
  <c r="F2863" i="3"/>
  <c r="G3166" i="3"/>
  <c r="G3163" i="3" s="1"/>
  <c r="G3168" i="3"/>
  <c r="D3052" i="3"/>
  <c r="F2562" i="3"/>
  <c r="G2590" i="3"/>
  <c r="E2590" i="3" s="1"/>
  <c r="F2605" i="3"/>
  <c r="E2718" i="3"/>
  <c r="D3001" i="3"/>
  <c r="F3004" i="3"/>
  <c r="F3070" i="3"/>
  <c r="E3067" i="3"/>
  <c r="E3055" i="3"/>
  <c r="G2974" i="3"/>
  <c r="E2968" i="3"/>
  <c r="G2968" i="3" s="1"/>
  <c r="F2973" i="3"/>
  <c r="E3163" i="3"/>
  <c r="G3054" i="3"/>
  <c r="G3067" i="3"/>
  <c r="D2966" i="3"/>
  <c r="D2970" i="3"/>
  <c r="G3072" i="3"/>
  <c r="F2980" i="3"/>
  <c r="E2970" i="3"/>
  <c r="F2560" i="3"/>
  <c r="D2590" i="3"/>
  <c r="D2587" i="3" s="1"/>
  <c r="D2610" i="3"/>
  <c r="D2607" i="3" s="1"/>
  <c r="E2701" i="3"/>
  <c r="E2696" i="3" s="1"/>
  <c r="G2713" i="3"/>
  <c r="E2713" i="3" s="1"/>
  <c r="E2810" i="3"/>
  <c r="F2810" i="3" s="1"/>
  <c r="F2857" i="3"/>
  <c r="F2856" i="3" s="1"/>
  <c r="F2860" i="3"/>
  <c r="F2859" i="3" s="1"/>
  <c r="D2630" i="3"/>
  <c r="F2630" i="3" s="1"/>
  <c r="F2766" i="3"/>
  <c r="G2792" i="3"/>
  <c r="D2809" i="3"/>
  <c r="F2809" i="3" s="1"/>
  <c r="G2627" i="3"/>
  <c r="F2719" i="3"/>
  <c r="E2720" i="3"/>
  <c r="F2720" i="3" s="1"/>
  <c r="G2795" i="3"/>
  <c r="F2754" i="3"/>
  <c r="E2753" i="3"/>
  <c r="F2753" i="3" s="1"/>
  <c r="F2773" i="3"/>
  <c r="F2772" i="3"/>
  <c r="F2602" i="3"/>
  <c r="F2904" i="3"/>
  <c r="E2903" i="3"/>
  <c r="F2903" i="3" s="1"/>
  <c r="F2557" i="3"/>
  <c r="G2555" i="3"/>
  <c r="F2572" i="3"/>
  <c r="G2610" i="3"/>
  <c r="G2607" i="3" s="1"/>
  <c r="E2615" i="3"/>
  <c r="E2610" i="3" s="1"/>
  <c r="E2607" i="3" s="1"/>
  <c r="G2625" i="3"/>
  <c r="E2625" i="3" s="1"/>
  <c r="F2629" i="3"/>
  <c r="F2632" i="3"/>
  <c r="D2637" i="3"/>
  <c r="F2637" i="3" s="1"/>
  <c r="E2650" i="3"/>
  <c r="G2697" i="3"/>
  <c r="G2692" i="3" s="1"/>
  <c r="E2702" i="3"/>
  <c r="D2793" i="3"/>
  <c r="F2793" i="3" s="1"/>
  <c r="E2794" i="3"/>
  <c r="E2792" i="3" s="1"/>
  <c r="F2798" i="3"/>
  <c r="G2837" i="3"/>
  <c r="F2878" i="3"/>
  <c r="F2877" i="3" s="1"/>
  <c r="F2882" i="3"/>
  <c r="F2881" i="3" s="1"/>
  <c r="F2915" i="3"/>
  <c r="F2642" i="3"/>
  <c r="F2914" i="3"/>
  <c r="F2645" i="3"/>
  <c r="D2697" i="3"/>
  <c r="D2692" i="3" s="1"/>
  <c r="E2707" i="3"/>
  <c r="E2722" i="3"/>
  <c r="F2722" i="3" s="1"/>
  <c r="F2796" i="3"/>
  <c r="F2804" i="3"/>
  <c r="E2856" i="3"/>
  <c r="E2862" i="3"/>
  <c r="F2862" i="3" s="1"/>
  <c r="F2906" i="3"/>
  <c r="F2913" i="3"/>
  <c r="D2555" i="3"/>
  <c r="F2635" i="3"/>
  <c r="E2698" i="3"/>
  <c r="F2774" i="3"/>
  <c r="E2795" i="3"/>
  <c r="F2811" i="3"/>
  <c r="F2848" i="3"/>
  <c r="F2847" i="3" s="1"/>
  <c r="F2846" i="3" s="1"/>
  <c r="F2845" i="3" s="1"/>
  <c r="E2912" i="3"/>
  <c r="F2912" i="3" s="1"/>
  <c r="D2647" i="3"/>
  <c r="F2610" i="3"/>
  <c r="F2607" i="3" s="1"/>
  <c r="F2612" i="3"/>
  <c r="G2810" i="3"/>
  <c r="G2809" i="3"/>
  <c r="F2854" i="3"/>
  <c r="E2583" i="3"/>
  <c r="G2650" i="3"/>
  <c r="G2647" i="3" s="1"/>
  <c r="E2647" i="3" s="1"/>
  <c r="D2652" i="3"/>
  <c r="D2693" i="3"/>
  <c r="D2714" i="3"/>
  <c r="D2715" i="3"/>
  <c r="F2715" i="3" s="1"/>
  <c r="D2729" i="3"/>
  <c r="E2825" i="3"/>
  <c r="G2693" i="3"/>
  <c r="D2717" i="3"/>
  <c r="D2737" i="3"/>
  <c r="D2732" i="3" s="1"/>
  <c r="D2730" i="3" s="1"/>
  <c r="F2839" i="3"/>
  <c r="E2807" i="3"/>
  <c r="E2712" i="3" l="1"/>
  <c r="E2855" i="3"/>
  <c r="E2624" i="3"/>
  <c r="F2624" i="3" s="1"/>
  <c r="F2975" i="3"/>
  <c r="F2966" i="3"/>
  <c r="F2996" i="3"/>
  <c r="G2585" i="3"/>
  <c r="E2585" i="3" s="1"/>
  <c r="G2967" i="3"/>
  <c r="F3163" i="3"/>
  <c r="D2967" i="3"/>
  <c r="D2964" i="3" s="1"/>
  <c r="F3166" i="3"/>
  <c r="G3052" i="3"/>
  <c r="F3001" i="3"/>
  <c r="E2555" i="3"/>
  <c r="F2555" i="3" s="1"/>
  <c r="F2905" i="3"/>
  <c r="E2567" i="3"/>
  <c r="F2567" i="3" s="1"/>
  <c r="F3067" i="3"/>
  <c r="E2612" i="3"/>
  <c r="G2712" i="3"/>
  <c r="F2795" i="3"/>
  <c r="F2590" i="3"/>
  <c r="F2771" i="3"/>
  <c r="G2544" i="3"/>
  <c r="G2587" i="3"/>
  <c r="E2587" i="3" s="1"/>
  <c r="F2587" i="3" s="1"/>
  <c r="G2970" i="3"/>
  <c r="E2717" i="3"/>
  <c r="F2717" i="3" s="1"/>
  <c r="F2970" i="3"/>
  <c r="G2966" i="3"/>
  <c r="F3055" i="3"/>
  <c r="E3052" i="3"/>
  <c r="F3052" i="3" s="1"/>
  <c r="E2967" i="3"/>
  <c r="D2585" i="3"/>
  <c r="D2582" i="3" s="1"/>
  <c r="D2791" i="3"/>
  <c r="D2807" i="3"/>
  <c r="F2807" i="3" s="1"/>
  <c r="D2728" i="3"/>
  <c r="D2625" i="3"/>
  <c r="D2622" i="3" s="1"/>
  <c r="D2627" i="3"/>
  <c r="F2627" i="3" s="1"/>
  <c r="F2737" i="3"/>
  <c r="F2731" i="3"/>
  <c r="F2794" i="3"/>
  <c r="E2791" i="3"/>
  <c r="D2552" i="3"/>
  <c r="D2550" i="3"/>
  <c r="D2547" i="3" s="1"/>
  <c r="D2792" i="3"/>
  <c r="F2792" i="3" s="1"/>
  <c r="D2790" i="3"/>
  <c r="E2697" i="3"/>
  <c r="E2692" i="3" s="1"/>
  <c r="E2693" i="3"/>
  <c r="G2622" i="3"/>
  <c r="E2622" i="3" s="1"/>
  <c r="G2550" i="3"/>
  <c r="G2552" i="3"/>
  <c r="E2552" i="3" s="1"/>
  <c r="D2712" i="3"/>
  <c r="F2712" i="3" s="1"/>
  <c r="D2544" i="3"/>
  <c r="F2732" i="3"/>
  <c r="E2730" i="3"/>
  <c r="G2791" i="3"/>
  <c r="G2788" i="3" s="1"/>
  <c r="G2807" i="3"/>
  <c r="F2714" i="3"/>
  <c r="G2825" i="3"/>
  <c r="F2825" i="3"/>
  <c r="E2824" i="3"/>
  <c r="G2964" i="3" l="1"/>
  <c r="G2545" i="3"/>
  <c r="E2545" i="3" s="1"/>
  <c r="G2582" i="3"/>
  <c r="E2582" i="3" s="1"/>
  <c r="F2582" i="3" s="1"/>
  <c r="F2585" i="3"/>
  <c r="G2539" i="3"/>
  <c r="E2544" i="3"/>
  <c r="E2539" i="3" s="1"/>
  <c r="F2552" i="3"/>
  <c r="F2967" i="3"/>
  <c r="E2964" i="3"/>
  <c r="F2964" i="3" s="1"/>
  <c r="F2622" i="3"/>
  <c r="D2545" i="3"/>
  <c r="D2540" i="3" s="1"/>
  <c r="F2625" i="3"/>
  <c r="F2855" i="3"/>
  <c r="E2853" i="3"/>
  <c r="F2853" i="3" s="1"/>
  <c r="D2788" i="3"/>
  <c r="F2790" i="3"/>
  <c r="E2550" i="3"/>
  <c r="F2550" i="3" s="1"/>
  <c r="G2547" i="3"/>
  <c r="E2547" i="3" s="1"/>
  <c r="F2547" i="3" s="1"/>
  <c r="F2791" i="3"/>
  <c r="E2788" i="3"/>
  <c r="G2824" i="3"/>
  <c r="F2824" i="3"/>
  <c r="E2823" i="3"/>
  <c r="D2539" i="3"/>
  <c r="F2730" i="3"/>
  <c r="E2728" i="3"/>
  <c r="F2728" i="3" s="1"/>
  <c r="G2542" i="3" l="1"/>
  <c r="E2542" i="3" s="1"/>
  <c r="E2540" i="3"/>
  <c r="D2537" i="3"/>
  <c r="F2544" i="3"/>
  <c r="D2542" i="3"/>
  <c r="F2788" i="3"/>
  <c r="F2539" i="3"/>
  <c r="F2545" i="3"/>
  <c r="G2823" i="3"/>
  <c r="G2540" i="3" s="1"/>
  <c r="G2537" i="3" s="1"/>
  <c r="F2823" i="3"/>
  <c r="E2822" i="3"/>
  <c r="F2542" i="3" l="1"/>
  <c r="F2540" i="3"/>
  <c r="E2537" i="3"/>
  <c r="F2537" i="3" s="1"/>
  <c r="G2822" i="3"/>
  <c r="F2822" i="3"/>
  <c r="G2534" i="3" l="1"/>
  <c r="E2534" i="3"/>
  <c r="D2534" i="3"/>
  <c r="G2532" i="3"/>
  <c r="E2532" i="3"/>
  <c r="D2532" i="3"/>
  <c r="G2531" i="3"/>
  <c r="E2531" i="3"/>
  <c r="D2531" i="3"/>
  <c r="G2525" i="3"/>
  <c r="E2525" i="3"/>
  <c r="D2525" i="3"/>
  <c r="G2523" i="3"/>
  <c r="G2520" i="3" s="1"/>
  <c r="F2523" i="3"/>
  <c r="E2520" i="3"/>
  <c r="D2520" i="3"/>
  <c r="E2518" i="3"/>
  <c r="D2518" i="3"/>
  <c r="G2517" i="3"/>
  <c r="G2512" i="3" s="1"/>
  <c r="E2517" i="3"/>
  <c r="E2512" i="3" s="1"/>
  <c r="D2517" i="3"/>
  <c r="D2512" i="3" s="1"/>
  <c r="G2516" i="3"/>
  <c r="G2511" i="3" s="1"/>
  <c r="E2516" i="3"/>
  <c r="E2511" i="3" s="1"/>
  <c r="D2516" i="3"/>
  <c r="D2511" i="3" s="1"/>
  <c r="G2514" i="3"/>
  <c r="E2514" i="3"/>
  <c r="D2514" i="3"/>
  <c r="F2508" i="3"/>
  <c r="F2507" i="3"/>
  <c r="G2505" i="3"/>
  <c r="E2505" i="3"/>
  <c r="D2505" i="3"/>
  <c r="G2504" i="3"/>
  <c r="E2504" i="3"/>
  <c r="D2504" i="3"/>
  <c r="D2503" i="3"/>
  <c r="D2502" i="3"/>
  <c r="G2501" i="3"/>
  <c r="E2501" i="3"/>
  <c r="D2501" i="3"/>
  <c r="G2495" i="3"/>
  <c r="E2495" i="3"/>
  <c r="D2495" i="3"/>
  <c r="G2485" i="3"/>
  <c r="E2485" i="3"/>
  <c r="D2485" i="3"/>
  <c r="G2484" i="3"/>
  <c r="F2484" i="3"/>
  <c r="E2480" i="3"/>
  <c r="D2480" i="3"/>
  <c r="E2479" i="3"/>
  <c r="D2479" i="3"/>
  <c r="E2478" i="3"/>
  <c r="G2478" i="3" s="1"/>
  <c r="D2478" i="3"/>
  <c r="E2477" i="3"/>
  <c r="G2477" i="3" s="1"/>
  <c r="D2477" i="3"/>
  <c r="E2476" i="3"/>
  <c r="G2476" i="3" s="1"/>
  <c r="D2476" i="3"/>
  <c r="D2459" i="3"/>
  <c r="G2454" i="3"/>
  <c r="E2454" i="3"/>
  <c r="D2454" i="3"/>
  <c r="G2449" i="3"/>
  <c r="E2449" i="3"/>
  <c r="D2449" i="3"/>
  <c r="D2448" i="3"/>
  <c r="D2447" i="3"/>
  <c r="D2446" i="3"/>
  <c r="D2445" i="3"/>
  <c r="G2439" i="3"/>
  <c r="E2439" i="3"/>
  <c r="D2439" i="3"/>
  <c r="G2434" i="3"/>
  <c r="E2434" i="3"/>
  <c r="D2434" i="3"/>
  <c r="G2429" i="3"/>
  <c r="E2429" i="3"/>
  <c r="D2429" i="3"/>
  <c r="G2423" i="3"/>
  <c r="E2423" i="3"/>
  <c r="D2423" i="3"/>
  <c r="G2422" i="3"/>
  <c r="G2417" i="3" s="1"/>
  <c r="E2422" i="3"/>
  <c r="E2417" i="3" s="1"/>
  <c r="D2422" i="3"/>
  <c r="G2421" i="3"/>
  <c r="G2416" i="3" s="1"/>
  <c r="E2421" i="3"/>
  <c r="E2416" i="3" s="1"/>
  <c r="D2421" i="3"/>
  <c r="G2420" i="3"/>
  <c r="E2420" i="3"/>
  <c r="D2420" i="3"/>
  <c r="G2418" i="3"/>
  <c r="E2418" i="3"/>
  <c r="G2408" i="3"/>
  <c r="E2408" i="3"/>
  <c r="D2408" i="3"/>
  <c r="D2368" i="3"/>
  <c r="D2363" i="3"/>
  <c r="D2358" i="3"/>
  <c r="D2352" i="3"/>
  <c r="D2347" i="3" s="1"/>
  <c r="D2351" i="3"/>
  <c r="D2346" i="3" s="1"/>
  <c r="D2350" i="3"/>
  <c r="D2345" i="3" s="1"/>
  <c r="D2349" i="3"/>
  <c r="D2344" i="3" s="1"/>
  <c r="G2343" i="3"/>
  <c r="E2343" i="3"/>
  <c r="G2341" i="3"/>
  <c r="G2340" i="3"/>
  <c r="G2339" i="3"/>
  <c r="G2338" i="3"/>
  <c r="E2337" i="3"/>
  <c r="G2337" i="3" s="1"/>
  <c r="D2337" i="3"/>
  <c r="E2336" i="3"/>
  <c r="G2336" i="3" s="1"/>
  <c r="D2336" i="3"/>
  <c r="E2335" i="3"/>
  <c r="G2335" i="3" s="1"/>
  <c r="D2335" i="3"/>
  <c r="E2334" i="3"/>
  <c r="G2334" i="3" s="1"/>
  <c r="D2334" i="3"/>
  <c r="E2333" i="3"/>
  <c r="D2333" i="3"/>
  <c r="G2331" i="3"/>
  <c r="G2330" i="3"/>
  <c r="G2329" i="3"/>
  <c r="G2328" i="3"/>
  <c r="E2327" i="3"/>
  <c r="G2327" i="3" s="1"/>
  <c r="D2327" i="3"/>
  <c r="E2326" i="3"/>
  <c r="G2326" i="3" s="1"/>
  <c r="D2326" i="3"/>
  <c r="E2325" i="3"/>
  <c r="E2320" i="3" s="1"/>
  <c r="D2325" i="3"/>
  <c r="E2324" i="3"/>
  <c r="G2324" i="3" s="1"/>
  <c r="D2324" i="3"/>
  <c r="E2323" i="3"/>
  <c r="G2323" i="3" s="1"/>
  <c r="D2323" i="3"/>
  <c r="E2321" i="3"/>
  <c r="G2321" i="3" s="1"/>
  <c r="D2317" i="3"/>
  <c r="G2314" i="3"/>
  <c r="G2312" i="3" s="1"/>
  <c r="D2312" i="3"/>
  <c r="F2309" i="3"/>
  <c r="G2307" i="3"/>
  <c r="E2307" i="3"/>
  <c r="D2307" i="3"/>
  <c r="G2304" i="3"/>
  <c r="G2302" i="3" s="1"/>
  <c r="F2304" i="3"/>
  <c r="E2302" i="3"/>
  <c r="D2302" i="3"/>
  <c r="E2301" i="3"/>
  <c r="D2301" i="3"/>
  <c r="E2300" i="3"/>
  <c r="D2300" i="3"/>
  <c r="E2299" i="3"/>
  <c r="D2299" i="3"/>
  <c r="E2298" i="3"/>
  <c r="D2298" i="3"/>
  <c r="G2296" i="3"/>
  <c r="G2295" i="3"/>
  <c r="G2294" i="3"/>
  <c r="F2294" i="3"/>
  <c r="G2293" i="3"/>
  <c r="E2292" i="3"/>
  <c r="G2292" i="3" s="1"/>
  <c r="D2292" i="3"/>
  <c r="G2291" i="3"/>
  <c r="G2290" i="3"/>
  <c r="G2289" i="3"/>
  <c r="F2289" i="3"/>
  <c r="G2288" i="3"/>
  <c r="E2287" i="3"/>
  <c r="G2287" i="3" s="1"/>
  <c r="D2287" i="3"/>
  <c r="G2286" i="3"/>
  <c r="G2285" i="3"/>
  <c r="G2284" i="3"/>
  <c r="F2284" i="3"/>
  <c r="G2283" i="3"/>
  <c r="E2282" i="3"/>
  <c r="D2282" i="3"/>
  <c r="E2281" i="3"/>
  <c r="G2281" i="3" s="1"/>
  <c r="D2281" i="3"/>
  <c r="E2280" i="3"/>
  <c r="D2280" i="3"/>
  <c r="E2279" i="3"/>
  <c r="G2279" i="3" s="1"/>
  <c r="D2279" i="3"/>
  <c r="E2278" i="3"/>
  <c r="G2278" i="3" s="1"/>
  <c r="D2278" i="3"/>
  <c r="G2274" i="3"/>
  <c r="G2272" i="3" s="1"/>
  <c r="F2274" i="3"/>
  <c r="E2272" i="3"/>
  <c r="D2272" i="3"/>
  <c r="G2269" i="3"/>
  <c r="G2267" i="3" s="1"/>
  <c r="F2269" i="3"/>
  <c r="E2267" i="3"/>
  <c r="D2267" i="3"/>
  <c r="G2264" i="3"/>
  <c r="G2262" i="3" s="1"/>
  <c r="F2264" i="3"/>
  <c r="E2262" i="3"/>
  <c r="D2262" i="3"/>
  <c r="G2260" i="3"/>
  <c r="F2260" i="3"/>
  <c r="G2259" i="3"/>
  <c r="F2259" i="3"/>
  <c r="E2257" i="3"/>
  <c r="G2257" i="3" s="1"/>
  <c r="D2257" i="3"/>
  <c r="G2256" i="3"/>
  <c r="E2255" i="3"/>
  <c r="G2255" i="3" s="1"/>
  <c r="D2255" i="3"/>
  <c r="E2254" i="3"/>
  <c r="D2254" i="3"/>
  <c r="E2253" i="3"/>
  <c r="G2253" i="3" s="1"/>
  <c r="D2253" i="3"/>
  <c r="G2235" i="3"/>
  <c r="F2235" i="3"/>
  <c r="E2235" i="3"/>
  <c r="D2235" i="3"/>
  <c r="G2229" i="3"/>
  <c r="E2229" i="3"/>
  <c r="D2229" i="3"/>
  <c r="G2226" i="3"/>
  <c r="E2223" i="3"/>
  <c r="D2223" i="3"/>
  <c r="E2222" i="3"/>
  <c r="G2222" i="3" s="1"/>
  <c r="D2222" i="3"/>
  <c r="E2221" i="3"/>
  <c r="G2221" i="3" s="1"/>
  <c r="D2221" i="3"/>
  <c r="E2220" i="3"/>
  <c r="D2220" i="3"/>
  <c r="G2219" i="3"/>
  <c r="D2219" i="3"/>
  <c r="G2218" i="3"/>
  <c r="D2218" i="3"/>
  <c r="G2216" i="3"/>
  <c r="G2211" i="3" s="1"/>
  <c r="F2216" i="3"/>
  <c r="E2211" i="3"/>
  <c r="D2211" i="3"/>
  <c r="G2210" i="3"/>
  <c r="G2205" i="3" s="1"/>
  <c r="F2210" i="3"/>
  <c r="E2205" i="3"/>
  <c r="D2205" i="3"/>
  <c r="E2204" i="3"/>
  <c r="G2204" i="3" s="1"/>
  <c r="D2204" i="3"/>
  <c r="E2203" i="3"/>
  <c r="D2203" i="3"/>
  <c r="E2202" i="3"/>
  <c r="D2202" i="3"/>
  <c r="E2201" i="3"/>
  <c r="D2201" i="3"/>
  <c r="E2200" i="3"/>
  <c r="D2200" i="3"/>
  <c r="G2196" i="3"/>
  <c r="G2178" i="3" s="1"/>
  <c r="F2196" i="3"/>
  <c r="E2193" i="3"/>
  <c r="D2193" i="3"/>
  <c r="G2187" i="3"/>
  <c r="E2187" i="3"/>
  <c r="D2187" i="3"/>
  <c r="G2186" i="3"/>
  <c r="G2180" i="3" s="1"/>
  <c r="G2185" i="3"/>
  <c r="G2179" i="3" s="1"/>
  <c r="F2184" i="3"/>
  <c r="G2183" i="3"/>
  <c r="G2177" i="3" s="1"/>
  <c r="G2182" i="3"/>
  <c r="G2176" i="3" s="1"/>
  <c r="E2181" i="3"/>
  <c r="D2181" i="3"/>
  <c r="E2180" i="3"/>
  <c r="D2180" i="3"/>
  <c r="E2179" i="3"/>
  <c r="D2179" i="3"/>
  <c r="E2178" i="3"/>
  <c r="D2178" i="3"/>
  <c r="E2177" i="3"/>
  <c r="D2177" i="3"/>
  <c r="E2176" i="3"/>
  <c r="D2176" i="3"/>
  <c r="E2513" i="3" l="1"/>
  <c r="F2187" i="3"/>
  <c r="G2220" i="3"/>
  <c r="F2220" i="3"/>
  <c r="F2532" i="3"/>
  <c r="F2534" i="3"/>
  <c r="F2531" i="3"/>
  <c r="G2223" i="3"/>
  <c r="F2223" i="3"/>
  <c r="G2170" i="3"/>
  <c r="G2164" i="3" s="1"/>
  <c r="E2170" i="3"/>
  <c r="E2164" i="3" s="1"/>
  <c r="G2171" i="3"/>
  <c r="G2165" i="3" s="1"/>
  <c r="D2251" i="3"/>
  <c r="D2246" i="3" s="1"/>
  <c r="D2172" i="3"/>
  <c r="D2166" i="3" s="1"/>
  <c r="D2174" i="3"/>
  <c r="D2168" i="3" s="1"/>
  <c r="D2161" i="3" s="1"/>
  <c r="D2471" i="3"/>
  <c r="D2466" i="3" s="1"/>
  <c r="D2472" i="3"/>
  <c r="D2467" i="3" s="1"/>
  <c r="E2297" i="3"/>
  <c r="G2297" i="3" s="1"/>
  <c r="D2530" i="3"/>
  <c r="F2255" i="3"/>
  <c r="E2475" i="3"/>
  <c r="G2475" i="3" s="1"/>
  <c r="F2505" i="3"/>
  <c r="D2248" i="3"/>
  <c r="D2243" i="3" s="1"/>
  <c r="D2416" i="3"/>
  <c r="E2250" i="3"/>
  <c r="G2250" i="3" s="1"/>
  <c r="E2173" i="3"/>
  <c r="E2167" i="3" s="1"/>
  <c r="G2172" i="3"/>
  <c r="E2252" i="3"/>
  <c r="G2252" i="3" s="1"/>
  <c r="G2280" i="3"/>
  <c r="F2282" i="3"/>
  <c r="F2299" i="3"/>
  <c r="E2251" i="3"/>
  <c r="E2246" i="3" s="1"/>
  <c r="G2246" i="3" s="1"/>
  <c r="E2318" i="3"/>
  <c r="G2318" i="3" s="1"/>
  <c r="E2248" i="3"/>
  <c r="G2248" i="3" s="1"/>
  <c r="E2199" i="3"/>
  <c r="G2199" i="3" s="1"/>
  <c r="D2252" i="3"/>
  <c r="F2262" i="3"/>
  <c r="F2267" i="3"/>
  <c r="F2272" i="3"/>
  <c r="D2332" i="3"/>
  <c r="E2473" i="3"/>
  <c r="G2473" i="3" s="1"/>
  <c r="D2474" i="3"/>
  <c r="D2469" i="3" s="1"/>
  <c r="D2500" i="3"/>
  <c r="F2211" i="3"/>
  <c r="E2414" i="3"/>
  <c r="D2217" i="3"/>
  <c r="E2277" i="3"/>
  <c r="E2332" i="3"/>
  <c r="G2332" i="3" s="1"/>
  <c r="F2480" i="3"/>
  <c r="E2171" i="3"/>
  <c r="E2165" i="3" s="1"/>
  <c r="F2307" i="3"/>
  <c r="D2515" i="3"/>
  <c r="D2175" i="3"/>
  <c r="D2277" i="3"/>
  <c r="E2419" i="3"/>
  <c r="D2418" i="3"/>
  <c r="E2471" i="3"/>
  <c r="E2466" i="3" s="1"/>
  <c r="D2199" i="3"/>
  <c r="F2302" i="3"/>
  <c r="G2500" i="3"/>
  <c r="E2474" i="3"/>
  <c r="E2530" i="3"/>
  <c r="D2173" i="3"/>
  <c r="D2167" i="3" s="1"/>
  <c r="D2170" i="3"/>
  <c r="D2164" i="3" s="1"/>
  <c r="F2205" i="3"/>
  <c r="E2217" i="3"/>
  <c r="G2414" i="3"/>
  <c r="D2171" i="3"/>
  <c r="D2165" i="3" s="1"/>
  <c r="F2178" i="3"/>
  <c r="F2181" i="3"/>
  <c r="G2193" i="3"/>
  <c r="F2254" i="3"/>
  <c r="F2257" i="3"/>
  <c r="G2282" i="3"/>
  <c r="F2292" i="3"/>
  <c r="G2299" i="3"/>
  <c r="E2319" i="3"/>
  <c r="G2319" i="3" s="1"/>
  <c r="D2322" i="3"/>
  <c r="G2333" i="3"/>
  <c r="D2348" i="3"/>
  <c r="E2472" i="3"/>
  <c r="F2472" i="3" s="1"/>
  <c r="F2479" i="3"/>
  <c r="E2500" i="3"/>
  <c r="F2503" i="3"/>
  <c r="D2513" i="3"/>
  <c r="D2510" i="3" s="1"/>
  <c r="F2518" i="3"/>
  <c r="F2193" i="3"/>
  <c r="E2175" i="3"/>
  <c r="G2181" i="3"/>
  <c r="G2174" i="3"/>
  <c r="G2168" i="3" s="1"/>
  <c r="G2161" i="3" s="1"/>
  <c r="E2249" i="3"/>
  <c r="G2254" i="3"/>
  <c r="D2343" i="3"/>
  <c r="D2444" i="3"/>
  <c r="G2471" i="3"/>
  <c r="G2466" i="3" s="1"/>
  <c r="D2475" i="3"/>
  <c r="F2502" i="3"/>
  <c r="E2515" i="3"/>
  <c r="D2297" i="3"/>
  <c r="G2325" i="3"/>
  <c r="D2419" i="3"/>
  <c r="F2520" i="3"/>
  <c r="G2320" i="3"/>
  <c r="G2173" i="3"/>
  <c r="G2167" i="3" s="1"/>
  <c r="E2172" i="3"/>
  <c r="D2249" i="3"/>
  <c r="D2250" i="3"/>
  <c r="D2245" i="3" s="1"/>
  <c r="E2322" i="3"/>
  <c r="G2322" i="3" s="1"/>
  <c r="D2415" i="3"/>
  <c r="D2417" i="3"/>
  <c r="G2419" i="3"/>
  <c r="D2473" i="3"/>
  <c r="G2479" i="3"/>
  <c r="G2474" i="3" s="1"/>
  <c r="G2469" i="3" s="1"/>
  <c r="G2480" i="3"/>
  <c r="F2204" i="3"/>
  <c r="F2279" i="3"/>
  <c r="E2174" i="3"/>
  <c r="G2518" i="3"/>
  <c r="G2513" i="3" s="1"/>
  <c r="F2530" i="3" l="1"/>
  <c r="G2217" i="3"/>
  <c r="F2217" i="3"/>
  <c r="F2252" i="3"/>
  <c r="E2245" i="3"/>
  <c r="G2245" i="3" s="1"/>
  <c r="G2175" i="3"/>
  <c r="F2474" i="3"/>
  <c r="F2515" i="3"/>
  <c r="F2277" i="3"/>
  <c r="F2297" i="3"/>
  <c r="F2250" i="3"/>
  <c r="G2277" i="3"/>
  <c r="D2163" i="3"/>
  <c r="G2251" i="3"/>
  <c r="F2175" i="3"/>
  <c r="F2475" i="3"/>
  <c r="F2500" i="3"/>
  <c r="E2469" i="3"/>
  <c r="F2469" i="3" s="1"/>
  <c r="F2199" i="3"/>
  <c r="E2243" i="3"/>
  <c r="E2157" i="3" s="1"/>
  <c r="E2317" i="3"/>
  <c r="G2317" i="3" s="1"/>
  <c r="D2157" i="3"/>
  <c r="D2160" i="3"/>
  <c r="F2249" i="3"/>
  <c r="F2473" i="3"/>
  <c r="E2169" i="3"/>
  <c r="G2249" i="3"/>
  <c r="E2247" i="3"/>
  <c r="G2247" i="3" s="1"/>
  <c r="G2472" i="3"/>
  <c r="G2467" i="3" s="1"/>
  <c r="E2467" i="3"/>
  <c r="F2467" i="3" s="1"/>
  <c r="E2244" i="3"/>
  <c r="G2244" i="3" s="1"/>
  <c r="E2470" i="3"/>
  <c r="D2169" i="3"/>
  <c r="G2160" i="3"/>
  <c r="E2166" i="3"/>
  <c r="F2172" i="3"/>
  <c r="F2174" i="3"/>
  <c r="E2168" i="3"/>
  <c r="D2414" i="3"/>
  <c r="D2244" i="3"/>
  <c r="D2247" i="3"/>
  <c r="G2515" i="3"/>
  <c r="D2470" i="3"/>
  <c r="D2468" i="3"/>
  <c r="D2159" i="3" s="1"/>
  <c r="G2169" i="3"/>
  <c r="E2510" i="3"/>
  <c r="F2510" i="3" s="1"/>
  <c r="E2468" i="3"/>
  <c r="F2513" i="3"/>
  <c r="F2245" i="3" l="1"/>
  <c r="G2470" i="3"/>
  <c r="F2169" i="3"/>
  <c r="G2243" i="3"/>
  <c r="G2157" i="3" s="1"/>
  <c r="E2160" i="3"/>
  <c r="F2160" i="3" s="1"/>
  <c r="G2158" i="3"/>
  <c r="F2470" i="3"/>
  <c r="E2158" i="3"/>
  <c r="F2244" i="3"/>
  <c r="E2242" i="3"/>
  <c r="G2242" i="3" s="1"/>
  <c r="F2247" i="3"/>
  <c r="E2159" i="3"/>
  <c r="F2159" i="3" s="1"/>
  <c r="G2166" i="3"/>
  <c r="F2166" i="3"/>
  <c r="E2163" i="3"/>
  <c r="F2163" i="3" s="1"/>
  <c r="D2465" i="3"/>
  <c r="F2168" i="3"/>
  <c r="E2161" i="3"/>
  <c r="F2161" i="3" s="1"/>
  <c r="F2468" i="3"/>
  <c r="E2465" i="3"/>
  <c r="G2510" i="3"/>
  <c r="G2468" i="3"/>
  <c r="G2465" i="3" s="1"/>
  <c r="D2158" i="3"/>
  <c r="D2156" i="3" s="1"/>
  <c r="D2242" i="3"/>
  <c r="F2242" i="3" l="1"/>
  <c r="E2156" i="3"/>
  <c r="F2156" i="3" s="1"/>
  <c r="F2158" i="3"/>
  <c r="F2465" i="3"/>
  <c r="G2159" i="3"/>
  <c r="G2156" i="3" s="1"/>
  <c r="G2163" i="3"/>
  <c r="F1576" i="3" l="1"/>
  <c r="F1573" i="3"/>
  <c r="D1572" i="3"/>
  <c r="D1567" i="3" s="1"/>
  <c r="D1562" i="3" s="1"/>
  <c r="D1571" i="3"/>
  <c r="F1571" i="3" s="1"/>
  <c r="D1570" i="3"/>
  <c r="D1565" i="3" s="1"/>
  <c r="D1560" i="3" s="1"/>
  <c r="D1569" i="3"/>
  <c r="D1564" i="3" s="1"/>
  <c r="G1568" i="3"/>
  <c r="E1568" i="3"/>
  <c r="G1567" i="3"/>
  <c r="G1562" i="3" s="1"/>
  <c r="E1567" i="3"/>
  <c r="E1562" i="3" s="1"/>
  <c r="G1566" i="3"/>
  <c r="G1561" i="3" s="1"/>
  <c r="E1566" i="3"/>
  <c r="G1565" i="3"/>
  <c r="G1560" i="3" s="1"/>
  <c r="E1565" i="3"/>
  <c r="E1560" i="3" s="1"/>
  <c r="G1564" i="3"/>
  <c r="G1559" i="3" s="1"/>
  <c r="E1564" i="3"/>
  <c r="E1559" i="3" s="1"/>
  <c r="F1529" i="3"/>
  <c r="F1526" i="3"/>
  <c r="G1520" i="3"/>
  <c r="G1515" i="3" s="1"/>
  <c r="E1520" i="3"/>
  <c r="D1520" i="3"/>
  <c r="D1515" i="3" s="1"/>
  <c r="D1510" i="3" s="1"/>
  <c r="G1519" i="3"/>
  <c r="G1514" i="3" s="1"/>
  <c r="G1509" i="3" s="1"/>
  <c r="E1519" i="3"/>
  <c r="E1514" i="3" s="1"/>
  <c r="E1509" i="3" s="1"/>
  <c r="D1519" i="3"/>
  <c r="G1518" i="3"/>
  <c r="G1513" i="3" s="1"/>
  <c r="E1518" i="3"/>
  <c r="E1513" i="3" s="1"/>
  <c r="E1508" i="3" s="1"/>
  <c r="D1518" i="3"/>
  <c r="D1513" i="3" s="1"/>
  <c r="D1508" i="3" s="1"/>
  <c r="G1517" i="3"/>
  <c r="G1512" i="3" s="1"/>
  <c r="G1507" i="3" s="1"/>
  <c r="E1517" i="3"/>
  <c r="E1512" i="3" s="1"/>
  <c r="E1507" i="3" s="1"/>
  <c r="D1517" i="3"/>
  <c r="D1512" i="3" s="1"/>
  <c r="G1510" i="3"/>
  <c r="E1510" i="3"/>
  <c r="G1508" i="3"/>
  <c r="F1497" i="3"/>
  <c r="F1495" i="3"/>
  <c r="G1494" i="3"/>
  <c r="E1494" i="3"/>
  <c r="E1489" i="3" s="1"/>
  <c r="E1484" i="3" s="1"/>
  <c r="D1494" i="3"/>
  <c r="D1489" i="3" s="1"/>
  <c r="D1484" i="3" s="1"/>
  <c r="G1493" i="3"/>
  <c r="G1488" i="3" s="1"/>
  <c r="G1483" i="3" s="1"/>
  <c r="E1493" i="3"/>
  <c r="E1488" i="3" s="1"/>
  <c r="E1483" i="3" s="1"/>
  <c r="D1493" i="3"/>
  <c r="D1488" i="3" s="1"/>
  <c r="D1483" i="3" s="1"/>
  <c r="G1487" i="3"/>
  <c r="G1482" i="3" s="1"/>
  <c r="E1492" i="3"/>
  <c r="E1487" i="3" s="1"/>
  <c r="D1492" i="3"/>
  <c r="D1487" i="3" s="1"/>
  <c r="D1482" i="3" s="1"/>
  <c r="G1491" i="3"/>
  <c r="G1486" i="3" s="1"/>
  <c r="G1481" i="3" s="1"/>
  <c r="E1491" i="3"/>
  <c r="E1486" i="3" s="1"/>
  <c r="E1481" i="3" s="1"/>
  <c r="D1491" i="3"/>
  <c r="D1486" i="3" s="1"/>
  <c r="D1481" i="3" s="1"/>
  <c r="G1484" i="3"/>
  <c r="G1473" i="3"/>
  <c r="E1473" i="3"/>
  <c r="D1473" i="3"/>
  <c r="G1472" i="3"/>
  <c r="E1472" i="3"/>
  <c r="D1472" i="3"/>
  <c r="G1471" i="3"/>
  <c r="E1471" i="3"/>
  <c r="D1471" i="3"/>
  <c r="G1470" i="3"/>
  <c r="E1470" i="3"/>
  <c r="D1470" i="3"/>
  <c r="G1463" i="3"/>
  <c r="E1463" i="3"/>
  <c r="D1463" i="3"/>
  <c r="G1462" i="3"/>
  <c r="E1462" i="3"/>
  <c r="D1462" i="3"/>
  <c r="G1461" i="3"/>
  <c r="E1461" i="3"/>
  <c r="D1461" i="3"/>
  <c r="G1460" i="3"/>
  <c r="E1460" i="3"/>
  <c r="D1460" i="3"/>
  <c r="G1453" i="3"/>
  <c r="G1448" i="3" s="1"/>
  <c r="G1443" i="3" s="1"/>
  <c r="E1453" i="3"/>
  <c r="E1448" i="3" s="1"/>
  <c r="E1443" i="3" s="1"/>
  <c r="D1453" i="3"/>
  <c r="D1448" i="3" s="1"/>
  <c r="D1443" i="3" s="1"/>
  <c r="G1452" i="3"/>
  <c r="E1452" i="3"/>
  <c r="E1447" i="3" s="1"/>
  <c r="E1442" i="3" s="1"/>
  <c r="D1452" i="3"/>
  <c r="D1447" i="3" s="1"/>
  <c r="D1442" i="3" s="1"/>
  <c r="G1451" i="3"/>
  <c r="E1451" i="3"/>
  <c r="E1446" i="3" s="1"/>
  <c r="E1441" i="3" s="1"/>
  <c r="D1451" i="3"/>
  <c r="D1446" i="3" s="1"/>
  <c r="D1441" i="3" s="1"/>
  <c r="G1450" i="3"/>
  <c r="G1445" i="3" s="1"/>
  <c r="E1450" i="3"/>
  <c r="E1445" i="3" s="1"/>
  <c r="E1440" i="3" s="1"/>
  <c r="D1450" i="3"/>
  <c r="D1445" i="3" s="1"/>
  <c r="D1440" i="3" s="1"/>
  <c r="F1437" i="3"/>
  <c r="F1433" i="3"/>
  <c r="F1431" i="3"/>
  <c r="F1430" i="3"/>
  <c r="F1429" i="3"/>
  <c r="F1428" i="3"/>
  <c r="G1422" i="3"/>
  <c r="E1422" i="3"/>
  <c r="D1422" i="3"/>
  <c r="D1417" i="3" s="1"/>
  <c r="D1412" i="3" s="1"/>
  <c r="G1421" i="3"/>
  <c r="G1416" i="3" s="1"/>
  <c r="G1411" i="3" s="1"/>
  <c r="E1421" i="3"/>
  <c r="D1421" i="3"/>
  <c r="D1416" i="3" s="1"/>
  <c r="D1411" i="3" s="1"/>
  <c r="G1420" i="3"/>
  <c r="G1415" i="3" s="1"/>
  <c r="G1410" i="3" s="1"/>
  <c r="E1420" i="3"/>
  <c r="D1420" i="3"/>
  <c r="D1415" i="3" s="1"/>
  <c r="D1410" i="3" s="1"/>
  <c r="G1419" i="3"/>
  <c r="E1419" i="3"/>
  <c r="D1419" i="3"/>
  <c r="G1417" i="3"/>
  <c r="G1412" i="3" s="1"/>
  <c r="F1460" i="3" l="1"/>
  <c r="F1440" i="3"/>
  <c r="G1446" i="3"/>
  <c r="G1441" i="3" s="1"/>
  <c r="G1404" i="3" s="1"/>
  <c r="G1511" i="3"/>
  <c r="F1445" i="3"/>
  <c r="G1447" i="3"/>
  <c r="G1442" i="3" s="1"/>
  <c r="G1405" i="3" s="1"/>
  <c r="E1511" i="3"/>
  <c r="D1516" i="3"/>
  <c r="F1422" i="3"/>
  <c r="D1514" i="3"/>
  <c r="F1514" i="3" s="1"/>
  <c r="G1418" i="3"/>
  <c r="E1459" i="3"/>
  <c r="E1469" i="3"/>
  <c r="E1418" i="3"/>
  <c r="D1566" i="3"/>
  <c r="D1561" i="3" s="1"/>
  <c r="D1469" i="3"/>
  <c r="G1516" i="3"/>
  <c r="G1563" i="3"/>
  <c r="F1421" i="3"/>
  <c r="G1449" i="3"/>
  <c r="D1459" i="3"/>
  <c r="G1506" i="3"/>
  <c r="G1414" i="3"/>
  <c r="D1418" i="3"/>
  <c r="F1420" i="3"/>
  <c r="E1490" i="3"/>
  <c r="F1492" i="3"/>
  <c r="F1487" i="3"/>
  <c r="E1482" i="3"/>
  <c r="F1482" i="3" s="1"/>
  <c r="G1459" i="3"/>
  <c r="E1414" i="3"/>
  <c r="E1415" i="3"/>
  <c r="E1417" i="3"/>
  <c r="F1419" i="3"/>
  <c r="D1449" i="3"/>
  <c r="D1480" i="3"/>
  <c r="E1485" i="3"/>
  <c r="E1449" i="3"/>
  <c r="D1406" i="3"/>
  <c r="D1490" i="3"/>
  <c r="E1561" i="3"/>
  <c r="E1563" i="3"/>
  <c r="G1558" i="3"/>
  <c r="D1414" i="3"/>
  <c r="G1406" i="3"/>
  <c r="E1416" i="3"/>
  <c r="G1469" i="3"/>
  <c r="D1485" i="3"/>
  <c r="G1490" i="3"/>
  <c r="G1485" i="3" s="1"/>
  <c r="E1506" i="3"/>
  <c r="E1516" i="3"/>
  <c r="D1568" i="3"/>
  <c r="F1568" i="3" s="1"/>
  <c r="D1507" i="3"/>
  <c r="D1404" i="3"/>
  <c r="D1439" i="3"/>
  <c r="G1480" i="3"/>
  <c r="D1559" i="3"/>
  <c r="D1444" i="3"/>
  <c r="F1459" i="3" l="1"/>
  <c r="D1558" i="3"/>
  <c r="F1516" i="3"/>
  <c r="G1413" i="3"/>
  <c r="G1409" i="3"/>
  <c r="F1561" i="3"/>
  <c r="D1563" i="3"/>
  <c r="F1563" i="3" s="1"/>
  <c r="F1490" i="3"/>
  <c r="D1511" i="3"/>
  <c r="F1511" i="3" s="1"/>
  <c r="D1509" i="3"/>
  <c r="D1506" i="3" s="1"/>
  <c r="F1506" i="3" s="1"/>
  <c r="F1418" i="3"/>
  <c r="F1566" i="3"/>
  <c r="G1408" i="3"/>
  <c r="F1416" i="3"/>
  <c r="E1411" i="3"/>
  <c r="F1415" i="3"/>
  <c r="E1410" i="3"/>
  <c r="D1413" i="3"/>
  <c r="D1409" i="3"/>
  <c r="D1408" i="3" s="1"/>
  <c r="E1480" i="3"/>
  <c r="F1480" i="3" s="1"/>
  <c r="F1414" i="3"/>
  <c r="E1413" i="3"/>
  <c r="F1413" i="3" s="1"/>
  <c r="E1409" i="3"/>
  <c r="E1558" i="3"/>
  <c r="F1485" i="3"/>
  <c r="F1417" i="3"/>
  <c r="E1412" i="3"/>
  <c r="E1444" i="3"/>
  <c r="F1444" i="3" s="1"/>
  <c r="G1444" i="3"/>
  <c r="G1440" i="3"/>
  <c r="F1558" i="3" l="1"/>
  <c r="D1405" i="3"/>
  <c r="F1509" i="3"/>
  <c r="E1408" i="3"/>
  <c r="F1408" i="3" s="1"/>
  <c r="F1409" i="3"/>
  <c r="D1403" i="3"/>
  <c r="D1402" i="3" s="1"/>
  <c r="F1412" i="3"/>
  <c r="E1406" i="3"/>
  <c r="F1406" i="3" s="1"/>
  <c r="F1410" i="3"/>
  <c r="E1404" i="3"/>
  <c r="F1404" i="3" s="1"/>
  <c r="F1411" i="3"/>
  <c r="E1405" i="3"/>
  <c r="G1439" i="3"/>
  <c r="G1403" i="3"/>
  <c r="G1402" i="3" s="1"/>
  <c r="E1403" i="3"/>
  <c r="E1439" i="3"/>
  <c r="F1439" i="3" s="1"/>
  <c r="F1405" i="3" l="1"/>
  <c r="F1403" i="3"/>
  <c r="E1402" i="3"/>
  <c r="F1402" i="3" s="1"/>
  <c r="G1122" i="3" l="1"/>
  <c r="E1122" i="3"/>
  <c r="D1122" i="3"/>
  <c r="F1393" i="3"/>
  <c r="G1392" i="3"/>
  <c r="E1392" i="3"/>
  <c r="G1341" i="3"/>
  <c r="E1341" i="3"/>
  <c r="F1345" i="3"/>
  <c r="F1355" i="3"/>
  <c r="F1348" i="3"/>
  <c r="G1344" i="3"/>
  <c r="E1344" i="3"/>
  <c r="D1344" i="3"/>
  <c r="G1347" i="3"/>
  <c r="E1347" i="3"/>
  <c r="D1347" i="3"/>
  <c r="G1311" i="3"/>
  <c r="E1311" i="3"/>
  <c r="G1290" i="3"/>
  <c r="E1290" i="3"/>
  <c r="D1290" i="3"/>
  <c r="G1278" i="3"/>
  <c r="E1278" i="3"/>
  <c r="E1232" i="3"/>
  <c r="E1229" i="3" s="1"/>
  <c r="D1232" i="3"/>
  <c r="D1229" i="3" s="1"/>
  <c r="D1231" i="3"/>
  <c r="D1228" i="3" s="1"/>
  <c r="G1244" i="3"/>
  <c r="G1232" i="3" s="1"/>
  <c r="G1229" i="3" s="1"/>
  <c r="F1244" i="3"/>
  <c r="G1243" i="3"/>
  <c r="G1231" i="3" s="1"/>
  <c r="F1243" i="3"/>
  <c r="E1242" i="3"/>
  <c r="G1242" i="3" s="1"/>
  <c r="D1242" i="3"/>
  <c r="D1218" i="3"/>
  <c r="D1214" i="3" s="1"/>
  <c r="D1217" i="3"/>
  <c r="D1213" i="3" s="1"/>
  <c r="D1216" i="3"/>
  <c r="D1212" i="3" s="1"/>
  <c r="G1222" i="3"/>
  <c r="G1218" i="3" s="1"/>
  <c r="G1214" i="3" s="1"/>
  <c r="G1221" i="3"/>
  <c r="G1220" i="3"/>
  <c r="F1221" i="3"/>
  <c r="E1219" i="3"/>
  <c r="G1219" i="3" s="1"/>
  <c r="D1219" i="3"/>
  <c r="G1226" i="3"/>
  <c r="G1225" i="3"/>
  <c r="G1224" i="3"/>
  <c r="F1225" i="3"/>
  <c r="F1224" i="3"/>
  <c r="E1223" i="3"/>
  <c r="D1223" i="3"/>
  <c r="E1212" i="3"/>
  <c r="E1208" i="3" s="1"/>
  <c r="E1213" i="3"/>
  <c r="E1218" i="3"/>
  <c r="E1214" i="3" s="1"/>
  <c r="E1228" i="3"/>
  <c r="F1233" i="3"/>
  <c r="F1234" i="3"/>
  <c r="D1236" i="3"/>
  <c r="D1239" i="3"/>
  <c r="F1239" i="3" s="1"/>
  <c r="D1255" i="3"/>
  <c r="E1255" i="3"/>
  <c r="D1256" i="3"/>
  <c r="E1256" i="3"/>
  <c r="G1256" i="3"/>
  <c r="G1254" i="3" s="1"/>
  <c r="F1194" i="3"/>
  <c r="G1191" i="3"/>
  <c r="E1193" i="3"/>
  <c r="E1191" i="3"/>
  <c r="G1180" i="3"/>
  <c r="G1179" i="3"/>
  <c r="F1179" i="3"/>
  <c r="E1178" i="3"/>
  <c r="E1175" i="3" s="1"/>
  <c r="G1175" i="3" s="1"/>
  <c r="D1178" i="3"/>
  <c r="D1175" i="3" s="1"/>
  <c r="G1177" i="3"/>
  <c r="D1177" i="3"/>
  <c r="G1176" i="3"/>
  <c r="D1176" i="3"/>
  <c r="F1176" i="3" s="1"/>
  <c r="G1174" i="3"/>
  <c r="G1173" i="3"/>
  <c r="F1173" i="3"/>
  <c r="E1172" i="3"/>
  <c r="D1172" i="3"/>
  <c r="D1169" i="3" s="1"/>
  <c r="E1171" i="3"/>
  <c r="G1171" i="3" s="1"/>
  <c r="D1171" i="3"/>
  <c r="E1170" i="3"/>
  <c r="D1170" i="3"/>
  <c r="G1165" i="3"/>
  <c r="G1164" i="3"/>
  <c r="F1164" i="3"/>
  <c r="E1163" i="3"/>
  <c r="G1163" i="3" s="1"/>
  <c r="D1163" i="3"/>
  <c r="D1160" i="3" s="1"/>
  <c r="D1157" i="3" s="1"/>
  <c r="E1162" i="3"/>
  <c r="G1162" i="3" s="1"/>
  <c r="D1162" i="3"/>
  <c r="D1159" i="3" s="1"/>
  <c r="E1161" i="3"/>
  <c r="G1161" i="3" s="1"/>
  <c r="D1161" i="3"/>
  <c r="D1158" i="3" s="1"/>
  <c r="G1156" i="3"/>
  <c r="G1155" i="3"/>
  <c r="F1155" i="3"/>
  <c r="E1154" i="3"/>
  <c r="G1154" i="3" s="1"/>
  <c r="D1154" i="3"/>
  <c r="G1153" i="3"/>
  <c r="G1152" i="3"/>
  <c r="F1152" i="3"/>
  <c r="E1151" i="3"/>
  <c r="G1151" i="3" s="1"/>
  <c r="D1151" i="3"/>
  <c r="E1150" i="3"/>
  <c r="G1150" i="3" s="1"/>
  <c r="D1150" i="3"/>
  <c r="E1149" i="3"/>
  <c r="D1149" i="3"/>
  <c r="G1147" i="3"/>
  <c r="G1146" i="3"/>
  <c r="E1145" i="3"/>
  <c r="G1145" i="3" s="1"/>
  <c r="D1145" i="3"/>
  <c r="G1144" i="3"/>
  <c r="G1143" i="3"/>
  <c r="F1143" i="3"/>
  <c r="E1142" i="3"/>
  <c r="D1142" i="3"/>
  <c r="G1141" i="3"/>
  <c r="G1140" i="3"/>
  <c r="F1140" i="3"/>
  <c r="G1139" i="3"/>
  <c r="D1139" i="3"/>
  <c r="G1138" i="3"/>
  <c r="G1137" i="3"/>
  <c r="F1137" i="3"/>
  <c r="E1136" i="3"/>
  <c r="G1136" i="3" s="1"/>
  <c r="D1136" i="3"/>
  <c r="E1135" i="3"/>
  <c r="G1135" i="3" s="1"/>
  <c r="D1135" i="3"/>
  <c r="E1134" i="3"/>
  <c r="G1134" i="3" s="1"/>
  <c r="D1134" i="3"/>
  <c r="D1191" i="3"/>
  <c r="D1188" i="3" s="1"/>
  <c r="D1192" i="3"/>
  <c r="D1189" i="3" s="1"/>
  <c r="E1192" i="3"/>
  <c r="E1189" i="3" s="1"/>
  <c r="G1192" i="3"/>
  <c r="G1189" i="3" s="1"/>
  <c r="D1193" i="3"/>
  <c r="G1193" i="3"/>
  <c r="D1200" i="3"/>
  <c r="D1197" i="3" s="1"/>
  <c r="E1200" i="3"/>
  <c r="G1200" i="3"/>
  <c r="G1197" i="3" s="1"/>
  <c r="D1201" i="3"/>
  <c r="D1198" i="3" s="1"/>
  <c r="E1201" i="3"/>
  <c r="E1198" i="3" s="1"/>
  <c r="G1201" i="3"/>
  <c r="F1119" i="3"/>
  <c r="F1118" i="3"/>
  <c r="G1117" i="3"/>
  <c r="E1117" i="3"/>
  <c r="D1117" i="3"/>
  <c r="D1116" i="3"/>
  <c r="F1116" i="3" s="1"/>
  <c r="D1115" i="3"/>
  <c r="F1115" i="3" s="1"/>
  <c r="G1114" i="3"/>
  <c r="E1114" i="3"/>
  <c r="F1112" i="3"/>
  <c r="G1111" i="3"/>
  <c r="E1111" i="3"/>
  <c r="D1111" i="3"/>
  <c r="F1110" i="3"/>
  <c r="G1108" i="3"/>
  <c r="E1108" i="3"/>
  <c r="D1108" i="3"/>
  <c r="F1106" i="3"/>
  <c r="G1105" i="3"/>
  <c r="E1105" i="3"/>
  <c r="D1105" i="3"/>
  <c r="E1104" i="3"/>
  <c r="E1101" i="3" s="1"/>
  <c r="E1098" i="3" s="1"/>
  <c r="D1104" i="3"/>
  <c r="D1101" i="3" s="1"/>
  <c r="G1102" i="3"/>
  <c r="E1103" i="3"/>
  <c r="E1100" i="3" s="1"/>
  <c r="D1103" i="3"/>
  <c r="D1100" i="3" s="1"/>
  <c r="G1101" i="3"/>
  <c r="G1098" i="3" s="1"/>
  <c r="G1092" i="3"/>
  <c r="E1092" i="3"/>
  <c r="D1092" i="3"/>
  <c r="G1089" i="3"/>
  <c r="E1089" i="3"/>
  <c r="D1089" i="3"/>
  <c r="F1087" i="3"/>
  <c r="G1086" i="3"/>
  <c r="E1086" i="3"/>
  <c r="D1086" i="3"/>
  <c r="G1085" i="3"/>
  <c r="G1082" i="3" s="1"/>
  <c r="G1079" i="3" s="1"/>
  <c r="E1085" i="3"/>
  <c r="E1082" i="3" s="1"/>
  <c r="E1079" i="3" s="1"/>
  <c r="D1085" i="3"/>
  <c r="D1082" i="3" s="1"/>
  <c r="D1079" i="3" s="1"/>
  <c r="G1084" i="3"/>
  <c r="G1081" i="3" s="1"/>
  <c r="E1084" i="3"/>
  <c r="D1084" i="3"/>
  <c r="D1081" i="3" s="1"/>
  <c r="G1073" i="3"/>
  <c r="E1073" i="3"/>
  <c r="D1073" i="3"/>
  <c r="F1071" i="3"/>
  <c r="G1070" i="3"/>
  <c r="E1070" i="3"/>
  <c r="D1070" i="3"/>
  <c r="G1069" i="3"/>
  <c r="G1066" i="3" s="1"/>
  <c r="E1069" i="3"/>
  <c r="E1066" i="3" s="1"/>
  <c r="D1069" i="3"/>
  <c r="D1066" i="3" s="1"/>
  <c r="G1068" i="3"/>
  <c r="G1065" i="3" s="1"/>
  <c r="E1068" i="3"/>
  <c r="D1068" i="3"/>
  <c r="D1065" i="3" s="1"/>
  <c r="G1061" i="3"/>
  <c r="E1061" i="3"/>
  <c r="D1061" i="3"/>
  <c r="G1058" i="3"/>
  <c r="E1058" i="3"/>
  <c r="D1058" i="3"/>
  <c r="G1055" i="3"/>
  <c r="E1055" i="3"/>
  <c r="D1055" i="3"/>
  <c r="G1052" i="3"/>
  <c r="E1052" i="3"/>
  <c r="D1052" i="3"/>
  <c r="G1051" i="3"/>
  <c r="G1048" i="3" s="1"/>
  <c r="E1051" i="3"/>
  <c r="E1048" i="3" s="1"/>
  <c r="D1051" i="3"/>
  <c r="D1048" i="3" s="1"/>
  <c r="G1050" i="3"/>
  <c r="G1047" i="3" s="1"/>
  <c r="E1050" i="3"/>
  <c r="D1050" i="3"/>
  <c r="D1047" i="3" s="1"/>
  <c r="F1044" i="3"/>
  <c r="G1043" i="3"/>
  <c r="E1043" i="3"/>
  <c r="F1043" i="3" s="1"/>
  <c r="G1042" i="3"/>
  <c r="G1039" i="3" s="1"/>
  <c r="E1042" i="3"/>
  <c r="E1039" i="3" s="1"/>
  <c r="D1042" i="3"/>
  <c r="D1039" i="3" s="1"/>
  <c r="G1041" i="3"/>
  <c r="G1038" i="3" s="1"/>
  <c r="E1041" i="3"/>
  <c r="D1041" i="3"/>
  <c r="G1034" i="3"/>
  <c r="E1034" i="3"/>
  <c r="D1034" i="3"/>
  <c r="G1031" i="3"/>
  <c r="D1031" i="3"/>
  <c r="G1028" i="3"/>
  <c r="E1028" i="3"/>
  <c r="D1028" i="3"/>
  <c r="G1025" i="3"/>
  <c r="E1025" i="3"/>
  <c r="D1025" i="3"/>
  <c r="G1022" i="3"/>
  <c r="E1022" i="3"/>
  <c r="D1022" i="3"/>
  <c r="G1019" i="3"/>
  <c r="E1019" i="3"/>
  <c r="D1019" i="3"/>
  <c r="G1016" i="3"/>
  <c r="E1016" i="3"/>
  <c r="D1016" i="3"/>
  <c r="G1015" i="3"/>
  <c r="G1012" i="3" s="1"/>
  <c r="E1015" i="3"/>
  <c r="E1012" i="3" s="1"/>
  <c r="D1015" i="3"/>
  <c r="D1012" i="3" s="1"/>
  <c r="G1014" i="3"/>
  <c r="G1011" i="3" s="1"/>
  <c r="E1014" i="3"/>
  <c r="D1014" i="3"/>
  <c r="D1011" i="3" s="1"/>
  <c r="E1209" i="3" l="1"/>
  <c r="G1216" i="3"/>
  <c r="G1212" i="3" s="1"/>
  <c r="G1170" i="3"/>
  <c r="E1167" i="3"/>
  <c r="G1167" i="3" s="1"/>
  <c r="G1217" i="3"/>
  <c r="E1047" i="3"/>
  <c r="F1047" i="3" s="1"/>
  <c r="F1050" i="3"/>
  <c r="F1055" i="3"/>
  <c r="G1046" i="3"/>
  <c r="E1168" i="3"/>
  <c r="G1168" i="3" s="1"/>
  <c r="D1098" i="3"/>
  <c r="F1098" i="3" s="1"/>
  <c r="G1210" i="3"/>
  <c r="F1344" i="3"/>
  <c r="E1210" i="3"/>
  <c r="F1347" i="3"/>
  <c r="F1223" i="3"/>
  <c r="G1230" i="3"/>
  <c r="G1223" i="3"/>
  <c r="F1219" i="3"/>
  <c r="F1242" i="3"/>
  <c r="D1132" i="3"/>
  <c r="G1049" i="3"/>
  <c r="E1083" i="3"/>
  <c r="G1100" i="3"/>
  <c r="G1097" i="3" s="1"/>
  <c r="G1096" i="3" s="1"/>
  <c r="D1148" i="3"/>
  <c r="D1227" i="3"/>
  <c r="E1009" i="3"/>
  <c r="E1005" i="3" s="1"/>
  <c r="D1168" i="3"/>
  <c r="D1114" i="3"/>
  <c r="F1114" i="3" s="1"/>
  <c r="D1099" i="3"/>
  <c r="D1209" i="3"/>
  <c r="F1209" i="3" s="1"/>
  <c r="D1254" i="3"/>
  <c r="D1210" i="3"/>
  <c r="D1131" i="3"/>
  <c r="D1040" i="3"/>
  <c r="E1158" i="3"/>
  <c r="G1158" i="3" s="1"/>
  <c r="F1170" i="3"/>
  <c r="E1211" i="3"/>
  <c r="E1227" i="3"/>
  <c r="D1208" i="3"/>
  <c r="F1208" i="3" s="1"/>
  <c r="D1211" i="3"/>
  <c r="E1230" i="3"/>
  <c r="E1215" i="3"/>
  <c r="D1230" i="3"/>
  <c r="G1228" i="3"/>
  <c r="G1227" i="3" s="1"/>
  <c r="D1215" i="3"/>
  <c r="E1199" i="3"/>
  <c r="F1104" i="3"/>
  <c r="E1159" i="3"/>
  <c r="G1159" i="3" s="1"/>
  <c r="F1100" i="3"/>
  <c r="E1097" i="3"/>
  <c r="E1096" i="3" s="1"/>
  <c r="G1067" i="3"/>
  <c r="G1083" i="3"/>
  <c r="F1193" i="3"/>
  <c r="E1254" i="3"/>
  <c r="D1102" i="3"/>
  <c r="D1196" i="3"/>
  <c r="E1190" i="3"/>
  <c r="D1167" i="3"/>
  <c r="G1064" i="3"/>
  <c r="E1013" i="3"/>
  <c r="D1186" i="3"/>
  <c r="D1133" i="3"/>
  <c r="F1255" i="3"/>
  <c r="D1199" i="3"/>
  <c r="F1139" i="3"/>
  <c r="F1149" i="3"/>
  <c r="F1161" i="3"/>
  <c r="F1041" i="3"/>
  <c r="G1190" i="3"/>
  <c r="G1013" i="3"/>
  <c r="G1037" i="3"/>
  <c r="G1040" i="3"/>
  <c r="F1068" i="3"/>
  <c r="F1086" i="3"/>
  <c r="F1105" i="3"/>
  <c r="G1199" i="3"/>
  <c r="F1136" i="3"/>
  <c r="F1142" i="3"/>
  <c r="F1154" i="3"/>
  <c r="F1178" i="3"/>
  <c r="G1010" i="3"/>
  <c r="D1046" i="3"/>
  <c r="D1067" i="3"/>
  <c r="E1081" i="3"/>
  <c r="F1081" i="3" s="1"/>
  <c r="E1099" i="3"/>
  <c r="E1186" i="3"/>
  <c r="E1133" i="3"/>
  <c r="F1172" i="3"/>
  <c r="G1178" i="3"/>
  <c r="F1191" i="3"/>
  <c r="E1188" i="3"/>
  <c r="F1188" i="3" s="1"/>
  <c r="D1166" i="3"/>
  <c r="G1142" i="3"/>
  <c r="G1149" i="3"/>
  <c r="G1172" i="3"/>
  <c r="E1131" i="3"/>
  <c r="E1132" i="3"/>
  <c r="F1134" i="3"/>
  <c r="E1148" i="3"/>
  <c r="F1151" i="3"/>
  <c r="E1160" i="3"/>
  <c r="F1163" i="3"/>
  <c r="F1175" i="3"/>
  <c r="E1169" i="3"/>
  <c r="D1187" i="3"/>
  <c r="D1185" i="3"/>
  <c r="G1198" i="3"/>
  <c r="G1186" i="3" s="1"/>
  <c r="E1197" i="3"/>
  <c r="E1196" i="3" s="1"/>
  <c r="D1190" i="3"/>
  <c r="G1188" i="3"/>
  <c r="F1103" i="3"/>
  <c r="D1013" i="3"/>
  <c r="F1070" i="3"/>
  <c r="E1102" i="3"/>
  <c r="F1101" i="3"/>
  <c r="F1108" i="3"/>
  <c r="F1111" i="3"/>
  <c r="D1049" i="3"/>
  <c r="F1117" i="3"/>
  <c r="D1009" i="3"/>
  <c r="D1064" i="3"/>
  <c r="G1078" i="3"/>
  <c r="G1077" i="3" s="1"/>
  <c r="G1080" i="3"/>
  <c r="G1009" i="3"/>
  <c r="G1005" i="3" s="1"/>
  <c r="D1080" i="3"/>
  <c r="D1078" i="3"/>
  <c r="D1077" i="3" s="1"/>
  <c r="D1010" i="3"/>
  <c r="D1038" i="3"/>
  <c r="D1037" i="3" s="1"/>
  <c r="E1040" i="3"/>
  <c r="E1049" i="3"/>
  <c r="F1049" i="3" s="1"/>
  <c r="E1067" i="3"/>
  <c r="G1008" i="3"/>
  <c r="E1011" i="3"/>
  <c r="F1084" i="3"/>
  <c r="D1097" i="3"/>
  <c r="D1083" i="3"/>
  <c r="E1038" i="3"/>
  <c r="E1065" i="3"/>
  <c r="D1005" i="3" l="1"/>
  <c r="F1005" i="3" s="1"/>
  <c r="G1215" i="3"/>
  <c r="E1128" i="3"/>
  <c r="G1213" i="3"/>
  <c r="G1209" i="3" s="1"/>
  <c r="G1133" i="3"/>
  <c r="E1130" i="3"/>
  <c r="G1004" i="3"/>
  <c r="G1003" i="3" s="1"/>
  <c r="D1130" i="3"/>
  <c r="E1046" i="3"/>
  <c r="F1046" i="3" s="1"/>
  <c r="D1096" i="3"/>
  <c r="F1096" i="3" s="1"/>
  <c r="F1040" i="3"/>
  <c r="F1099" i="3"/>
  <c r="E1206" i="3"/>
  <c r="F1210" i="3"/>
  <c r="D1128" i="3"/>
  <c r="F1083" i="3"/>
  <c r="D1129" i="3"/>
  <c r="D1182" i="3"/>
  <c r="G1099" i="3"/>
  <c r="F1254" i="3"/>
  <c r="F1158" i="3"/>
  <c r="D1206" i="3"/>
  <c r="G1208" i="3"/>
  <c r="F1102" i="3"/>
  <c r="F1167" i="3"/>
  <c r="F1067" i="3"/>
  <c r="F1133" i="3"/>
  <c r="E1080" i="3"/>
  <c r="F1080" i="3" s="1"/>
  <c r="E1078" i="3"/>
  <c r="E1185" i="3"/>
  <c r="E1182" i="3" s="1"/>
  <c r="E1187" i="3"/>
  <c r="F1187" i="3" s="1"/>
  <c r="F1160" i="3"/>
  <c r="E1157" i="3"/>
  <c r="G1160" i="3"/>
  <c r="F1169" i="3"/>
  <c r="E1166" i="3"/>
  <c r="G1169" i="3"/>
  <c r="G1132" i="3"/>
  <c r="E1129" i="3"/>
  <c r="F1148" i="3"/>
  <c r="G1148" i="3"/>
  <c r="F1131" i="3"/>
  <c r="G1131" i="3"/>
  <c r="G1196" i="3"/>
  <c r="G1185" i="3"/>
  <c r="G1182" i="3" s="1"/>
  <c r="G1187" i="3"/>
  <c r="D1008" i="3"/>
  <c r="D1004" i="3" s="1"/>
  <c r="F1097" i="3"/>
  <c r="E1064" i="3"/>
  <c r="F1064" i="3" s="1"/>
  <c r="F1065" i="3"/>
  <c r="E1037" i="3"/>
  <c r="F1037" i="3" s="1"/>
  <c r="F1038" i="3"/>
  <c r="E1008" i="3"/>
  <c r="E1004" i="3" s="1"/>
  <c r="E1010" i="3"/>
  <c r="G1007" i="3"/>
  <c r="D1003" i="3" l="1"/>
  <c r="G1206" i="3"/>
  <c r="G1211" i="3"/>
  <c r="E1003" i="3"/>
  <c r="F1004" i="3"/>
  <c r="D1007" i="3"/>
  <c r="F1206" i="3"/>
  <c r="G1129" i="3"/>
  <c r="D1127" i="3"/>
  <c r="F1182" i="3"/>
  <c r="E1077" i="3"/>
  <c r="F1077" i="3" s="1"/>
  <c r="F1078" i="3"/>
  <c r="F1185" i="3"/>
  <c r="E1127" i="3"/>
  <c r="F1128" i="3"/>
  <c r="G1128" i="3"/>
  <c r="F1130" i="3"/>
  <c r="G1130" i="3"/>
  <c r="G1157" i="3"/>
  <c r="F1157" i="3"/>
  <c r="F1166" i="3"/>
  <c r="G1166" i="3"/>
  <c r="F1008" i="3"/>
  <c r="E1007" i="3"/>
  <c r="F1003" i="3" l="1"/>
  <c r="F1007" i="3"/>
  <c r="G1127" i="3"/>
  <c r="F1127" i="3"/>
  <c r="G1001" i="3" l="1"/>
  <c r="G996" i="3" s="1"/>
  <c r="G991" i="3" s="1"/>
  <c r="F1001" i="3"/>
  <c r="G1000" i="3"/>
  <c r="G995" i="3" s="1"/>
  <c r="G990" i="3" s="1"/>
  <c r="G922" i="3" s="1"/>
  <c r="F1000" i="3"/>
  <c r="G999" i="3"/>
  <c r="G994" i="3" s="1"/>
  <c r="G989" i="3" s="1"/>
  <c r="F999" i="3"/>
  <c r="G998" i="3"/>
  <c r="G993" i="3" s="1"/>
  <c r="F998" i="3"/>
  <c r="E997" i="3"/>
  <c r="D997" i="3"/>
  <c r="E996" i="3"/>
  <c r="E991" i="3" s="1"/>
  <c r="D996" i="3"/>
  <c r="D991" i="3" s="1"/>
  <c r="E995" i="3"/>
  <c r="E990" i="3" s="1"/>
  <c r="E922" i="3" s="1"/>
  <c r="D995" i="3"/>
  <c r="E994" i="3"/>
  <c r="E989" i="3" s="1"/>
  <c r="D994" i="3"/>
  <c r="D989" i="3" s="1"/>
  <c r="E993" i="3"/>
  <c r="E988" i="3" s="1"/>
  <c r="D993" i="3"/>
  <c r="G985" i="3"/>
  <c r="G984" i="3" s="1"/>
  <c r="G983" i="3" s="1"/>
  <c r="G982" i="3" s="1"/>
  <c r="G981" i="3" s="1"/>
  <c r="G980" i="3" s="1"/>
  <c r="F985" i="3"/>
  <c r="E984" i="3"/>
  <c r="E983" i="3" s="1"/>
  <c r="E982" i="3" s="1"/>
  <c r="D984" i="3"/>
  <c r="D983" i="3" s="1"/>
  <c r="D982" i="3" s="1"/>
  <c r="D981" i="3" s="1"/>
  <c r="D980" i="3" s="1"/>
  <c r="G979" i="3"/>
  <c r="G978" i="3" s="1"/>
  <c r="G977" i="3" s="1"/>
  <c r="G976" i="3" s="1"/>
  <c r="G975" i="3" s="1"/>
  <c r="G974" i="3" s="1"/>
  <c r="F979" i="3"/>
  <c r="E978" i="3"/>
  <c r="E977" i="3" s="1"/>
  <c r="E976" i="3" s="1"/>
  <c r="E975" i="3" s="1"/>
  <c r="E974" i="3" s="1"/>
  <c r="D978" i="3"/>
  <c r="D977" i="3" s="1"/>
  <c r="G973" i="3"/>
  <c r="F973" i="3"/>
  <c r="G972" i="3"/>
  <c r="F972" i="3"/>
  <c r="E971" i="3"/>
  <c r="D971" i="3"/>
  <c r="G970" i="3"/>
  <c r="F970" i="3"/>
  <c r="G969" i="3"/>
  <c r="F969" i="3"/>
  <c r="E968" i="3"/>
  <c r="D968" i="3"/>
  <c r="E967" i="3"/>
  <c r="E964" i="3" s="1"/>
  <c r="D967" i="3"/>
  <c r="D964" i="3" s="1"/>
  <c r="E966" i="3"/>
  <c r="D966" i="3"/>
  <c r="G961" i="3"/>
  <c r="F961" i="3"/>
  <c r="G960" i="3"/>
  <c r="F960" i="3"/>
  <c r="E959" i="3"/>
  <c r="D959" i="3"/>
  <c r="G958" i="3"/>
  <c r="F958" i="3"/>
  <c r="G957" i="3"/>
  <c r="F957" i="3"/>
  <c r="E956" i="3"/>
  <c r="D956" i="3"/>
  <c r="G955" i="3"/>
  <c r="F955" i="3"/>
  <c r="G954" i="3"/>
  <c r="E953" i="3"/>
  <c r="D953" i="3"/>
  <c r="E952" i="3"/>
  <c r="D952" i="3"/>
  <c r="D949" i="3" s="1"/>
  <c r="E951" i="3"/>
  <c r="D951" i="3"/>
  <c r="D948" i="3" s="1"/>
  <c r="G946" i="3"/>
  <c r="F946" i="3"/>
  <c r="G945" i="3"/>
  <c r="F945" i="3"/>
  <c r="E944" i="3"/>
  <c r="D944" i="3"/>
  <c r="G943" i="3"/>
  <c r="G936" i="3" s="1"/>
  <c r="G932" i="3" s="1"/>
  <c r="G928" i="3" s="1"/>
  <c r="F943" i="3"/>
  <c r="G942" i="3"/>
  <c r="G941" i="3"/>
  <c r="E940" i="3"/>
  <c r="D940" i="3"/>
  <c r="G939" i="3"/>
  <c r="F939" i="3"/>
  <c r="G938" i="3"/>
  <c r="F938" i="3"/>
  <c r="E937" i="3"/>
  <c r="D937" i="3"/>
  <c r="E936" i="3"/>
  <c r="E932" i="3" s="1"/>
  <c r="D936" i="3"/>
  <c r="D932" i="3" s="1"/>
  <c r="D928" i="3" s="1"/>
  <c r="E935" i="3"/>
  <c r="D935" i="3"/>
  <c r="D931" i="3" s="1"/>
  <c r="E934" i="3"/>
  <c r="E930" i="3" s="1"/>
  <c r="D934" i="3"/>
  <c r="D930" i="3" s="1"/>
  <c r="F870" i="3"/>
  <c r="G869" i="3"/>
  <c r="E869" i="3"/>
  <c r="D869" i="3"/>
  <c r="G868" i="3"/>
  <c r="G860" i="3" s="1"/>
  <c r="E868" i="3"/>
  <c r="E860" i="3" s="1"/>
  <c r="D868" i="3"/>
  <c r="D867" i="3" s="1"/>
  <c r="F866" i="3"/>
  <c r="G865" i="3"/>
  <c r="G863" i="3" s="1"/>
  <c r="E865" i="3"/>
  <c r="E864" i="3" s="1"/>
  <c r="D865" i="3"/>
  <c r="D863" i="3" s="1"/>
  <c r="D861" i="3" s="1"/>
  <c r="G854" i="3"/>
  <c r="G852" i="3" s="1"/>
  <c r="G851" i="3" s="1"/>
  <c r="E854" i="3"/>
  <c r="E852" i="3" s="1"/>
  <c r="D854" i="3"/>
  <c r="D853" i="3" s="1"/>
  <c r="F850" i="3"/>
  <c r="G847" i="3"/>
  <c r="G844" i="3" s="1"/>
  <c r="E847" i="3"/>
  <c r="E844" i="3" s="1"/>
  <c r="D847" i="3"/>
  <c r="G846" i="3"/>
  <c r="G843" i="3" s="1"/>
  <c r="E846" i="3"/>
  <c r="D846" i="3"/>
  <c r="D843" i="3" s="1"/>
  <c r="D839" i="3" s="1"/>
  <c r="D794" i="3" s="1"/>
  <c r="F836" i="3"/>
  <c r="G835" i="3"/>
  <c r="E835" i="3"/>
  <c r="D835" i="3"/>
  <c r="G834" i="3"/>
  <c r="G833" i="3" s="1"/>
  <c r="E834" i="3"/>
  <c r="E833" i="3" s="1"/>
  <c r="D834" i="3"/>
  <c r="F832" i="3"/>
  <c r="F831" i="3"/>
  <c r="F830" i="3"/>
  <c r="G829" i="3"/>
  <c r="E829" i="3"/>
  <c r="D829" i="3"/>
  <c r="G828" i="3"/>
  <c r="G803" i="3" s="1"/>
  <c r="G800" i="3" s="1"/>
  <c r="E828" i="3"/>
  <c r="D828" i="3"/>
  <c r="F826" i="3"/>
  <c r="G825" i="3"/>
  <c r="E825" i="3"/>
  <c r="D825" i="3"/>
  <c r="F824" i="3"/>
  <c r="F823" i="3"/>
  <c r="F822" i="3"/>
  <c r="F821" i="3"/>
  <c r="F820" i="3"/>
  <c r="F818" i="3"/>
  <c r="G817" i="3"/>
  <c r="G816" i="3" s="1"/>
  <c r="E817" i="3"/>
  <c r="D817" i="3"/>
  <c r="D816" i="3" s="1"/>
  <c r="F815" i="3"/>
  <c r="F814" i="3"/>
  <c r="F813" i="3"/>
  <c r="F812" i="3"/>
  <c r="F811" i="3"/>
  <c r="F810" i="3"/>
  <c r="F809" i="3"/>
  <c r="F808" i="3"/>
  <c r="F807" i="3"/>
  <c r="G806" i="3"/>
  <c r="G805" i="3" s="1"/>
  <c r="E806" i="3"/>
  <c r="D806" i="3"/>
  <c r="G937" i="3" l="1"/>
  <c r="D864" i="3"/>
  <c r="F864" i="3" s="1"/>
  <c r="F997" i="3"/>
  <c r="D923" i="3"/>
  <c r="F952" i="3"/>
  <c r="D947" i="3"/>
  <c r="G956" i="3"/>
  <c r="G967" i="3"/>
  <c r="G964" i="3" s="1"/>
  <c r="F935" i="3"/>
  <c r="D950" i="3"/>
  <c r="D965" i="3"/>
  <c r="G968" i="3"/>
  <c r="F951" i="3"/>
  <c r="F953" i="3"/>
  <c r="G959" i="3"/>
  <c r="F971" i="3"/>
  <c r="E965" i="3"/>
  <c r="G864" i="3"/>
  <c r="D827" i="3"/>
  <c r="F869" i="3"/>
  <c r="G940" i="3"/>
  <c r="G944" i="3"/>
  <c r="F964" i="3"/>
  <c r="F967" i="3"/>
  <c r="G966" i="3"/>
  <c r="G963" i="3" s="1"/>
  <c r="F834" i="3"/>
  <c r="D852" i="3"/>
  <c r="D851" i="3" s="1"/>
  <c r="F944" i="3"/>
  <c r="G935" i="3"/>
  <c r="G931" i="3" s="1"/>
  <c r="D963" i="3"/>
  <c r="D926" i="3" s="1"/>
  <c r="G971" i="3"/>
  <c r="D804" i="3"/>
  <c r="D801" i="3" s="1"/>
  <c r="E853" i="3"/>
  <c r="D860" i="3"/>
  <c r="F860" i="3" s="1"/>
  <c r="G934" i="3"/>
  <c r="G930" i="3" s="1"/>
  <c r="F825" i="3"/>
  <c r="E845" i="3"/>
  <c r="G845" i="3"/>
  <c r="D862" i="3"/>
  <c r="E867" i="3"/>
  <c r="F867" i="3" s="1"/>
  <c r="D933" i="3"/>
  <c r="D929" i="3" s="1"/>
  <c r="E963" i="3"/>
  <c r="E962" i="3" s="1"/>
  <c r="F995" i="3"/>
  <c r="E987" i="3"/>
  <c r="F817" i="3"/>
  <c r="D845" i="3"/>
  <c r="F937" i="3"/>
  <c r="F956" i="3"/>
  <c r="F993" i="3"/>
  <c r="G861" i="3"/>
  <c r="G858" i="3" s="1"/>
  <c r="G862" i="3"/>
  <c r="G923" i="3"/>
  <c r="F982" i="3"/>
  <c r="G992" i="3"/>
  <c r="E863" i="3"/>
  <c r="F863" i="3" s="1"/>
  <c r="E948" i="3"/>
  <c r="E949" i="3"/>
  <c r="F949" i="3" s="1"/>
  <c r="G951" i="3"/>
  <c r="G948" i="3" s="1"/>
  <c r="F991" i="3"/>
  <c r="E992" i="3"/>
  <c r="D805" i="3"/>
  <c r="F932" i="3"/>
  <c r="D803" i="3"/>
  <c r="D800" i="3" s="1"/>
  <c r="F828" i="3"/>
  <c r="G804" i="3"/>
  <c r="G801" i="3" s="1"/>
  <c r="G798" i="3" s="1"/>
  <c r="D833" i="3"/>
  <c r="F833" i="3" s="1"/>
  <c r="F865" i="3"/>
  <c r="E928" i="3"/>
  <c r="F928" i="3" s="1"/>
  <c r="E931" i="3"/>
  <c r="F934" i="3"/>
  <c r="F940" i="3"/>
  <c r="G953" i="3"/>
  <c r="F959" i="3"/>
  <c r="F968" i="3"/>
  <c r="F978" i="3"/>
  <c r="F984" i="3"/>
  <c r="G988" i="3"/>
  <c r="G987" i="3" s="1"/>
  <c r="D990" i="3"/>
  <c r="F994" i="3"/>
  <c r="F930" i="3"/>
  <c r="F977" i="3"/>
  <c r="F989" i="3"/>
  <c r="E804" i="3"/>
  <c r="E801" i="3" s="1"/>
  <c r="F806" i="3"/>
  <c r="F835" i="3"/>
  <c r="G867" i="3"/>
  <c r="E933" i="3"/>
  <c r="F936" i="3"/>
  <c r="E950" i="3"/>
  <c r="F966" i="3"/>
  <c r="D976" i="3"/>
  <c r="F983" i="3"/>
  <c r="D988" i="3"/>
  <c r="D992" i="3"/>
  <c r="F996" i="3"/>
  <c r="G997" i="3"/>
  <c r="E981" i="3"/>
  <c r="G952" i="3"/>
  <c r="G795" i="3"/>
  <c r="G827" i="3"/>
  <c r="G842" i="3"/>
  <c r="E805" i="3"/>
  <c r="E816" i="3"/>
  <c r="F816" i="3" s="1"/>
  <c r="F829" i="3"/>
  <c r="F847" i="3"/>
  <c r="F868" i="3"/>
  <c r="E803" i="3"/>
  <c r="E827" i="3"/>
  <c r="E843" i="3"/>
  <c r="E851" i="3"/>
  <c r="E841" i="3"/>
  <c r="G841" i="3"/>
  <c r="G839" i="3"/>
  <c r="D844" i="3"/>
  <c r="G853" i="3"/>
  <c r="G917" i="3"/>
  <c r="F917" i="3"/>
  <c r="G916" i="3"/>
  <c r="F916" i="3"/>
  <c r="G915" i="3"/>
  <c r="F915" i="3"/>
  <c r="G914" i="3"/>
  <c r="F914" i="3"/>
  <c r="G913" i="3"/>
  <c r="F913" i="3"/>
  <c r="G912" i="3"/>
  <c r="F912" i="3"/>
  <c r="E911" i="3"/>
  <c r="G911" i="3" s="1"/>
  <c r="D911" i="3"/>
  <c r="G910" i="3"/>
  <c r="G909" i="3"/>
  <c r="G908" i="3"/>
  <c r="F908" i="3"/>
  <c r="G907" i="3"/>
  <c r="D907" i="3"/>
  <c r="G902" i="3"/>
  <c r="G898" i="3" s="1"/>
  <c r="F902" i="3"/>
  <c r="F901" i="3"/>
  <c r="E898" i="3"/>
  <c r="D898" i="3"/>
  <c r="G897" i="3"/>
  <c r="G896" i="3"/>
  <c r="F896" i="3"/>
  <c r="G895" i="3"/>
  <c r="F895" i="3"/>
  <c r="G894" i="3"/>
  <c r="F894" i="3"/>
  <c r="E892" i="3"/>
  <c r="E882" i="3" s="1"/>
  <c r="E879" i="3" s="1"/>
  <c r="E874" i="3" s="1"/>
  <c r="D892" i="3"/>
  <c r="D882" i="3" s="1"/>
  <c r="D879" i="3" s="1"/>
  <c r="E891" i="3"/>
  <c r="D891" i="3"/>
  <c r="D881" i="3" s="1"/>
  <c r="D878" i="3" s="1"/>
  <c r="D873" i="3" s="1"/>
  <c r="G890" i="3"/>
  <c r="F890" i="3"/>
  <c r="G889" i="3"/>
  <c r="F889" i="3"/>
  <c r="G888" i="3"/>
  <c r="F888" i="3"/>
  <c r="G887" i="3"/>
  <c r="F887" i="3"/>
  <c r="G886" i="3"/>
  <c r="F886" i="3"/>
  <c r="E885" i="3"/>
  <c r="G885" i="3" s="1"/>
  <c r="G884" i="3"/>
  <c r="F884" i="3"/>
  <c r="G79" i="3"/>
  <c r="G77" i="3" s="1"/>
  <c r="F79" i="3"/>
  <c r="E78" i="3"/>
  <c r="G78" i="3" s="1"/>
  <c r="D78" i="3"/>
  <c r="D77" i="3" s="1"/>
  <c r="E77" i="3"/>
  <c r="G76" i="3"/>
  <c r="G74" i="3" s="1"/>
  <c r="F76" i="3"/>
  <c r="E75" i="3"/>
  <c r="G75" i="3" s="1"/>
  <c r="D75" i="3"/>
  <c r="D74" i="3" s="1"/>
  <c r="E74" i="3"/>
  <c r="G70" i="3"/>
  <c r="G67" i="3" s="1"/>
  <c r="D70" i="3"/>
  <c r="F70" i="3" s="1"/>
  <c r="G69" i="3"/>
  <c r="G66" i="3" s="1"/>
  <c r="D69" i="3"/>
  <c r="F69" i="3" s="1"/>
  <c r="G68" i="3"/>
  <c r="G57" i="3" s="1"/>
  <c r="G54" i="3" s="1"/>
  <c r="F68" i="3"/>
  <c r="E67" i="3"/>
  <c r="E66" i="3"/>
  <c r="E58" i="3" s="1"/>
  <c r="E55" i="3" s="1"/>
  <c r="E65" i="3"/>
  <c r="D65" i="3"/>
  <c r="E63" i="3"/>
  <c r="D63" i="3"/>
  <c r="G62" i="3"/>
  <c r="G61" i="3"/>
  <c r="E60" i="3"/>
  <c r="G60" i="3" s="1"/>
  <c r="D60" i="3"/>
  <c r="E57" i="3"/>
  <c r="E54" i="3" s="1"/>
  <c r="E9" i="3" s="1"/>
  <c r="D57" i="3"/>
  <c r="D54" i="3" s="1"/>
  <c r="D9" i="3" s="1"/>
  <c r="G51" i="3"/>
  <c r="F51" i="3"/>
  <c r="G50" i="3"/>
  <c r="G48" i="3" s="1"/>
  <c r="F50" i="3"/>
  <c r="E49" i="3"/>
  <c r="G49" i="3" s="1"/>
  <c r="D49" i="3"/>
  <c r="E48" i="3"/>
  <c r="E46" i="3" s="1"/>
  <c r="G46" i="3" s="1"/>
  <c r="D48" i="3"/>
  <c r="D46" i="3" s="1"/>
  <c r="D43" i="3" s="1"/>
  <c r="G45" i="3"/>
  <c r="D42" i="3"/>
  <c r="G39" i="3"/>
  <c r="F39" i="3"/>
  <c r="G38" i="3"/>
  <c r="F38" i="3"/>
  <c r="E37" i="3"/>
  <c r="G37" i="3" s="1"/>
  <c r="D37" i="3"/>
  <c r="D35" i="3" s="1"/>
  <c r="E36" i="3"/>
  <c r="D36" i="3"/>
  <c r="D34" i="3" s="1"/>
  <c r="G33" i="3"/>
  <c r="F33" i="3"/>
  <c r="G32" i="3"/>
  <c r="G30" i="3" s="1"/>
  <c r="G22" i="3" s="1"/>
  <c r="F32" i="3"/>
  <c r="D30" i="3"/>
  <c r="D22" i="3" s="1"/>
  <c r="G29" i="3"/>
  <c r="F29" i="3"/>
  <c r="G28" i="3"/>
  <c r="G27" i="3"/>
  <c r="F27" i="3"/>
  <c r="G26" i="3"/>
  <c r="F26" i="3"/>
  <c r="G25" i="3"/>
  <c r="D25" i="3"/>
  <c r="D24" i="3" s="1"/>
  <c r="D23" i="3" s="1"/>
  <c r="G21" i="3"/>
  <c r="F21" i="3"/>
  <c r="G20" i="3"/>
  <c r="G18" i="3" s="1"/>
  <c r="F20" i="3"/>
  <c r="E19" i="3"/>
  <c r="G19" i="3" s="1"/>
  <c r="D19" i="3"/>
  <c r="D17" i="3" s="1"/>
  <c r="E18" i="3"/>
  <c r="D18" i="3"/>
  <c r="D16" i="3" s="1"/>
  <c r="E16" i="3"/>
  <c r="E926" i="3" l="1"/>
  <c r="G926" i="3"/>
  <c r="F898" i="3"/>
  <c r="D47" i="3"/>
  <c r="G965" i="3"/>
  <c r="F963" i="3"/>
  <c r="F801" i="3"/>
  <c r="G962" i="3"/>
  <c r="F827" i="3"/>
  <c r="F845" i="3"/>
  <c r="F965" i="3"/>
  <c r="F950" i="3"/>
  <c r="E923" i="3"/>
  <c r="F992" i="3"/>
  <c r="F804" i="3"/>
  <c r="D858" i="3"/>
  <c r="E35" i="3"/>
  <c r="F35" i="3" s="1"/>
  <c r="F907" i="3"/>
  <c r="D962" i="3"/>
  <c r="F962" i="3" s="1"/>
  <c r="G933" i="3"/>
  <c r="G929" i="3" s="1"/>
  <c r="G920" i="3"/>
  <c r="F805" i="3"/>
  <c r="G796" i="3"/>
  <c r="G802" i="3"/>
  <c r="D802" i="3"/>
  <c r="F988" i="3"/>
  <c r="D987" i="3"/>
  <c r="F987" i="3" s="1"/>
  <c r="F933" i="3"/>
  <c r="E929" i="3"/>
  <c r="F929" i="3" s="1"/>
  <c r="F990" i="3"/>
  <c r="D922" i="3"/>
  <c r="F922" i="3" s="1"/>
  <c r="F948" i="3"/>
  <c r="E947" i="3"/>
  <c r="F947" i="3" s="1"/>
  <c r="F931" i="3"/>
  <c r="E861" i="3"/>
  <c r="E796" i="3" s="1"/>
  <c r="E862" i="3"/>
  <c r="F862" i="3" s="1"/>
  <c r="F885" i="3"/>
  <c r="F976" i="3"/>
  <c r="D975" i="3"/>
  <c r="D920" i="3"/>
  <c r="G950" i="3"/>
  <c r="G949" i="3"/>
  <c r="G927" i="3" s="1"/>
  <c r="E980" i="3"/>
  <c r="E927" i="3" s="1"/>
  <c r="F981" i="3"/>
  <c r="E47" i="3"/>
  <c r="G47" i="3" s="1"/>
  <c r="G44" i="3" s="1"/>
  <c r="D893" i="3"/>
  <c r="D883" i="3" s="1"/>
  <c r="D880" i="3" s="1"/>
  <c r="D877" i="3" s="1"/>
  <c r="D906" i="3"/>
  <c r="D905" i="3" s="1"/>
  <c r="D904" i="3" s="1"/>
  <c r="F31" i="3"/>
  <c r="F891" i="3"/>
  <c r="E906" i="3"/>
  <c r="G906" i="3" s="1"/>
  <c r="E842" i="3"/>
  <c r="E839" i="3"/>
  <c r="E794" i="3" s="1"/>
  <c r="F882" i="3"/>
  <c r="F803" i="3"/>
  <c r="E800" i="3"/>
  <c r="E802" i="3"/>
  <c r="F802" i="3" s="1"/>
  <c r="D795" i="3"/>
  <c r="D798" i="3"/>
  <c r="D842" i="3"/>
  <c r="D841" i="3"/>
  <c r="F841" i="3" s="1"/>
  <c r="F844" i="3"/>
  <c r="G838" i="3"/>
  <c r="G794" i="3"/>
  <c r="F36" i="3"/>
  <c r="F30" i="3"/>
  <c r="E22" i="3"/>
  <c r="F22" i="3" s="1"/>
  <c r="E34" i="3"/>
  <c r="F34" i="3" s="1"/>
  <c r="F37" i="3"/>
  <c r="E43" i="3"/>
  <c r="G43" i="3" s="1"/>
  <c r="G41" i="3" s="1"/>
  <c r="F65" i="3"/>
  <c r="D73" i="3"/>
  <c r="D72" i="3" s="1"/>
  <c r="E881" i="3"/>
  <c r="E883" i="3"/>
  <c r="F892" i="3"/>
  <c r="G31" i="3"/>
  <c r="G36" i="3"/>
  <c r="G34" i="3" s="1"/>
  <c r="D874" i="3"/>
  <c r="F874" i="3" s="1"/>
  <c r="F879" i="3"/>
  <c r="G879" i="3"/>
  <c r="G891" i="3"/>
  <c r="G881" i="3" s="1"/>
  <c r="G878" i="3" s="1"/>
  <c r="G892" i="3"/>
  <c r="G882" i="3" s="1"/>
  <c r="G893" i="3"/>
  <c r="G883" i="3" s="1"/>
  <c r="F911" i="3"/>
  <c r="D15" i="3"/>
  <c r="F48" i="3"/>
  <c r="G58" i="3"/>
  <c r="G55" i="3" s="1"/>
  <c r="D14" i="3"/>
  <c r="F57" i="3"/>
  <c r="F75" i="3"/>
  <c r="E73" i="3"/>
  <c r="E72" i="3" s="1"/>
  <c r="G24" i="3"/>
  <c r="D67" i="3"/>
  <c r="D59" i="3" s="1"/>
  <c r="D56" i="3" s="1"/>
  <c r="F78" i="3"/>
  <c r="F63" i="3"/>
  <c r="F77" i="3"/>
  <c r="F74" i="3"/>
  <c r="F18" i="3"/>
  <c r="F54" i="3"/>
  <c r="F64" i="3"/>
  <c r="G73" i="3"/>
  <c r="G72" i="3" s="1"/>
  <c r="F9" i="3"/>
  <c r="G9" i="3"/>
  <c r="E17" i="3"/>
  <c r="F16" i="3"/>
  <c r="F25" i="3"/>
  <c r="F46" i="3"/>
  <c r="F49" i="3"/>
  <c r="G64" i="3"/>
  <c r="G63" i="3" s="1"/>
  <c r="G59" i="3" s="1"/>
  <c r="G56" i="3" s="1"/>
  <c r="G65" i="3"/>
  <c r="E24" i="3"/>
  <c r="E59" i="3"/>
  <c r="D66" i="3"/>
  <c r="D58" i="3" s="1"/>
  <c r="F19" i="3"/>
  <c r="G16" i="3"/>
  <c r="G14" i="3" l="1"/>
  <c r="G10" i="3" s="1"/>
  <c r="F842" i="3"/>
  <c r="D44" i="3"/>
  <c r="D11" i="3" s="1"/>
  <c r="F47" i="3"/>
  <c r="F923" i="3"/>
  <c r="G35" i="3"/>
  <c r="F893" i="3"/>
  <c r="G793" i="3"/>
  <c r="E44" i="3"/>
  <c r="E905" i="3"/>
  <c r="G905" i="3" s="1"/>
  <c r="G904" i="3" s="1"/>
  <c r="G53" i="3"/>
  <c r="E838" i="3"/>
  <c r="F975" i="3"/>
  <c r="D974" i="3"/>
  <c r="F974" i="3" s="1"/>
  <c r="D927" i="3"/>
  <c r="F927" i="3" s="1"/>
  <c r="F861" i="3"/>
  <c r="E858" i="3"/>
  <c r="F858" i="3" s="1"/>
  <c r="E921" i="3"/>
  <c r="F980" i="3"/>
  <c r="G947" i="3"/>
  <c r="F883" i="3"/>
  <c r="F906" i="3"/>
  <c r="F800" i="3"/>
  <c r="E798" i="3"/>
  <c r="F798" i="3" s="1"/>
  <c r="E795" i="3"/>
  <c r="F795" i="3" s="1"/>
  <c r="D875" i="3"/>
  <c r="D872" i="3" s="1"/>
  <c r="D796" i="3"/>
  <c r="D793" i="3" s="1"/>
  <c r="D838" i="3"/>
  <c r="D13" i="3"/>
  <c r="E14" i="3"/>
  <c r="E10" i="3" s="1"/>
  <c r="E880" i="3"/>
  <c r="G880" i="3" s="1"/>
  <c r="G877" i="3" s="1"/>
  <c r="F881" i="3"/>
  <c r="E878" i="3"/>
  <c r="G874" i="3"/>
  <c r="F72" i="3"/>
  <c r="F73" i="3"/>
  <c r="D55" i="3"/>
  <c r="F58" i="3"/>
  <c r="G17" i="3"/>
  <c r="F17" i="3"/>
  <c r="F66" i="3"/>
  <c r="F59" i="3"/>
  <c r="E56" i="3"/>
  <c r="F24" i="3"/>
  <c r="E23" i="3"/>
  <c r="D41" i="3" l="1"/>
  <c r="F44" i="3"/>
  <c r="F880" i="3"/>
  <c r="E875" i="3"/>
  <c r="F875" i="3" s="1"/>
  <c r="E41" i="3"/>
  <c r="F41" i="3" s="1"/>
  <c r="F838" i="3"/>
  <c r="E904" i="3"/>
  <c r="F904" i="3" s="1"/>
  <c r="F905" i="3"/>
  <c r="D921" i="3"/>
  <c r="D919" i="3" s="1"/>
  <c r="D925" i="3"/>
  <c r="F926" i="3"/>
  <c r="E925" i="3"/>
  <c r="E920" i="3"/>
  <c r="G921" i="3"/>
  <c r="G919" i="3" s="1"/>
  <c r="G925" i="3"/>
  <c r="E793" i="3"/>
  <c r="F793" i="3" s="1"/>
  <c r="F796" i="3"/>
  <c r="E877" i="3"/>
  <c r="F877" i="3" s="1"/>
  <c r="E873" i="3"/>
  <c r="F878" i="3"/>
  <c r="G23" i="3"/>
  <c r="G15" i="3" s="1"/>
  <c r="F23" i="3"/>
  <c r="F56" i="3"/>
  <c r="E53" i="3"/>
  <c r="E15" i="3"/>
  <c r="F55" i="3"/>
  <c r="D53" i="3"/>
  <c r="D10" i="3"/>
  <c r="G875" i="3" l="1"/>
  <c r="F925" i="3"/>
  <c r="F921" i="3"/>
  <c r="F920" i="3"/>
  <c r="E919" i="3"/>
  <c r="F919" i="3" s="1"/>
  <c r="F53" i="3"/>
  <c r="G873" i="3"/>
  <c r="F873" i="3"/>
  <c r="E872" i="3"/>
  <c r="F872" i="3" s="1"/>
  <c r="G13" i="3"/>
  <c r="G11" i="3"/>
  <c r="E11" i="3"/>
  <c r="F15" i="3"/>
  <c r="E13" i="3"/>
  <c r="D8" i="3"/>
  <c r="F10" i="3"/>
  <c r="F13" i="3" l="1"/>
  <c r="G8" i="3"/>
  <c r="G872" i="3"/>
  <c r="F11" i="3"/>
  <c r="E8" i="3"/>
  <c r="F8" i="3" s="1"/>
  <c r="D1384" i="3" l="1"/>
  <c r="G1397" i="3"/>
  <c r="E1397" i="3"/>
  <c r="D1397" i="3"/>
  <c r="G3377" i="3" l="1"/>
  <c r="E3377" i="3"/>
  <c r="D3377" i="3"/>
  <c r="G3372" i="3"/>
  <c r="E3372" i="3"/>
  <c r="D3372" i="3"/>
  <c r="G3367" i="3"/>
  <c r="E3367" i="3"/>
  <c r="D3367" i="3"/>
  <c r="G3366" i="3"/>
  <c r="E3366" i="3"/>
  <c r="E3361" i="3" s="1"/>
  <c r="E3356" i="3" s="1"/>
  <c r="D3366" i="3"/>
  <c r="D3361" i="3" s="1"/>
  <c r="D3356" i="3" s="1"/>
  <c r="G3365" i="3"/>
  <c r="G3360" i="3" s="1"/>
  <c r="G3355" i="3" s="1"/>
  <c r="E3365" i="3"/>
  <c r="E3360" i="3" s="1"/>
  <c r="E3355" i="3" s="1"/>
  <c r="D3365" i="3"/>
  <c r="D3360" i="3" s="1"/>
  <c r="D3355" i="3" s="1"/>
  <c r="G3364" i="3"/>
  <c r="E3364" i="3"/>
  <c r="E3359" i="3" s="1"/>
  <c r="E3354" i="3" s="1"/>
  <c r="D3364" i="3"/>
  <c r="D3359" i="3" s="1"/>
  <c r="D3354" i="3" s="1"/>
  <c r="G3363" i="3"/>
  <c r="G3358" i="3" s="1"/>
  <c r="G3353" i="3" s="1"/>
  <c r="G3461" i="3" s="1"/>
  <c r="E3363" i="3"/>
  <c r="D3363" i="3"/>
  <c r="G3361" i="3"/>
  <c r="G3356" i="3" s="1"/>
  <c r="G3225" i="3" l="1"/>
  <c r="D3362" i="3"/>
  <c r="E3362" i="3"/>
  <c r="D3358" i="3"/>
  <c r="D3357" i="3" s="1"/>
  <c r="G3362" i="3"/>
  <c r="E3358" i="3"/>
  <c r="G3359" i="3"/>
  <c r="G3354" i="3" s="1"/>
  <c r="G3352" i="3" s="1"/>
  <c r="D3353" i="3" l="1"/>
  <c r="D3461" i="3" s="1"/>
  <c r="E3357" i="3"/>
  <c r="E3353" i="3"/>
  <c r="G3357" i="3"/>
  <c r="E3352" i="3" l="1"/>
  <c r="E3461" i="3"/>
  <c r="E3225" i="3"/>
  <c r="F3225" i="3" s="1"/>
  <c r="D3352" i="3"/>
  <c r="G2954" i="3" l="1"/>
  <c r="E2954" i="3"/>
  <c r="D2954" i="3"/>
  <c r="G2957" i="3"/>
  <c r="E2957" i="3"/>
  <c r="D2957" i="3"/>
  <c r="G2960" i="3"/>
  <c r="E2960" i="3"/>
  <c r="D2960" i="3"/>
  <c r="D2928" i="3"/>
  <c r="D2925" i="3" s="1"/>
  <c r="G2939" i="3"/>
  <c r="D2939" i="3"/>
  <c r="G2953" i="3"/>
  <c r="G2951" i="3" s="1"/>
  <c r="E2953" i="3"/>
  <c r="E2952" i="3"/>
  <c r="D2952" i="3"/>
  <c r="D2953" i="3"/>
  <c r="F2931" i="3"/>
  <c r="F2932" i="3"/>
  <c r="F2937" i="3"/>
  <c r="F2938" i="3"/>
  <c r="F2943" i="3"/>
  <c r="F2949" i="3"/>
  <c r="F2955" i="3"/>
  <c r="F2958" i="3"/>
  <c r="F2961" i="3"/>
  <c r="G2948" i="3"/>
  <c r="E2948" i="3"/>
  <c r="D2948" i="3"/>
  <c r="G2945" i="3"/>
  <c r="E2945" i="3"/>
  <c r="D2945" i="3"/>
  <c r="G2942" i="3"/>
  <c r="E2942" i="3"/>
  <c r="E2939" i="3" s="1"/>
  <c r="D2942" i="3"/>
  <c r="G2936" i="3"/>
  <c r="E2936" i="3"/>
  <c r="D2936" i="3"/>
  <c r="G2933" i="3"/>
  <c r="E2933" i="3"/>
  <c r="D2933" i="3"/>
  <c r="G2930" i="3"/>
  <c r="D2930" i="3"/>
  <c r="G2929" i="3"/>
  <c r="G2926" i="3" s="1"/>
  <c r="G2923" i="3" s="1"/>
  <c r="E2926" i="3"/>
  <c r="D2929" i="3"/>
  <c r="D2926" i="3" s="1"/>
  <c r="D2923" i="3" s="1"/>
  <c r="G2928" i="3"/>
  <c r="G2925" i="3" l="1"/>
  <c r="G2924" i="3" s="1"/>
  <c r="G2927" i="3"/>
  <c r="E2951" i="3"/>
  <c r="D2951" i="3"/>
  <c r="D2922" i="3" s="1"/>
  <c r="D2921" i="3" s="1"/>
  <c r="F2960" i="3"/>
  <c r="D2927" i="3"/>
  <c r="F2936" i="3"/>
  <c r="F2948" i="3"/>
  <c r="F2957" i="3"/>
  <c r="F2930" i="3"/>
  <c r="F2954" i="3"/>
  <c r="D2924" i="3"/>
  <c r="F2926" i="3"/>
  <c r="E2923" i="3"/>
  <c r="F2923" i="3" s="1"/>
  <c r="F2929" i="3"/>
  <c r="F2942" i="3"/>
  <c r="F2928" i="3"/>
  <c r="G2922" i="3" l="1"/>
  <c r="G2921" i="3" s="1"/>
  <c r="F2951" i="3"/>
  <c r="F2952" i="3"/>
  <c r="E2927" i="3"/>
  <c r="F2927" i="3" s="1"/>
  <c r="E2925" i="3"/>
  <c r="F2925" i="3" s="1"/>
  <c r="E2924" i="3" l="1"/>
  <c r="F2924" i="3" s="1"/>
  <c r="E2922" i="3"/>
  <c r="F2922" i="3" s="1"/>
  <c r="E2921" i="3" l="1"/>
  <c r="F2921" i="3" s="1"/>
  <c r="D1396" i="3" l="1"/>
  <c r="G1398" i="3"/>
  <c r="G1395" i="3" s="1"/>
  <c r="E1398" i="3"/>
  <c r="D1392" i="3"/>
  <c r="F1392" i="3" s="1"/>
  <c r="G1385" i="3"/>
  <c r="G1382" i="3" s="1"/>
  <c r="E1385" i="3"/>
  <c r="E1382" i="3" s="1"/>
  <c r="D1385" i="3"/>
  <c r="D1382" i="3" s="1"/>
  <c r="G1384" i="3"/>
  <c r="G1381" i="3" s="1"/>
  <c r="E1384" i="3"/>
  <c r="D1398" i="3"/>
  <c r="D1395" i="3" s="1"/>
  <c r="D1365" i="3"/>
  <c r="F1365" i="3" s="1"/>
  <c r="G1364" i="3"/>
  <c r="E1364" i="3"/>
  <c r="D1364" i="3"/>
  <c r="D1361" i="3" s="1"/>
  <c r="G1363" i="3"/>
  <c r="G1360" i="3" s="1"/>
  <c r="G1359" i="3" s="1"/>
  <c r="E1363" i="3"/>
  <c r="D1363" i="3"/>
  <c r="D1353" i="3"/>
  <c r="F1353" i="3" s="1"/>
  <c r="F1342" i="3"/>
  <c r="D1341" i="3"/>
  <c r="F1341" i="3" s="1"/>
  <c r="G1340" i="3"/>
  <c r="G1337" i="3" s="1"/>
  <c r="E1340" i="3"/>
  <c r="E1337" i="3" s="1"/>
  <c r="E1335" i="3" s="1"/>
  <c r="D1340" i="3"/>
  <c r="D1337" i="3" s="1"/>
  <c r="G1336" i="3"/>
  <c r="D1339" i="3"/>
  <c r="D1336" i="3" s="1"/>
  <c r="D1326" i="3"/>
  <c r="G1325" i="3"/>
  <c r="G1307" i="3" s="1"/>
  <c r="E1325" i="3"/>
  <c r="D1325" i="3"/>
  <c r="G1324" i="3"/>
  <c r="D1324" i="3"/>
  <c r="F1312" i="3"/>
  <c r="D1311" i="3"/>
  <c r="F1311" i="3" s="1"/>
  <c r="E1310" i="3"/>
  <c r="D1310" i="3"/>
  <c r="E1309" i="3"/>
  <c r="G1309" i="3" s="1"/>
  <c r="D1309" i="3"/>
  <c r="F1291" i="3"/>
  <c r="F1290" i="3"/>
  <c r="G1289" i="3"/>
  <c r="E1289" i="3"/>
  <c r="D1289" i="3"/>
  <c r="G1288" i="3"/>
  <c r="E1288" i="3"/>
  <c r="D1288" i="3"/>
  <c r="F1279" i="3"/>
  <c r="D1278" i="3"/>
  <c r="F1278" i="3" s="1"/>
  <c r="G1277" i="3"/>
  <c r="G1274" i="3" s="1"/>
  <c r="E1277" i="3"/>
  <c r="E1274" i="3" s="1"/>
  <c r="D1277" i="3"/>
  <c r="G1276" i="3"/>
  <c r="E1276" i="3"/>
  <c r="D1276" i="3"/>
  <c r="D1273" i="3" s="1"/>
  <c r="G1263" i="3"/>
  <c r="E1263" i="3"/>
  <c r="D1263" i="3"/>
  <c r="G1262" i="3"/>
  <c r="G1253" i="3" s="1"/>
  <c r="G1250" i="3" s="1"/>
  <c r="E1262" i="3"/>
  <c r="E1253" i="3" s="1"/>
  <c r="E1250" i="3" s="1"/>
  <c r="D1262" i="3"/>
  <c r="D1253" i="3" s="1"/>
  <c r="D1250" i="3" s="1"/>
  <c r="G1261" i="3"/>
  <c r="G1252" i="3" s="1"/>
  <c r="E1261" i="3"/>
  <c r="E1252" i="3" s="1"/>
  <c r="D1261" i="3"/>
  <c r="D1252" i="3" s="1"/>
  <c r="F1258" i="3"/>
  <c r="G1257" i="3"/>
  <c r="E1257" i="3"/>
  <c r="D1257" i="3"/>
  <c r="G1123" i="3"/>
  <c r="G3462" i="3" s="1"/>
  <c r="E1123" i="3"/>
  <c r="E3462" i="3" s="1"/>
  <c r="E1360" i="3" l="1"/>
  <c r="F1363" i="3"/>
  <c r="F1398" i="3"/>
  <c r="E1395" i="3"/>
  <c r="F1395" i="3" s="1"/>
  <c r="D1381" i="3"/>
  <c r="F1396" i="3"/>
  <c r="E1381" i="3"/>
  <c r="F1384" i="3"/>
  <c r="D1249" i="3"/>
  <c r="D1246" i="3" s="1"/>
  <c r="D1251" i="3"/>
  <c r="E1251" i="3"/>
  <c r="E1249" i="3"/>
  <c r="F1252" i="3"/>
  <c r="G1251" i="3"/>
  <c r="G1249" i="3"/>
  <c r="G1260" i="3"/>
  <c r="G1323" i="3"/>
  <c r="E1323" i="3"/>
  <c r="D1323" i="3"/>
  <c r="F1339" i="3"/>
  <c r="E1362" i="3"/>
  <c r="E1383" i="3"/>
  <c r="D1308" i="3"/>
  <c r="E1287" i="3"/>
  <c r="D1274" i="3"/>
  <c r="D1272" i="3" s="1"/>
  <c r="G1338" i="3"/>
  <c r="E1307" i="3"/>
  <c r="E1271" i="3" s="1"/>
  <c r="E1125" i="3" s="1"/>
  <c r="E3464" i="3" s="1"/>
  <c r="G1275" i="3"/>
  <c r="G1306" i="3"/>
  <c r="G1335" i="3"/>
  <c r="F1257" i="3"/>
  <c r="D1260" i="3"/>
  <c r="D1362" i="3"/>
  <c r="G1287" i="3"/>
  <c r="E1338" i="3"/>
  <c r="D1383" i="3"/>
  <c r="E1260" i="3"/>
  <c r="D1275" i="3"/>
  <c r="F1276" i="3"/>
  <c r="D1287" i="3"/>
  <c r="E1306" i="3"/>
  <c r="E1308" i="3"/>
  <c r="G1308" i="3" s="1"/>
  <c r="D1360" i="3"/>
  <c r="D1359" i="3" s="1"/>
  <c r="G1362" i="3"/>
  <c r="D1380" i="3"/>
  <c r="E1275" i="3"/>
  <c r="G1273" i="3"/>
  <c r="D1307" i="3"/>
  <c r="D1338" i="3"/>
  <c r="G1380" i="3"/>
  <c r="F1309" i="3"/>
  <c r="G1383" i="3"/>
  <c r="D1335" i="3"/>
  <c r="G1271" i="3"/>
  <c r="G1125" i="3" s="1"/>
  <c r="G3464" i="3" s="1"/>
  <c r="D1306" i="3"/>
  <c r="E1273" i="3"/>
  <c r="F1381" i="3" l="1"/>
  <c r="F1362" i="3"/>
  <c r="F1360" i="3"/>
  <c r="E1359" i="3"/>
  <c r="F1359" i="3" s="1"/>
  <c r="E1380" i="3"/>
  <c r="G1305" i="3"/>
  <c r="G1246" i="3"/>
  <c r="F1383" i="3"/>
  <c r="F1380" i="3"/>
  <c r="E1246" i="3"/>
  <c r="F1246" i="3" s="1"/>
  <c r="F1249" i="3"/>
  <c r="F1251" i="3"/>
  <c r="D1270" i="3"/>
  <c r="D1124" i="3" s="1"/>
  <c r="D3463" i="3" s="1"/>
  <c r="D1305" i="3"/>
  <c r="F1338" i="3"/>
  <c r="D1271" i="3"/>
  <c r="D1125" i="3" s="1"/>
  <c r="D3464" i="3" s="1"/>
  <c r="G1270" i="3"/>
  <c r="G1267" i="3" s="1"/>
  <c r="F1308" i="3"/>
  <c r="F1275" i="3"/>
  <c r="E1305" i="3"/>
  <c r="F1336" i="3"/>
  <c r="F1335" i="3"/>
  <c r="F1306" i="3"/>
  <c r="F1273" i="3"/>
  <c r="E1272" i="3"/>
  <c r="E1270" i="3"/>
  <c r="E1124" i="3" s="1"/>
  <c r="E3463" i="3" s="1"/>
  <c r="E3460" i="3" s="1"/>
  <c r="D1123" i="3"/>
  <c r="D3462" i="3" s="1"/>
  <c r="D3460" i="3" l="1"/>
  <c r="G1124" i="3"/>
  <c r="G3463" i="3" s="1"/>
  <c r="G3460" i="3" s="1"/>
  <c r="F1305" i="3"/>
  <c r="F1123" i="3"/>
  <c r="F1271" i="3"/>
  <c r="D1267" i="3"/>
  <c r="F1270" i="3"/>
  <c r="E1267" i="3"/>
  <c r="G1272" i="3"/>
  <c r="F1272" i="3"/>
  <c r="G1121" i="3" l="1"/>
  <c r="F1125" i="3"/>
  <c r="E1121" i="3"/>
  <c r="F1124" i="3"/>
  <c r="D1121" i="3"/>
  <c r="F1267" i="3"/>
  <c r="F1121" i="3" l="1"/>
  <c r="F3464" i="3" l="1"/>
  <c r="F3461" i="3" l="1"/>
  <c r="F3462" i="3" l="1"/>
  <c r="F3460" i="3"/>
  <c r="F3463" i="3"/>
</calcChain>
</file>

<file path=xl/sharedStrings.xml><?xml version="1.0" encoding="utf-8"?>
<sst xmlns="http://schemas.openxmlformats.org/spreadsheetml/2006/main" count="12457" uniqueCount="1781">
  <si>
    <t>Источники финансирования</t>
  </si>
  <si>
    <t>Итого</t>
  </si>
  <si>
    <t>Средства бюджета Московской области</t>
  </si>
  <si>
    <t>Средства бюджета городского округа Домодедово</t>
  </si>
  <si>
    <t xml:space="preserve">Наименования подпрограммы, мероприятия </t>
  </si>
  <si>
    <t>Выполнено (тыс. руб.)</t>
  </si>
  <si>
    <t>Степень и результаты выполнения мероприятия</t>
  </si>
  <si>
    <t xml:space="preserve">Профинансировано (тыс.руб) </t>
  </si>
  <si>
    <t>Средства федерального бюджета</t>
  </si>
  <si>
    <t>%</t>
  </si>
  <si>
    <t>1.</t>
  </si>
  <si>
    <t>1.1.</t>
  </si>
  <si>
    <t>1.1.1.</t>
  </si>
  <si>
    <t>1.1.6.</t>
  </si>
  <si>
    <t>1.2.</t>
  </si>
  <si>
    <t>1.2.1</t>
  </si>
  <si>
    <t>2.</t>
  </si>
  <si>
    <t>2.1.</t>
  </si>
  <si>
    <t>2.1.1.</t>
  </si>
  <si>
    <t>Всего по программе</t>
  </si>
  <si>
    <t>1.3</t>
  </si>
  <si>
    <t>Обеспечение выполнения муниципального задания в установленном объеме, без нарушений действующего законодательства</t>
  </si>
  <si>
    <t>Мероприятие 1 Обеспечение деятельности  муниципального бюджетного учреждения культуры  городского округа Домодедово "Историко-художественный музей"</t>
  </si>
  <si>
    <t>3.</t>
  </si>
  <si>
    <t>3.1.</t>
  </si>
  <si>
    <t>3.1.1.</t>
  </si>
  <si>
    <t xml:space="preserve">Мероприятие 1 Обеспечение организации и проведения в учреждениях культуры  мероприятий различного уровня </t>
  </si>
  <si>
    <t>3.1.2.</t>
  </si>
  <si>
    <t>Мероприятие 2 Обеспечение организации и проведения окружных фестивалей, конкурсов, выставок, проектов</t>
  </si>
  <si>
    <t>3.1.3.</t>
  </si>
  <si>
    <t>Мероприятие 3 Организация и проведение мероприятий посвященных юбилеям и круглым датам творческих коллективов</t>
  </si>
  <si>
    <t>3.1.4.</t>
  </si>
  <si>
    <t>Мероприятие 4 Организация аттестации, курсов повышения квалификации руководителей и специалистов учреждений культуры, посещение обучающих семинаров</t>
  </si>
  <si>
    <t>3.1.5.</t>
  </si>
  <si>
    <t>Мероприятие 5 Обеспечение участия в мероприятиях различного уровня</t>
  </si>
  <si>
    <t>Мероприятие 1 Обеспечение деятельности  муниципального бюджетного учреждения  городского округа Домодедово "Центр культуры и досуга "Импульс"</t>
  </si>
  <si>
    <t>4.1.</t>
  </si>
  <si>
    <t>4.1.1.</t>
  </si>
  <si>
    <t>Мероприятие 1 Обеспечение деятельности муниципального автономного учреждения культуры городского округа Домодедово "Городской парк культуры и отдыха "Елочки"</t>
  </si>
  <si>
    <t>Основное мероприятие 1. Организация библиотечного обслуживания населения муниципальными библиотеками городского округа Домодедово</t>
  </si>
  <si>
    <t>Мероприятие 1. Обеспечение деятельности  муниципального бюджетного учреждения культуры  городского округа Домодедово "Централизованная библиотечная система"</t>
  </si>
  <si>
    <t>Задача 1. Модернизация материально-технической базы муниципальных уреждений культуры, путем строительства, реконструкции, проведения капитального и текущего ремонта, технического переоснащения (количество объектов)</t>
  </si>
  <si>
    <t>Основное мероприятие 1. Выполнение текущего и капитального ремонта учреждений культуры городского округа Домодедово</t>
  </si>
  <si>
    <t>Основное мероприятие 2. Техническое переоснащение учреждений культуры</t>
  </si>
  <si>
    <t>1.2.3</t>
  </si>
  <si>
    <t>Основное мероприятие 3. Благоустройство территорий  учреждений культуры городского округа Домодедово</t>
  </si>
  <si>
    <t>1.3.1</t>
  </si>
  <si>
    <t xml:space="preserve">Мероприятие 1. Благоустройство территории  МАУК "ГПКиО "Елочки" </t>
  </si>
  <si>
    <t>Задача 1. Обеспечение эффективного выполнения полномочий Комитета по культуре, делам молодежи и спорту Администрации городского округа Домодедово и функционирования подведомственных учреждений</t>
  </si>
  <si>
    <t>Основное мероприятие 1. Создание условий для реализации полномочий органов муниципальной власти городского округа Домодедово Московской области</t>
  </si>
  <si>
    <t>Мероприятие 1. Обеспечение деятельности Комитета по культуре, делам молодежи и спорту Администрации городского округа Домодедово</t>
  </si>
  <si>
    <t>Задача 2. Обеспечение бухгалтерского учета и составления отчетности, финансово – хозяйственного, технического обслуживания подведомственных учреждений</t>
  </si>
  <si>
    <t>Основное мероприятие 1. Обеспечение выполнения функций МБУ "ЦОУ"</t>
  </si>
  <si>
    <t>Мероприятие 1. Обеспечение выполнения муниципального задания Муниципальным бюджетным учреждением городского округа Домодедово "Центр обслуживания учреждений"</t>
  </si>
  <si>
    <t>Итого по подпрограмме</t>
  </si>
  <si>
    <t>Задача 1. Увеличение числа жителей городского округа Домодедово вовлеченных в занятия физической культурой и спортом</t>
  </si>
  <si>
    <t>Основное мероприятие 1. Проведение массовых, официальных
физкультурных и спортивных мероприятий</t>
  </si>
  <si>
    <t>Основное мероприятие 2. Обеспечение выполнения функций муниципальных бюджетных, автономных учреждений физической культуры и спорта</t>
  </si>
  <si>
    <t>Мероприятие 1. Обеспечение деятельности муниципального бюджетного учреждения городского округа Домодедово "ЦФКС «Горизонт»</t>
  </si>
  <si>
    <t>1.2.2</t>
  </si>
  <si>
    <t>Мероприятие 2. Обеспечение деятельности  муниципального бюджетного учреждения  городского округа Домодедово "Физкультурно-оздоровительный клуб инвалидов «Старт»</t>
  </si>
  <si>
    <t xml:space="preserve">Мероприятие 3. Обеспечение деятельности муниципального автономного учреждения городского округа Домодедово «Городской стадион «Авангард» </t>
  </si>
  <si>
    <t>1.2.4</t>
  </si>
  <si>
    <t>Основное мероприятие 3. Капитальные вложения в объекты физической культуры и спорта, находящиеся в муниципальной собственности (строительство, реконструкция)</t>
  </si>
  <si>
    <t>1.4.2</t>
  </si>
  <si>
    <t>Задача 1. Организация и осуществление мероприятий по работе с детьми и молодежью (количество проведенных мероприятий)</t>
  </si>
  <si>
    <t xml:space="preserve">Основное мероприятие 1. Обеспечение выполнения функций муниципального  бюджетного учреждения </t>
  </si>
  <si>
    <t>1.1.1</t>
  </si>
  <si>
    <t>Мероприятие 1. Обеспечение деятельности  муниципального бюджетного учреждения  городского округа Домодедово "МКЦ «Победа»</t>
  </si>
  <si>
    <t>Основное мероприятие 2. Организация и проведение мероприятий по работе с детьми и молодежью</t>
  </si>
  <si>
    <t xml:space="preserve">Мероприятие 1. Организация и проведение мероприятий по самоопределению, трудовой и социальной адаптации молодежи городского округа </t>
  </si>
  <si>
    <t>Мероприятие 2. Организация и проведение мероприятий направленных на пропаганду здорового образа жизни, первичной профилактики алкоголизма, наркомании, токсикомании и вредных привычек в молодежной среде</t>
  </si>
  <si>
    <t>Мероприятие 3. Организация и проведение мероприятий направленных на профилактику безнадзорности и правонарушений в молодежной среде</t>
  </si>
  <si>
    <t>Мероприятие 4. Организация и проведение мероприятий направленных на поддержку становления и укрепления молодых семей</t>
  </si>
  <si>
    <t>1.2.5</t>
  </si>
  <si>
    <t>Мероприятие 5. Организация и проведение мероприятий по патриотическому и гражданскому воспитанию молодежи, развитие патриотических традиций среди граждан, формирование духовно-нравственных ценностей и гражданской культуры молодежи городского округа</t>
  </si>
  <si>
    <t>1.2.6</t>
  </si>
  <si>
    <t>Мероприятие 6. Организация и проведение мероприятий направленных на поддержку творчества и инициатив различных категорий молодежи, содействие общественным институтам молодежной политики, содействие международному, межнациональному молодежному сотрудничеству, а также поддержка деятельности молодежных общественных объединений городского округа</t>
  </si>
  <si>
    <t>результат</t>
  </si>
  <si>
    <t>Причины невыполнения/
несвоевременного выполнения/текущая стадия выполнения</t>
  </si>
  <si>
    <t>№ п/п</t>
  </si>
  <si>
    <t>Задача 1. Увеличение общего количества посетителей музея в целях сохранения культурных традиций в городском округе</t>
  </si>
  <si>
    <t>Задача 2. Организация культурно-досуговой работы  в городском округе Домодедово</t>
  </si>
  <si>
    <t xml:space="preserve">Задача 3. Соответствие нормативу обеспеченности парками культуры и отдыха  </t>
  </si>
  <si>
    <t xml:space="preserve">Задача 1. Обеспечение роста числа посетителей библиотек </t>
  </si>
  <si>
    <t>Мероприятие 1. Выполнение ремонта учреждений культуры</t>
  </si>
  <si>
    <t>Мероприятие 1. Приобретение основных средств учреждениями культуры</t>
  </si>
  <si>
    <t xml:space="preserve"> 1. Мероприятия муниципальной программы «Культура городского округа Домодедово на 2017-2021 годы»</t>
  </si>
  <si>
    <t>Подпрограмма 1. «Развитие библиотечного дела в городском округе Домодедово на 2017-2021 годы»</t>
  </si>
  <si>
    <t xml:space="preserve"> Подпрограмма 3.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</si>
  <si>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Мероприятие 4. Обеспечение деятельности муниципального автономного учреждения городского округа Домодедово "Спортивный комплекс "Атлант"</t>
  </si>
  <si>
    <t>Мероприятие 1.    Реконструкция тренировочной площадки  на стадионе «Авангард» по адресу: Московская область, г.Домодедово, ул. 2-я Коммунистическая, д. 2 (ПИР и строительство)</t>
  </si>
  <si>
    <t>Подпрограмма 2 «Молодое поколение городского округа Домодедово на 2017-2021 годы»</t>
  </si>
  <si>
    <t>Объем финансирования на 2017 год (тыс. руб.) по муниципальной программе</t>
  </si>
  <si>
    <t>Проведение мероприятий в течение года.</t>
  </si>
  <si>
    <t>Проведены различные фестивали, конкурсы: "Январские звезды", "Мир в котором я живу…", "Ринг-Рок", "Широкая масленица", "Домодедовская красавица" и т.д.</t>
  </si>
  <si>
    <t>Развитие образования и воспитания в городском округе Домодедово на 2017- 2021 годы</t>
  </si>
  <si>
    <t>Другие источники</t>
  </si>
  <si>
    <t xml:space="preserve">Основное мероприятие 1.  Создание и развитие объектов дошкольного образования (включая реконструкцию, строительство, ремонт и благоустройство территории) </t>
  </si>
  <si>
    <t>Другие сточники</t>
  </si>
  <si>
    <t>1.1.2.</t>
  </si>
  <si>
    <t>1.1.3.</t>
  </si>
  <si>
    <t>1.1.4.</t>
  </si>
  <si>
    <t>1.1.5.</t>
  </si>
  <si>
    <t>1.1.6.1.</t>
  </si>
  <si>
    <t>2.1.2.</t>
  </si>
  <si>
    <t>Другие источники (родительская плата)</t>
  </si>
  <si>
    <t>2.1.3.</t>
  </si>
  <si>
    <t>Мероприятие 3.                            Обеспечение выполнения лицензионных требований и нормативов муниципальными  дошкольными образовательными учреждениями, в том числе:</t>
  </si>
  <si>
    <t>Выполнение муниципального задания в установленном объеме без нарушения действующего законодательства</t>
  </si>
  <si>
    <t>2.1.3.1</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</si>
  <si>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том числе:</t>
  </si>
  <si>
    <t>2.1.3.1.1</t>
  </si>
  <si>
    <t>расходы на оплату труда работников, в том числе:</t>
  </si>
  <si>
    <t>Заработная плата выплачена в установленные сроки</t>
  </si>
  <si>
    <t>2.1.3.1.1.1</t>
  </si>
  <si>
    <t>расходы на оплату труда педагогических работников</t>
  </si>
  <si>
    <t>2.1.3.1.1.2</t>
  </si>
  <si>
    <t>расходы на оплату труда  учебно-вспомогательного персонала</t>
  </si>
  <si>
    <t>2.1.3.1.1.3</t>
  </si>
  <si>
    <t>расходы на оплату труда  прочего персонала</t>
  </si>
  <si>
    <t>2.1.3.1.2</t>
  </si>
  <si>
    <t>приобретение учебников и учебных пособий, средств обучения, игр, игрушек</t>
  </si>
  <si>
    <t>2.1.3.2</t>
  </si>
  <si>
    <t>обеспечение получения гражданами дошкольного образования в частных дошкольных образовательных учреждениях,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том числе:</t>
  </si>
  <si>
    <t>Предоставлена субсидия на финансовое обеспечение получения гражданами дошкольного образования в частных организациях</t>
  </si>
  <si>
    <t>2.1.3.2.1</t>
  </si>
  <si>
    <t>расходы на оплату труда работников всего, в том числе:</t>
  </si>
  <si>
    <t>2.1.3.2.1.1</t>
  </si>
  <si>
    <t>2.1.3.2.1.2</t>
  </si>
  <si>
    <t>2.1.3.2.1.3</t>
  </si>
  <si>
    <t>2.1.3.2.2</t>
  </si>
  <si>
    <t>2.1.3.3</t>
  </si>
  <si>
    <t>услуги по содержанию имущества, услуги связи и прочие</t>
  </si>
  <si>
    <t>Оплачены услуги по теплоснабжению, электросбжению, водоснабжению, водоотведению и др.</t>
  </si>
  <si>
    <t>2.1.4.</t>
  </si>
  <si>
    <t>2.1.5.</t>
  </si>
  <si>
    <t>Доступ к сети Интернет предоставлен всем учреждениям,  часть договоров на безвозмездной основе</t>
  </si>
  <si>
    <t>2.1.6.</t>
  </si>
  <si>
    <t>2.2.</t>
  </si>
  <si>
    <t>2.2.1.</t>
  </si>
  <si>
    <t>1.1.2.1</t>
  </si>
  <si>
    <t>Субвенция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городском округе Домодедово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</si>
  <si>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1.1.2.2</t>
  </si>
  <si>
    <t>Обеспечение горячим питанием обучающихсяв муниципальных общеобразовательных учреждений из малообеспеченных семей и посещающих группы продленного дня</t>
  </si>
  <si>
    <t>1.2.1.</t>
  </si>
  <si>
    <t>1.2.1.1</t>
  </si>
  <si>
    <t xml:space="preserve">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учреждениях,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том числе:
</t>
  </si>
  <si>
    <t>1.2.1.1.1</t>
  </si>
  <si>
    <t xml:space="preserve">расходы на оплату труда работников всего, 
в том числе:
</t>
  </si>
  <si>
    <t>1.2.1.1.1.1</t>
  </si>
  <si>
    <t>1.2.1.1.1.2</t>
  </si>
  <si>
    <t xml:space="preserve">расходы на оплату труда
административно-управленческого, учебно-вспомогательного и обслуживающего персонала
</t>
  </si>
  <si>
    <t>1.2.1.1.2</t>
  </si>
  <si>
    <t>1.2.1.1.3</t>
  </si>
  <si>
    <t>оплата услуг по неограниченному широкополосному круглосуточному доступу к информационно-телекоммуникаци-онной сети "Интернет" муниципальных общеобразовательных организаций, реализующих основные общеобразовательные программы в части обучения детей-инвалидов на дому с использованием дистанционных образовательных технологий</t>
  </si>
  <si>
    <t>1.2.1.1.4</t>
  </si>
  <si>
    <t>выплата вознаграждения за выполнение функций классного руководителя педагогическим работникам мунициципальных обшеобразовательных учреждений</t>
  </si>
  <si>
    <t>1.2.1.2</t>
  </si>
  <si>
    <t>Обеспечение получения гражданами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</si>
  <si>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Предоставлена субсидия на финансовое обеспечение получения гражданами начального общего, основного общего, среднего общего  образования в частных общеобразовательных организациях</t>
  </si>
  <si>
    <t>1.2.1.2.1</t>
  </si>
  <si>
    <t>1.2.1.2.1.1</t>
  </si>
  <si>
    <t>1.2.1.2.1.2</t>
  </si>
  <si>
    <t>расходы на оплату труда административно-управленческого, учебно-вспомогательного и обслуживающего персонала</t>
  </si>
  <si>
    <t>1.2.1.2.2.</t>
  </si>
  <si>
    <t>1.2.1.3.</t>
  </si>
  <si>
    <t>1.2.2.</t>
  </si>
  <si>
    <t>Подвоз учащихся к месту обучения в муниципальные общеобразовательные организации, расположенные в сельской местности, осуществляется по договорам с "Домодедовским ПАТП" филиалом ГУП МО "Мострансавто"</t>
  </si>
  <si>
    <t>1.2.3.</t>
  </si>
  <si>
    <t>1.2.4.</t>
  </si>
  <si>
    <t>1.3.</t>
  </si>
  <si>
    <t>Основное мероприятие 3.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содержаний и технологий образовуания</t>
  </si>
  <si>
    <t>1.3.1.</t>
  </si>
  <si>
    <t>Мероприятие 1.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t>
  </si>
  <si>
    <t>Задача 2.                             Снижение доли обучающихся в государственных (муниципальных) общеобразовательных организациях, занимающихся во вторую смену</t>
  </si>
  <si>
    <t>Основное мероприятие  1.                                                  Создание и развитие в общеобразовательных организациях городского округа Домодедово условий для ликвидации второй смены (строительство объектов образования, ремонт, благоустройство территорий)</t>
  </si>
  <si>
    <t>2.1.1.1</t>
  </si>
  <si>
    <t>школа на 230 мест в    микрорайоне Белые Столбы</t>
  </si>
  <si>
    <t>2.1.1.2</t>
  </si>
  <si>
    <t>2.1.1.3</t>
  </si>
  <si>
    <t>учебно- общественный блок МАОУ Барыбинской СОШ на  270 мест</t>
  </si>
  <si>
    <t>2.1.1.4</t>
  </si>
  <si>
    <t>Строительство общеобразовательного учреждения на 900 мест        (мкр, Южный)</t>
  </si>
  <si>
    <t>2.1.1.5</t>
  </si>
  <si>
    <t>1 очередь строительства блока школы на 275 учащихся (1- 11 классы)</t>
  </si>
  <si>
    <t>2.1.1.6</t>
  </si>
  <si>
    <t>строительство школы на 1000 мест мкр. Западный, ул. Текстильщиков</t>
  </si>
  <si>
    <t>2.1.1.7</t>
  </si>
  <si>
    <t>Отдельно стоящее здание (г.о.Домодедово, д. Калачево)- софинансирование</t>
  </si>
  <si>
    <t>Капитальные вложения в общеобразовательные организации в целях обеспечения односменного режима обучения. Софинансирование расходов в общеобразовательные организации в целях обеспечения односменного режима.</t>
  </si>
  <si>
    <t>Капитальные вложения на проектирование, вынос сетей и снос существующих зданий по ул. Советская, д. 30 и 32.</t>
  </si>
  <si>
    <t>2.1.2.1</t>
  </si>
  <si>
    <t>реконструкция пристройки на 200 мест к МАОУ Домодедовской СОШ № 4 с УИОП по адресу: г.Домодедово, микрорайон Северный, ул. Гагарина, стр. 13</t>
  </si>
  <si>
    <t>3.1.6.</t>
  </si>
  <si>
    <t>3.1.7.</t>
  </si>
  <si>
    <t>4.1.2.</t>
  </si>
  <si>
    <t>4.1.2.1.</t>
  </si>
  <si>
    <t>На реализацию мер по социальной поддержке и социального обеспечения детей -сирот и детей, оставшихся без попечения родителей, а также лиц из их числа в муниципальных и частных организациях в городском округе Домодедово Московской области для детей сирот и детей, оставшихся без попечения родителей</t>
  </si>
  <si>
    <t>4.1.3.</t>
  </si>
  <si>
    <t>4.1.4.</t>
  </si>
  <si>
    <t>1.1.3.1.</t>
  </si>
  <si>
    <t>Закупка оборудования для организаций дополнительного образования муниципальных образований Московской области- победителей областного конкурса на присвоение статуса Региональной инновационной площадки Московской области. Софинансирование расходов на закупку оборудования  для организаций дополнительного образования муниципальных образований Московской области- победителей областного конкурса на присвоение статуса Региональной инновационной площадки Московской области.</t>
  </si>
  <si>
    <t>2.1.7.</t>
  </si>
  <si>
    <t>2.1.8.</t>
  </si>
  <si>
    <t>2.1.9.</t>
  </si>
  <si>
    <t>2.1.10.</t>
  </si>
  <si>
    <t>2.1.11.</t>
  </si>
  <si>
    <t>Выполнение бюджетной сметы в установленном объеме без нарушения действующего законодательства</t>
  </si>
  <si>
    <t>Социальная защита населения городского округа Домодедово на 2017-2021 годы</t>
  </si>
  <si>
    <t>Средства Федерального бюджета</t>
  </si>
  <si>
    <t>Подпрограмма 1   «Социальная поддержка граждан пожилого возраста, ветеранов, инвалидов и других категорий граждан городского округа Домодедово на 2017-2021 годы"</t>
  </si>
  <si>
    <t xml:space="preserve">Итого по подпрограмме </t>
  </si>
  <si>
    <t>Задача 1                                Обеспеченность ветеранов и других категорий граждан единовременной материальной помощью.</t>
  </si>
  <si>
    <t xml:space="preserve">Средства бюджета Московской области   </t>
  </si>
  <si>
    <t>Мероприятие 1                                  Единовременная мат.помощь гражданам, пострадавшим от радиационных воздействий</t>
  </si>
  <si>
    <t>Мероприятие  2                                                       Единовременная мат.помощь  бывшим несовершеннолетним узникам концлагерей</t>
  </si>
  <si>
    <t>Мероприятие  3                                                     Единовременная мат.помощь гражданам, пострадавшим от политических репрессий</t>
  </si>
  <si>
    <t>Мероприятие  4                                     Единовременная мат.помощь участникам Курской битвы, включая вдов</t>
  </si>
  <si>
    <t>Мероприятие 5                                          Единовременная мат.помощь участникам обороны Москвы, включая вдов</t>
  </si>
  <si>
    <t>Мероприятие 6                        Единовременная материальная помощь участникам обороны Ленинграда</t>
  </si>
  <si>
    <t xml:space="preserve">Выплачена материальная помощь 18 чел. </t>
  </si>
  <si>
    <t>1.1.7.</t>
  </si>
  <si>
    <t>Меропирятие  7                                              Единовременная мат.помощь участникам Сталинградской битвы</t>
  </si>
  <si>
    <t>1.1.8.</t>
  </si>
  <si>
    <t>Мероприятие  8             Предоставление единовременной мат.помощи участникам ВОВ ко Дню Победы, включая вдов, гражданам возрастной группы рождения с 22.06.1927 по 03.09.1945г. и тружеников тыла зарегистрированным по месту жительства на территории городского округа Домодедово</t>
  </si>
  <si>
    <t>1.1.9.</t>
  </si>
  <si>
    <t>Мероприятие   9                         Единовременная мат.помощь семьям погибших участников Афганских событий и локальных войн</t>
  </si>
  <si>
    <t>Выплачена материальная помощь 18 чел.</t>
  </si>
  <si>
    <t>Мероприятие  1                  Выплата единовременной материальной помощии нвалидам всех категорий в рамках проведения Дня инвалида</t>
  </si>
  <si>
    <t>Мероприятие  2                       Проведение подписки на периодические издания инвалидам и семьям с детьми-инвалидами, состоящими на учете  в ДУСЗН, малоимущим, одиноко проживающим гражданам, имеющим место жительства в городском округе</t>
  </si>
  <si>
    <t>Произведена подписка для 1331 чел.</t>
  </si>
  <si>
    <t>Мероприятие   3                                      Выплата единовременной материальной помощи малоимущим гражданам и обеспечение ежемесячных доплат к пенсии бывшим руководителям исполнительного комитета Домодедовского городского Совета и Домодедовского комитета КПСС</t>
  </si>
  <si>
    <t>Мероприятие   4                     Выплата единовременной материальной помощи гражданам, находящимся в трудной жизненной ситуации</t>
  </si>
  <si>
    <t>1.2.5.</t>
  </si>
  <si>
    <t>Мероприятие   5                                  Единовременная материальная помощь по медицинским показаниям</t>
  </si>
  <si>
    <t>1.2.6.</t>
  </si>
  <si>
    <t>Мероприятие    6                       Организация горячего питания граждан пожилого возраста, инвалидов и других категорий граждан</t>
  </si>
  <si>
    <t>1.2.7.</t>
  </si>
  <si>
    <t>Мероприятие   7                     Выплаты льготной категории граждан по капитальному ремонту жилищного фонда</t>
  </si>
  <si>
    <t>1.4.</t>
  </si>
  <si>
    <t>1.4.1.</t>
  </si>
  <si>
    <t>Мероприятие  1                       Субсидии на оплату жилищно-коммунальных услуг для семей, состоящих только из пенсионеров и не имеющих право на получение мер социальной поддержки и малоимущим семьям, оказавшимся в трудной жизненной ситуации</t>
  </si>
  <si>
    <t>Получили субсидию 4 чел.</t>
  </si>
  <si>
    <t>1.4.2.</t>
  </si>
  <si>
    <t>Мероприятие  2                                Компенсация на оплату жилищно-коммунальных услуг отдельным категориям граждан</t>
  </si>
  <si>
    <t>Выплачена компенсация 9 чел.</t>
  </si>
  <si>
    <t>1.4.3.</t>
  </si>
  <si>
    <t>Мероприятие  3                  Субсидии на оплату жилья  и коммунальных услуг</t>
  </si>
  <si>
    <t>Задача 2                                Обеспеченность отдельных категорий граждан социальной поддержкой по зубопротезированию</t>
  </si>
  <si>
    <t>Основное мероприятие № 1                   Меры социальной поддержки по зубопротезированию отдельным категориям граждан</t>
  </si>
  <si>
    <t>Задача 1                   Формирование условий для беспрепятственного доступа инвалидов и других маломобильных групп населения к приоритетным робъектам и услугам в сфере соуиальной защиты, занятости, здравоохранения, культуры, образования, транспорта и пешеходной инфраструктуры, информации и связи, физической культуры и спорта</t>
  </si>
  <si>
    <t xml:space="preserve">Средства федерального бюджета    </t>
  </si>
  <si>
    <t xml:space="preserve">Средства федерального бюджета </t>
  </si>
  <si>
    <t>Мероприятие  1    Технические средства реабилитации для граждан с ограниченными возможностями</t>
  </si>
  <si>
    <t>Мероприятие 2                 Создание безбарьерной среды в муниципальных учреждениях городского округа Домодедово</t>
  </si>
  <si>
    <t>не запланировано</t>
  </si>
  <si>
    <t>Задача 2                     Обеспечение граждан с ограниченными возможностями специализированным оборудованием</t>
  </si>
  <si>
    <t>Основное мероприятие 1 подпрограммы 2 Приобретение специализированного оборудования для инвалидов</t>
  </si>
  <si>
    <t>Мероприятие   1   Специализированные велосипеды детям - инвалидам для преодоления препятствий в общении обычными детьми</t>
  </si>
  <si>
    <t>Мероприятие   2         Тренажер-вертикализатор для граждан с ограниченными возможностями</t>
  </si>
  <si>
    <t>Задача 1                     Увеличение численности медицинских работников в медицинских учреждениях городского округа Домодедово (процент к базовому периоду).</t>
  </si>
  <si>
    <t>Основное мероприятие №1                        Создание условий для увеличения численности медицинских работников в городском округе Домодедово</t>
  </si>
  <si>
    <t>Мероприятия 1                      Материальная помощь некоторым категориям работников медицинских учреждений городского округа Домодедово</t>
  </si>
  <si>
    <t>планируется выполнение мероприятия к концу 2017 году</t>
  </si>
  <si>
    <t>Задача 2                     Сохранение уровня обеспечения социальной поддержкой беременных женщин, кормящих матерей и детей в возрате до трех лет.</t>
  </si>
  <si>
    <t>Сельское хозяйство городского округа Домодедово на 2014-2020 годы</t>
  </si>
  <si>
    <t>Итого:</t>
  </si>
  <si>
    <t>Внебюджетные источники</t>
  </si>
  <si>
    <t>Задача 1.  Сохранение индекса производства продукции растениеводства (процент к уровню прошлого года)</t>
  </si>
  <si>
    <t>Основное мероприятие 1 Сохранение плодородия почв и повышение эффективности использования сельскохозяйственных угодий</t>
  </si>
  <si>
    <t>Мероприятие 1 Оказание несвязанной поддержки сельскохозяйствен-ным товаропроизводителям в области растениеводства</t>
  </si>
  <si>
    <t>Приобретены оборотные средства для проведения ярового сева</t>
  </si>
  <si>
    <t>Мероприятие 2 Поддержка элитного семеноводства</t>
  </si>
  <si>
    <t>Мероприятие 3 Возмещение части процентной ставки по краткосрочным кредитам (займам) на развитие растениеводства.</t>
  </si>
  <si>
    <t>Задача 2.Увеличение уровня инвестиций в основной капитал</t>
  </si>
  <si>
    <t>Основное мероприятие 1 Проведение комплексной модернизации материально-технической базы</t>
  </si>
  <si>
    <t xml:space="preserve">Мероприятие 1                                                              Возмещение части затрат на приобретение сельскохозяйственной техники, оборудования для модернизации производства сельскохозяйственной продукции. </t>
  </si>
  <si>
    <t>Мероприятие 2                                                             Возмещение части процентной ставки по инвестиционным кредитам (займам) на развитие растениеводства.</t>
  </si>
  <si>
    <t>Мероприятие 3                                                             Возмещение части процентной ставки по инвестиционным кредитам (займам) на развитие животноводства.</t>
  </si>
  <si>
    <t>Задача 3. Сохранение индекса производства продукции животноводства</t>
  </si>
  <si>
    <t>Основное мероприятие 1 Сохранение объемов производства продукции мясного и молочного животноводства</t>
  </si>
  <si>
    <t xml:space="preserve">Мероприятие 1                                                            Субсидии на 1 литр реализованного молока. </t>
  </si>
  <si>
    <t>Мероприятие 2                                                           Возмещение части процентной ставки по краткосрочным кредитам (займам) на развитие животноводства.</t>
  </si>
  <si>
    <t>Задача 4. Сохранение удельного веса племенного поголовья крупного рогатого скота  в общем поголовье (процент к уровню прошлого года)</t>
  </si>
  <si>
    <t>Основное мероприятие 1 Формирование племенной базы</t>
  </si>
  <si>
    <t>Мероприятие 1                                      Поддержка племенного животноводства</t>
  </si>
  <si>
    <t>Подпрограмма 2 «Устойчивое развитие сельских территорий на 2014-2020 годы»</t>
  </si>
  <si>
    <t>Задача 1. Обеспечение жильем сельского населения, в том числе молодых семей и молодых специалистов (семей)</t>
  </si>
  <si>
    <t>ИТОГО:</t>
  </si>
  <si>
    <t>Основное мероприятие 1 Улучшение жилищных условий граждан, проживающих в сельской местности, в том числе молодых семей и молодых специалистов</t>
  </si>
  <si>
    <t>Всего по муниципальной программе</t>
  </si>
  <si>
    <t xml:space="preserve">Основное мероприятие подпрограммы II.          Обеспечение безопасности гидротехнических сооружений </t>
  </si>
  <si>
    <t>Основное мероприятие 1. Санитарно-оздоровительные мероприятияпо вырубке заварийных,сухостойных и больных деревьев</t>
  </si>
  <si>
    <t>Мероприятие 1. проведение санитарно-оздоровительных мероприятий по вырубке аварийных, сухостойных и больных деревьев</t>
  </si>
  <si>
    <t>Мероприятие 2.      Восстановление зон озелененных территорий</t>
  </si>
  <si>
    <t>Мероприятие 3.                                                 Получение данных о количестве и качестве зеленых насаждений, произрастающих в границах зон озелененных территорий городского округа Домодедово</t>
  </si>
  <si>
    <t>Основное мероприятие 1. Проведение работ по уничтожению сорной растительности (борщевик Сосновского)</t>
  </si>
  <si>
    <t xml:space="preserve">Средства бюджета городского округа Домодедово   </t>
  </si>
  <si>
    <t>Подпрограмма 2                                                                                                                                                                                                                                                                                                                                                                                                                             «Развитие и совершенствование системы оповещения и информирования населения городского округа Домодедово на 2017 - 2021 годы»</t>
  </si>
  <si>
    <t>Подпрограмма 3                                                                                                                                                                                                                                                                                                                                                                                                                                                          «Обеспечение пожарной безопасности на территории городского округа Домодедово на 2017 - 2021 годы»</t>
  </si>
  <si>
    <t>Подпрограмма 4                                                                                                                                                                                                                                                                                                                                                                                                                                        «Обеспечение мероприятий гражданской обороны на территории городского округа Домодедово на 2017 - 2021 годы»</t>
  </si>
  <si>
    <t xml:space="preserve">Средства бюджета городского округа Домодедово  </t>
  </si>
  <si>
    <t>Подпрограмма 5                                                                                                                                                                                                                                                                                                                                                                                                                                                                                                                            «Профилактика преступлений и иных правонарушений на территории городского округа Домодедово на 2017-2021 годы»</t>
  </si>
  <si>
    <t xml:space="preserve">Средства бюджета городского округа Домодедово </t>
  </si>
  <si>
    <t xml:space="preserve">Мероприятие 1.1.1. «Оборудование объектов Администрации городского округа Домодедово инженерно-техническими сооружениями, обеспечивающими контроль доступа или блокирование несанкционированного доступа, контроль и оповещение о возникновении угроз:
- приобретение стационарных и ручных металлообнаружителей;
- приобретение оборудования для пунктов экстренной аудио-видео связи "Гражданин-Полиция";
- приобретение оборудования и отдельных его элементов для совершенствования системы контроля доступа;
 - приобретение  IP видеокамер для охранного видеонаблюдения.
</t>
  </si>
  <si>
    <t>Итого по муниципальной программе</t>
  </si>
  <si>
    <t>Задача 1
Предоставление молодым семьям социальных выплат на приобретения жилого помещения или строительство индивидуального жилого дома</t>
  </si>
  <si>
    <t>Основное мероприятие подпрограммы. Оказание государственной поддержки молодым семья в виде социальных выплат на приобритение жилого помещения или строительство индивидуального жилого дома</t>
  </si>
  <si>
    <t>Мероприятие 1.                                                                                  Организация работы по выдаче свидетельств о праве на получение жилищной субсидии на приобретение жилого помещения или строительство индивидуального жилого дома.</t>
  </si>
  <si>
    <t>В пределах средств, предусмотренных на основную деятельность исполнителей</t>
  </si>
  <si>
    <t>Мероприятие 2.                                                 Предоставление молодым семьям - участникам подпрограммы социальных выплат на приобретение жилого помещения или строительство индивидуального жилого дома.</t>
  </si>
  <si>
    <t>Мероприятие 3.                                                                  Привлечение собственных и заемных средств молодых семей для приобретения жилого помещения или строителства индивидуального жилого дома</t>
  </si>
  <si>
    <t xml:space="preserve">Задача 1
Оспечение жилыми помещениями отдельных категорий граждан, установленных федеральным законодательством      </t>
  </si>
  <si>
    <t>Основное мероприятие 1.
Оказание государственной поддержки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Великой-Отечественной войны 1941-1945 года".</t>
  </si>
  <si>
    <t>не имеется участников программы</t>
  </si>
  <si>
    <t>Мероприятие 1. Обеспечение отдельных категорий граждан, установленныхФедеральным законом от 12.01.1995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</si>
  <si>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Основное мероприятие 2. Оказание государственной поддержки по обеспечению жильем отдельным категорий граждан, установленных федеральными законами от 12 января 1995 года №5-ФЗ "О ветеранах" и от 24 ноября 1995 года № 181-ФЗ "О социальной защите инвалидов в Российской Федерации"</t>
  </si>
  <si>
    <t>Мероприятие 1. Обеспечение отдельных категорий граждан, установленным Федеральным законом от 12.01.1995  № 5-ФЗ "О ветеранах" и Федеральным законом от 24.11.1995  № 181-ФЗ "О социальной защите инвалидов в Российской Федерации"</t>
  </si>
  <si>
    <t>Основное мероприятие 3. Оказание государственной поддержки по обеспечению жильем граждан, уволенных с военной службы, и приравненных к ним лиц, в соответствии с Федеральным законом от 08.12.2010  №342-ФЗ "О внесении изменений в Федеральный закон "О статусе военнослужащих" и об обеспечении жилыми помещениями некоторых категорий граждан"</t>
  </si>
  <si>
    <t>Мероприятие 1. Обеспечение граждан, уволенных с военной службы,  приравненных к ним лиц, в соответствии с Федеральным законом от 08.12.2010 " 342-ФЗ " О внесении изменений в Федеральный закон "О статусе военнослужащих" и об обеспечении жилыми помещениями некоторых категорий граждан"</t>
  </si>
  <si>
    <t>Задача 1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</si>
  <si>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Основное мероприятие 1
Оказание государственной поддержки в
решении жилищной проблемы детей-сирот и детей, оставшихся
без попечения родителей, а также лиц из их числа
</t>
  </si>
  <si>
    <t>Мероприятие 1. Приобретение жилых помещений на первичном и вторичном рынках в муниципальную собственность для обеспечения детей-сирот и детей, оставшихся без попечения родителей, а также лицам из их числа по договорам найма специализированных жилых помещений.</t>
  </si>
  <si>
    <t>Мероприятие 2. Предоставление жилых помещений детям-сиротам, оставшимся без попечения родителей, а также лицам из их числатпо договорам найма специализированных жилых помещений.</t>
  </si>
  <si>
    <t xml:space="preserve">Задача 1
Предоставление жилищных субсидий семьям, имеющим семь и более детей     </t>
  </si>
  <si>
    <t>Основное мероприятие 1
Предоставление семьям, имеющим семь и более детей, жилищных субсидий на приобритение жилого помещения или строительства индивидуального жилого дома</t>
  </si>
  <si>
    <t>Мероприятие 1. Организация работы по выдаче свидетельств о праве на получение жилищной субсидии на приобретеие жилого помещения или строительство индивидуального жилого дома.</t>
  </si>
  <si>
    <t>Мероприятие 2. Предоставление жилищных субсидий семьям, имеющим семь и более детей, на приобретение жилого помещения или строительство индивидуального жилого дома.</t>
  </si>
  <si>
    <t>Основное мероприятие 1 Создание условий для развития рынка доступного жилья развития жилищного строительства, в том числе строительства жилья экономического класса, включая малоэтажное строительстов</t>
  </si>
  <si>
    <t>Мероприятие 1 Мониторинг ввода жилья, в том числе экономического класса, за счет внебюджетных источников финансирования</t>
  </si>
  <si>
    <t xml:space="preserve">Мероприятие 2                  Создание нормативных правовых и организационных условий для массового строительства жилья, в том числе экономического класса
</t>
  </si>
  <si>
    <t xml:space="preserve">Задача 1
Предоставление жилых помещений специализированного жилищного фонда (служебные, общежития) работникам социальной сферы </t>
  </si>
  <si>
    <t xml:space="preserve">Основное мероприятие 1
Обеспечение жилыми помещениями специализированного жилищного фонда (служебные, общежития) работников социальной сферы </t>
  </si>
  <si>
    <t xml:space="preserve">Мероприятие 1. Приобретение жилых помещений на первичном и вторичном рынках в муниципальную собственность для обеспечения работников социальной сферы </t>
  </si>
  <si>
    <t xml:space="preserve">Мероприятие 2. Предоставление жилых помещений специализированного жилищного фонда (служебные, общежития) работникам социальной сферы </t>
  </si>
  <si>
    <t>Подпрограмма 1 «Модернизация объектов коммунальной инфраструктуры на 2017- 2021 годы»</t>
  </si>
  <si>
    <t>Задача 1 «Строительство сетей канализации с целью улучшения санитарно-эпидемиологического состояния территорий городского округа Домодедово»</t>
  </si>
  <si>
    <t>1.1</t>
  </si>
  <si>
    <t>Основное мероприятие 1 "Развитие системы водоотведения"</t>
  </si>
  <si>
    <t>Строительство канализационной сети в мкр. Востряково НПВК "ВКВ"</t>
  </si>
  <si>
    <t>1.1.2</t>
  </si>
  <si>
    <t>Софинансирование на строительство сетей канализации в мкр. Востряково НП "Ручеек"</t>
  </si>
  <si>
    <t>Финансирование не запланировано на 2017 год</t>
  </si>
  <si>
    <t>1.1.3</t>
  </si>
  <si>
    <t>Софинансирование на строительство сетей канализации д. Авдотьино НПК "Авдотьино"</t>
  </si>
  <si>
    <t>1.1.4</t>
  </si>
  <si>
    <t>Софинансирование на строительство сетей канализации мкр. Западный, ул. Рябиновая, ул. Малиновая, ул. Земляничная, Племхозский проезд, ул. Ушмары НПК "Ушмары"</t>
  </si>
  <si>
    <t>Задача 2 «Повышение уровня надежности существующей системы водо-, теплоснабжения и водоотведения за счет реконструкции объектов коммунальной инфраструктуры»</t>
  </si>
  <si>
    <t>2.1</t>
  </si>
  <si>
    <t>Основное мероприятие 1 "Реконструкция  котельных и строительство сетей тепло, водоснабжения, водоотведения, очистных сооружений"</t>
  </si>
  <si>
    <t>2.1.1</t>
  </si>
  <si>
    <t>Строительство очистных сооружений мкр. Западный, ГПЗ "Константиново"</t>
  </si>
  <si>
    <t>2.1.2</t>
  </si>
  <si>
    <t>Реконструкция котельных "Речная" и "КШФ"</t>
  </si>
  <si>
    <t>2.1.3</t>
  </si>
  <si>
    <t>Проведение первоочередных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 Московской области</t>
  </si>
  <si>
    <t>2.1.4</t>
  </si>
  <si>
    <t>Раскрытие информации в ГИС "ЖКХ"</t>
  </si>
  <si>
    <t>Финансирование не требуется. Работа ведется постоянно.</t>
  </si>
  <si>
    <t>2.1.5</t>
  </si>
  <si>
    <t>Организация обеспечения надежного теплоснабжения потребителей, в том числе в случае неисполнения теплоснабжающими теплосетевыми организациями своих обязательств, либо отказа указанных организаций от исполнения своих обязательств, включая работы по подготовке к зиме, погашению задолженности, приводящей к снижению надежности теплоснабжения, водоснабжения, водоотведения и др.</t>
  </si>
  <si>
    <t>Ведется работа по снижению задолженности</t>
  </si>
  <si>
    <t>2.1.6</t>
  </si>
  <si>
    <t>Интегрирование лицевых счетов в базу ООО «МосОблЕИРЦ»</t>
  </si>
  <si>
    <t>Финансирование не требуется. Работа ведется.</t>
  </si>
  <si>
    <t>2.1.7</t>
  </si>
  <si>
    <t>Наличие определенной в установленном порядке единой теплоснабжающей организации и гарантирующей организации в сфере водоснабжения</t>
  </si>
  <si>
    <t>Финансирование не требуется. Работа выполнена.</t>
  </si>
  <si>
    <t>Подпрограмма 2 «Санитарное содержание, благоустройство и озеленение городского округа Домодедово на 2017-2021 годы»</t>
  </si>
  <si>
    <t>Задача 1 «Реализация ежегодного календарного плана работ на территории городского округа Домодедово»</t>
  </si>
  <si>
    <t xml:space="preserve">Основное мероприятие 1 "Санитарное содержание и озеленение" </t>
  </si>
  <si>
    <t>Мероприятия по благоустройству и озеленению мест общего пользования</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</si>
  <si>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</si>
  <si>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Транспортировка в морг умерших, не имеющих супруга, близких и иных родственников, а таже умерших других категорий для производства судебно-медицинской экспертизы</t>
  </si>
  <si>
    <t>Иммобилизация безнадзорных животных</t>
  </si>
  <si>
    <t>1.1.5</t>
  </si>
  <si>
    <t>Целевая субсидия МБУ "КБ" на завершение работ по благоустройству Олимпийской аллеи</t>
  </si>
  <si>
    <t>1.1.6</t>
  </si>
  <si>
    <t>Целевая субсидия МБУ "КБ" на благоустройство дворовых территорий городского округа Домодедово (озеленение, освещение, контейнерные площадки)</t>
  </si>
  <si>
    <t>1.1.7</t>
  </si>
  <si>
    <t>1.1.8</t>
  </si>
  <si>
    <t>Устройство плоскостного фонтана на прилегающей территории к ГДиС "Мир" по адресу: Московская область, г.Домодедово, мкр-н Западный, Каширское шоссе, д.100 "А"</t>
  </si>
  <si>
    <t>Подпрограмма 3 «Капитальный ремонт общего имущества в многоквартирных домах, ремонт дворовых территорий, устройство дополнительных элементов детских игровых и спортивных площадок, расположенных на территории городского округа Домодедово на 2017-2021 годы»</t>
  </si>
  <si>
    <t>Задача 1 «Увеличение обустроенности городского округа детскими игровыми и спортивными площадками»</t>
  </si>
  <si>
    <t>Основное мероприятие 1 "Устройство детских игровых и спортивных площадок"</t>
  </si>
  <si>
    <t>Микрорайон Центральный</t>
  </si>
  <si>
    <t>Выполнение работ по комплексному благоустройству дворовой территории, расположенной по адресу: Каширское шоссе, д. 36</t>
  </si>
  <si>
    <t>Выполнение работ по комплексному благоустройству дворовой территории, расположенной по адресу: Каширское шоссе, д. 54</t>
  </si>
  <si>
    <t>Выполнение работ по комплексному благоустройству дворовой территории, расположенной по адресу: ул. Корнеева, д. 44</t>
  </si>
  <si>
    <t>Микрорайон Западный</t>
  </si>
  <si>
    <t>Выполнение работ по комплексному благоустройству дворовой территории, расположенной по адресу: ул. Зеленая, д. 74а</t>
  </si>
  <si>
    <t>Выполнение работ по комплексному благоустройству дворовой территории, расположенной по адресу: ул. Зеленая, д. 85</t>
  </si>
  <si>
    <t>Выполнение работ по комплексному благоустройству дворовой территории, расположенной по адресу: ул. Текстильщиков, д. 1-3</t>
  </si>
  <si>
    <t>Выполнение работ по комплексному благоустройству дворовой территории, расположенной по адресу: ул. Рабочая, д. 50</t>
  </si>
  <si>
    <t>Микрорайон Северный</t>
  </si>
  <si>
    <t>Выполнение работ по комплексному благоустройству дворовой территории, расположенной по адресу: ул. 3-й Московский проезд, д. 7</t>
  </si>
  <si>
    <t>1.1.9</t>
  </si>
  <si>
    <t xml:space="preserve">Выполнение работ по комплексному благоустройству дворовой территории, расположенной по адресу: ул. Ломоносова, д. 22, 24, 24а, 24б, 20б </t>
  </si>
  <si>
    <t>1.1.10</t>
  </si>
  <si>
    <t xml:space="preserve">Выполнение работ по комплексному благоустройству дворовой территории, расположенной по адресу: ул. Набережная, д. 3, 5 </t>
  </si>
  <si>
    <t>Микрорайон Авиационный</t>
  </si>
  <si>
    <t>1.1.11</t>
  </si>
  <si>
    <t xml:space="preserve">Выполнение работ по комплексному благоустройству дворовой территории, расположенной по адресу: пр-т Академика Туполева, д. 16 </t>
  </si>
  <si>
    <t>1.1.12</t>
  </si>
  <si>
    <t xml:space="preserve">Выполнение работ по комплексному благоустройству дворовой территории, расположенной по адресу: ул. Ильюшина, д. 7 </t>
  </si>
  <si>
    <t>1.1.13</t>
  </si>
  <si>
    <t xml:space="preserve">Выполнение работ по комплексному благоустройству дворовой территории, расположенной по адресу: ул. Ильюшина, д. 15/1 </t>
  </si>
  <si>
    <t>1.1.14</t>
  </si>
  <si>
    <t>Выполнение работ по комплексному благоустройству дворовой территории, расположенной по адресу: ул. Королева, д. 5</t>
  </si>
  <si>
    <t>Микрорайон Барыбино</t>
  </si>
  <si>
    <t>1.1.15</t>
  </si>
  <si>
    <t>Выполнение работ по комплексному благоустройству дворовой территории, расположенной по адресу: ул. Агрохимиков, д. д. 3-6</t>
  </si>
  <si>
    <t>Микрорайон Белые Столбы</t>
  </si>
  <si>
    <t>1.1.16</t>
  </si>
  <si>
    <t xml:space="preserve">Выполнение работ по комплексному благоустройству дворовой территории, расположенной по адресу: ул. Геологов, д. 8а </t>
  </si>
  <si>
    <t>1.1.17</t>
  </si>
  <si>
    <t>Выполнение работ по комплексному благоустройству дворовой территории, расположенной по адресу: ул. 1-ый Московской проезд, д. 8, 10</t>
  </si>
  <si>
    <t>Повадинский административный округ</t>
  </si>
  <si>
    <t>1.1.18</t>
  </si>
  <si>
    <t>Выполнение работ по комплексному благоустройству дворовой территории, расположенной по адресу: с. Вельяминово, д. 1-5</t>
  </si>
  <si>
    <t>1.1.19</t>
  </si>
  <si>
    <t>1.1.20</t>
  </si>
  <si>
    <t>Выполнение работ по комплексному благоустройству дворовой территории, расположенной по адресу: п. Повадино, д. 13-16</t>
  </si>
  <si>
    <t>Растуновский административный округ</t>
  </si>
  <si>
    <t>1.1.21</t>
  </si>
  <si>
    <t>Выполнение работ по комплексному благоустройству дворовой территории, расположенной по адресу: с. Растуново,  д. 6, 6а, 6б</t>
  </si>
  <si>
    <t>1.1.22</t>
  </si>
  <si>
    <t>Выполнение работ по комплексному благоустройству дворовой территории, расположенной по адресу: с. Растуново, д. 1, 12, 13</t>
  </si>
  <si>
    <t>Колычевский административный округ</t>
  </si>
  <si>
    <t>1.1.23</t>
  </si>
  <si>
    <t xml:space="preserve">Выполнение работ по комплексному благоустройству дворовой территории, расположенной по адресу: д. Чурилково, д.1 </t>
  </si>
  <si>
    <t>Краснопутьский административный округ</t>
  </si>
  <si>
    <t>1.1.24</t>
  </si>
  <si>
    <t>Выполнение работ по комплексному благоустройству дворовой территории, расположенной по адресу: д. Житнево, д. 3, 4</t>
  </si>
  <si>
    <t>1.1.25</t>
  </si>
  <si>
    <t>Выполнение работ по комплексному благоустройству дворовой территории, расположенной по адресу: с. Красный путь, ул. Строительная, д. 5</t>
  </si>
  <si>
    <t>1.1.26</t>
  </si>
  <si>
    <t>Выполнение работ по комплексному благоустройству дворовой территории, расположенной по адресу: с. Ильинское, д. 1а</t>
  </si>
  <si>
    <t>1.1.27</t>
  </si>
  <si>
    <t>Выполнение работ по комплексному благоустройству дворовой территории, расположенной по адресу: д. Гальчино, б-р 60-летия СССР, д.14</t>
  </si>
  <si>
    <t>Никитский административный округ</t>
  </si>
  <si>
    <t>1.1.28</t>
  </si>
  <si>
    <t xml:space="preserve">Выполнение работ по комплексному благоустройству дворовой территории, расположенной по адресу: ГПЗ "Константиново" ул. Центральная, д.4 </t>
  </si>
  <si>
    <t>1.1.29</t>
  </si>
  <si>
    <t>Выполнение работ по комплексному благоустройству дворовой территории, расположенной по адресу: территория "Лесное", д. 1-6</t>
  </si>
  <si>
    <t>1.1.30</t>
  </si>
  <si>
    <t>Выполнение работ по комплексному благоустройству дворовой территории, расположенной по адресу: п. Санатория Подмосковье, д.1</t>
  </si>
  <si>
    <t>1.1.31</t>
  </si>
  <si>
    <t>Выполнение работ по комплексному благоустройству дворовой территории, расположенной по адресу: п. Санатория Подмосковье, д.7</t>
  </si>
  <si>
    <t>Ямской административный округ</t>
  </si>
  <si>
    <t>1.1.32</t>
  </si>
  <si>
    <t>Выполнение работ по комплексному благоустройству дворовой территории, расположенной по адресу: д. Павловская, ул. Колхозная, д. 15</t>
  </si>
  <si>
    <t>1.1.33</t>
  </si>
  <si>
    <t>Выполнение работ по комплексному благоустройству дворовых территорий, расположенных на территории городского округа Домодедово</t>
  </si>
  <si>
    <t>Задача 2 «Улучшения облика городского округа Домодедово за счет проведения капитального ремонта многоквартирных домов»</t>
  </si>
  <si>
    <t>Основное мероприятие 1 "Капитальный ремонт многоквартирных домов"</t>
  </si>
  <si>
    <t xml:space="preserve"> Ремонт подъездов</t>
  </si>
  <si>
    <t>Капитальный ремонт подъездов в МКД</t>
  </si>
  <si>
    <t>Ремонт внутренних инженерных систем ( отопление, горячего и холодного водоснабжения)</t>
  </si>
  <si>
    <t xml:space="preserve"> Ремонт фасада</t>
  </si>
  <si>
    <t>Капитальный ремонт фасада в МКД</t>
  </si>
  <si>
    <t>Ремонт кровли</t>
  </si>
  <si>
    <t>Капитальный ремонт кровли в МКД</t>
  </si>
  <si>
    <t>г. Домодедово, д. Долматово, ул. Дорожная, д. 8</t>
  </si>
  <si>
    <t>г. Домодедово, д. Долматово, ул. Дорожная, д. 11</t>
  </si>
  <si>
    <t>Кадастрирование земельных участков под МКД</t>
  </si>
  <si>
    <t>Задача 3 «Проведение капитального ремонта общего имущества в многоквартирных домах, расположенных на территории Московской области на 2014-2038 годы, в соответствии с региональной программой капитального ремонта»</t>
  </si>
  <si>
    <t>3.1</t>
  </si>
  <si>
    <t>Основное мероприятие 1 "Взнос на капитальный ремонт"</t>
  </si>
  <si>
    <t>3.1.1</t>
  </si>
  <si>
    <t>Взнос на капитальный ремонт общего имущества многоквартирных домов за помещения, которые находятся в муниципальной собственности</t>
  </si>
  <si>
    <t>3.2</t>
  </si>
  <si>
    <t>Основное мероприятие 2 "Капитальный ремонт в рамках программы "Проведение капитального ремонта общего имущества в многоквартирных домах, расположенных на территории Московской области на 2014-2038 годы"</t>
  </si>
  <si>
    <t>3.2.1</t>
  </si>
  <si>
    <t>Капитальный ремонт  общего имущества в многоквартирных домах в рамках программы "Проведение капитального ремонта, расположенных на территории Московской области на 2014-2038 годы"</t>
  </si>
  <si>
    <t>Предпринимательство городского округа Домодедово на 2017-2021 годы</t>
  </si>
  <si>
    <t xml:space="preserve">За счет имущественной поддержки </t>
  </si>
  <si>
    <t>Подпрограмма 1.    «Развитие малого и среднего предпринимательства в городском округе Домодедово на 2017-2021 годы»</t>
  </si>
  <si>
    <t xml:space="preserve">Задача 1.   Увеличение объемов малого и среднего предпринимательства в экономике городского округа Домодедово                                              </t>
  </si>
  <si>
    <t xml:space="preserve">Основное мероприятие 1.                          Финансовая поддержка субъектов малого и среднего предпринимательства                                                        </t>
  </si>
  <si>
    <t>Мероприятие 1. Частичная компенсация субъектам малого и среднего предпринимательства затрат, связанных с приобретением оборудования в целях создания и (или) развития либо модернизации производства товаров (работ, услуг)</t>
  </si>
  <si>
    <t xml:space="preserve">Мероприятие 2. Частичная компенсация затрат субъектов малого и среднего предпринимательства, связанных с участием в выставочно-ярмарочных мероприятиях 
</t>
  </si>
  <si>
    <t>Мероприятие 3.  Предоставление субсидии на возмещение затрат субъектам малого и среднего предпринимательства социально значимых видов бытовых услуг льготным категориям граждан, находящихся на социальном обслуживании</t>
  </si>
  <si>
    <t>Мероприятие 1.  Оказание помощи субъектам малого и среднего предпринимательства, осуществляющим капитальный ремонт арендуемого помещения</t>
  </si>
  <si>
    <t>Мероприятие 2. Предоставление объектов имущества, находящихся в муниципальной собственности в аренду на долгосрочной основе (по льготным коэффициентам деятельности)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</si>
  <si>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 xml:space="preserve">Основное мероприятие 3.  Информационная поддержка малого и среднего предпринимательства </t>
  </si>
  <si>
    <t xml:space="preserve">Мероприятие 1. Проведение форумов, семинаров, круглых столов , связанных с реализацией мер, направленных на формирование положительного образа предпринимателя, популяризацию роли предпринимательства 
</t>
  </si>
  <si>
    <t>1.3.2.</t>
  </si>
  <si>
    <t xml:space="preserve">Мероприятие 2. Информирование и консультирование субъектов малого и среднего предпринимательства о мерах государственной поддержки, в том числе по вопросам участия в региональных и муниципальных конкурсах. Информирование субъектов малого и среднего предпринимательства о деятельности Московских областных фондов, о существующих льготах и преференциях. Размещение информации о поддержке и развитии малого и среднего предпринимательства. </t>
  </si>
  <si>
    <t>1.3.3.</t>
  </si>
  <si>
    <t>Мероприятие 3.  Обеспечение условий для создания и развития организаций, образующих инфраструктуру поддержки субъектов малого и среднего предпринимательства</t>
  </si>
  <si>
    <t>Задача 1.  Оказание содействия во временном трудоустройстве и  профессиональной подготовке безработных, женщин в период отпуска по уходу за ребенком до 3-х лет и  несовершеннолетних</t>
  </si>
  <si>
    <t xml:space="preserve">Основное мероприятие 1. Организация оплачиваемых общественных работ, временного трудоустройства безработных и несовершеннолетних граждан  </t>
  </si>
  <si>
    <t>Мероприятие 1.  Организация временного трудоустройства несовершеннолетних граждан в возрасте от 14 до 18 лет</t>
  </si>
  <si>
    <t>Мероприятие 2. Организация оплачиваемых общественных работ</t>
  </si>
  <si>
    <t>Мероприятие 3.  Организация временного трудоустройства безработных граждан в возрасте от 18 до 20 лет из числа выпускников начального и среднего профессионального образования, ищущих работу впервые</t>
  </si>
  <si>
    <t>Мероприятие 4. Организация временного трудоустройства безработных граждан, испытывающих трудности в поиске работы (инвалиды, лица, освобожденные из учреждений, исполняющих наказание в виде лишения свободы, лица предпенсионного возраста (за два года до наступления возраста, дающего право выхода на  трудовую пенсию по старости), граждане, уволенные с военной службы, и члены их семей, одинокие и многодетные родители, воспитывающие несовершеннолетних детей, детей-инвалидов, граждане, подвергшиеся воздействию радиации вследствие Чернобыльской и других радиационных  аварий и катастроф)</t>
  </si>
  <si>
    <t>Основное мероприятие 2. Профессиональная ориентация,  обучение безработных граждан и переподготовка женщин в период отпуска по уходу за ребенком до достижения возраста 3-х лет</t>
  </si>
  <si>
    <t>Мероприятие 1.                                                 Профессиональное обучение безработных граждан</t>
  </si>
  <si>
    <t>Мероприятие 2.                                                 Профессиональная ориентация и информирование</t>
  </si>
  <si>
    <t>Мероприятие 3.                                       Профессиональная подготовка, переподготовка и повышение квалификации женщин в период отпуска по уходу за ребенком до достижении возраста 3-х лет</t>
  </si>
  <si>
    <t>Организовано дополнительное профессиональное обучение для 5 женщин, находящиеся в отпуске по уходу за ребенком до 3 х лет</t>
  </si>
  <si>
    <t>Основное меропритие 3. Оказание содействия в трудоустройстве безработных граждан</t>
  </si>
  <si>
    <t>Мероприятие 1. Оказание содействия самозанятости безработных граждан</t>
  </si>
  <si>
    <t>Мероприятие 2. Организация  ярмарок вакансий и учебных рабочих мест</t>
  </si>
  <si>
    <t>Мероприятие 3. Организация и проведение мероприятий по повышению престижа труда</t>
  </si>
  <si>
    <t>Задача 2.                                                                 Снижение производственного травматизма</t>
  </si>
  <si>
    <t xml:space="preserve">Основное мероприятие 1.                          Профилактика производственного травматизма и профессиональной заболеваемости     </t>
  </si>
  <si>
    <t>Мероприятие 1.                                                Организация участия в расследовании несчастных случаев с тяжелыми последствиями  представителей органов муниципального образования</t>
  </si>
  <si>
    <t>Основное мероприятие 2.  Проведение специальной оценки условий труда на рабочих местах</t>
  </si>
  <si>
    <t>Мероприятие 1. Проведение специальной оценки условий  труда, в общем количестве рабочих мест (по кругу организаций муниципальной собственности)</t>
  </si>
  <si>
    <t>Подпрограмма 3. «Развитие конкуренции в городском округе Домодедово на 2017-2021 годы»</t>
  </si>
  <si>
    <t xml:space="preserve">Задача 1.                                                          Развитие сферы муниципальных закупок
</t>
  </si>
  <si>
    <t>Основное мероприятие 1.                                                Привлечение к участию в торгах большего количества поставщиков (подрядчиков, исполнителей)</t>
  </si>
  <si>
    <t>Мероприятие 1.  Увеличение количества проведения конкурентных процедур методом аукциона в электронной форме</t>
  </si>
  <si>
    <t xml:space="preserve">Мероприятие 2. Проведение повторных процедур                    </t>
  </si>
  <si>
    <t xml:space="preserve">Мероприятие 3.  Укрупнение начальной максимальной цены контракта при проведении закупок одноименных товаров, работ, услуг                     </t>
  </si>
  <si>
    <t xml:space="preserve">Задача 2.  Повышение уровня развития конкуренции
</t>
  </si>
  <si>
    <t>Основное мероприятие 1.   Реализация требований Стандарта развития конкуренции в Московской области</t>
  </si>
  <si>
    <t>Мероприятие 1.   Рассмотрение вопросов содействия развитию конкуренции на заседаниях коллегиального органа</t>
  </si>
  <si>
    <t>Мероприятие 2. Утверждение перечня приоритетных и социально значимых рынков</t>
  </si>
  <si>
    <t>Мероприятие3. Разработка плана мероприятий («дорожной карты») по развитию конкуренции</t>
  </si>
  <si>
    <t>Мероприятие 4.                                                 Проведение мониторинга конкурентной среды</t>
  </si>
  <si>
    <t>Мероприятие 5.                                              Создание и реализация механизмов общественного контроля за деятельностью субъектов естественных монополий</t>
  </si>
  <si>
    <t>Мероприятие 6.                                                 Повышение уровня информированности субъектов предпринимательской деятельности и потребителей товаров, работ и услуг о состоянии конкурентной среды и деятельности по содействию развитию конкуренции</t>
  </si>
  <si>
    <t>Задача 1.Увеличение объема инвестиций в основной капитал в целом по городскому округу</t>
  </si>
  <si>
    <t xml:space="preserve">Основное мероприятие 1.          Формирования перечня приоритетных   площадок для потенциальных инвесторов </t>
  </si>
  <si>
    <t>Мероприятие 1.  Проведение презентаций, встреч, оказание информационно-консультационного содействия предприятиям (в т.ч. иностранным организациям), осуществляющим инвестиционную деятельность (планирующим ее осуществление) на территории городского округа</t>
  </si>
  <si>
    <t>Мероприятие 2. Мониторинг свободных  площадей, земельных участков для  предоставления сведений  инвесторам в целях возможной реализации инвестиционных проектов</t>
  </si>
  <si>
    <t>Мероприятие 3.  Ведение единой автоматизированной информационной системы "Перечень инвестиционных проектов" (далее - ЕАС)</t>
  </si>
  <si>
    <t>Основное мероприятие 2.          Содействие инновационно-технологическому развитию отраслей экономики</t>
  </si>
  <si>
    <t>Мероприятие 1.  Исследование, выявление и определение конкурентных преимуществ городского округа Домодедово</t>
  </si>
  <si>
    <t>Мероприятие 2. Усовершенствование механизма взаимодействия Администрации городского округа, органов государственной власти, территориальных органов федеральных органов исполнительной власти, предприятий и организаций – субъектов инвестиционной деятельности</t>
  </si>
  <si>
    <t>Мероприятие 3.  Методическое сопровождение мероприятий по реализации единой инвестиционной политики</t>
  </si>
  <si>
    <t>Подпрограмма 5. «Развитие потребительского рынка и услуг на территории  городского округа Домодедово на 2017-2021 годы»</t>
  </si>
  <si>
    <t>Задача 1.                                                        Прирост площадей торговых объектов</t>
  </si>
  <si>
    <t xml:space="preserve">Основное мероприятие 1. Развитие инфраструктуры потребительского рынка и услуг                                                  </t>
  </si>
  <si>
    <t xml:space="preserve">Мероприятие 1.                                               Ввод (строительство) новых современных мощностей инфраструктуры  потребительского рынка и услуг, в том числе баня по программе «Сто бань Подмосковья»
 </t>
  </si>
  <si>
    <t>Мероприятие 2.                                               Размещение нестационарных торговых объектов</t>
  </si>
  <si>
    <t>Мероприятие 3.                                               Организация и проведение ярмарок</t>
  </si>
  <si>
    <t>Мероприятие 4.  Размещение на официальном сайте Администрации городского округа Домодедово в сети Интернет информации по вопросам потребительского рынка и услуг, а также о законодательстве по вопросам связанным с защитой прав потребителей</t>
  </si>
  <si>
    <t>Информирование потребителей и хозяйствующих субъектов по вопросам потребительского рынка и услуг</t>
  </si>
  <si>
    <t>Основное мероприятие 2. Доставка товаров в сельские населенные пункты городского округа Домодедово</t>
  </si>
  <si>
    <t>Мероприятие 1.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городского округа Домодедово</t>
  </si>
  <si>
    <t>Задача 2.                                                          Выполнение требований Порядка деятельности общественных кладбищ и крематориев на территории Московской области</t>
  </si>
  <si>
    <t>Основное мероприятие  1.  Организация ритуальных услуг и содержание мест захоронений, в том числе воинских захоронений</t>
  </si>
  <si>
    <t>Мероприятие 1. Оказание ритуальных услуг и содержание мест захоронений, в том числе воинских захоронений</t>
  </si>
  <si>
    <t>Мероприятие 2.  Проведение работ по оформлению права собственности на земельные участки под кладбищами</t>
  </si>
  <si>
    <t>Создание условий для улучшения организации и качества похоронного обслуживания</t>
  </si>
  <si>
    <t>Подпрограмма 1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Домодедово на  2017-2021 годы"</t>
  </si>
  <si>
    <t>0,0</t>
  </si>
  <si>
    <t>0,00</t>
  </si>
  <si>
    <t>Задача 1.  Обеспечение ОМСУ муниципального образования Московской области базовой информационно-технологической инфраструктурой</t>
  </si>
  <si>
    <t>Основное мероприятие 1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</si>
  <si>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Мероприятие 1 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Московской области, а также оказание справочно-методической и технической поддержки пользователей указанного оборудования и ОСПО</t>
  </si>
  <si>
    <t>Мероприятие 2 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</si>
  <si>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Мероприятие 3  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</si>
  <si>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 xml:space="preserve">Мероприятие 4  Приобретение материалов и услуг для обеспечения деятельности ит-специалистов </t>
  </si>
  <si>
    <t xml:space="preserve">Мероприятие 5 Обеспечение заработной платой (с учетом начислений) ит-специалистов </t>
  </si>
  <si>
    <t>Заработная плата  выплачивается ежемесячно в течение всего периода</t>
  </si>
  <si>
    <t>2</t>
  </si>
  <si>
    <t>Задача 2     Обеспечение ОМСУ муниципального образования Московской области единой информационно-технологической и телекоммуникационной инфраструктурой</t>
  </si>
  <si>
    <t>Основное мероприятие 2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</si>
  <si>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Мероприятие 1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t>
  </si>
  <si>
    <t>Мероприятие 2      Создание, развитие и обеспечение функционирования единой инфраструктуры информационно-технологического обеспечения функционирования информационных систем обеспечения деятельности ОМСУ муниципального образования Московской области (далее – ЕИТО) на принципах «частного облака», включая аренду серверных стоек на технологических площадках коммерческих дата-центров для размещения оборудования ЕИТО</t>
  </si>
  <si>
    <t>Мероприятие 3     Приобретение услуг связи для обеспечения ОМСУ муниципального образования Московской области необходимыми телекоммуникационными сервисами, в том числе доступом к сети Интернет</t>
  </si>
  <si>
    <t>3</t>
  </si>
  <si>
    <t>Задача 3  Увеличение доли защищенных по требованиям безопасности информации информационных систем, используемых ОМСУ муниципального образования Московской области, в соответствии с категорией обрабатываемой информации</t>
  </si>
  <si>
    <t xml:space="preserve">Основное мероприятие 3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Московской области </t>
  </si>
  <si>
    <t>Мероприятие 1  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Московской области</t>
  </si>
  <si>
    <t>4</t>
  </si>
  <si>
    <t>Задача 4    Обеспечение использования в деятельности ОМСУ муниципального образования Московской области региональных и муниципальных информационных систем</t>
  </si>
  <si>
    <t>4.1</t>
  </si>
  <si>
    <t>Основное мероприятие 4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</si>
  <si>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4.1.1</t>
  </si>
  <si>
    <t>Мероприятие 1   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t>
  </si>
  <si>
    <t>4.1.2</t>
  </si>
  <si>
    <t>Мероприятие  2     Внедрение и сопровождение информационных систем поддержки оказания государственных и муниципальных услуг и контрольно-надзорной деятельности в ОМСУ муниципального образования Московской области</t>
  </si>
  <si>
    <t>4.1.3</t>
  </si>
  <si>
    <t>Мероприятие 3  Развитие и сопровождение муниципальных информационных систем обеспечения деятельности ОМСУ муниципального образования Московской области</t>
  </si>
  <si>
    <t>5</t>
  </si>
  <si>
    <t>Задача 5  Улучшение качества покрытия сетями подвижной радиотелефонной связи территории муниципального образования Московской области</t>
  </si>
  <si>
    <t>5.1</t>
  </si>
  <si>
    <t>Основное мероприятие 5    Развитие телекоммуникационной инфраструктуры в области подвижной радиотелефонной связи на территории муниципального образования Московской области</t>
  </si>
  <si>
    <t>5.1.1</t>
  </si>
  <si>
    <t>Мероприятие 1  Создание условий для размещения радиоэлектронных средств на земельных участках в границах муниципального образования</t>
  </si>
  <si>
    <t>5.1.2</t>
  </si>
  <si>
    <t>Мероприятие 2  Создание условий для размещения радиоэлектронных средств на зданиях и сооружениях в границах муниципального образования</t>
  </si>
  <si>
    <t>6</t>
  </si>
  <si>
    <t>Задача 6 Улучшение обеспеченности услугами связи жителей многоквартирных домов на территории муниципального образования Московской области</t>
  </si>
  <si>
    <t>6.1</t>
  </si>
  <si>
    <t>Основное мероприятие 6 Развитие сети волоконно-оптических линий связи для обеспечения возможности жителей городских округов и муниципальных районов, городских и сельских поселений пользоваться услугами проводного и мобильного доступа в информационно-телекоммуникационную сеть Интернет не менее чем 2 операторами связи</t>
  </si>
  <si>
    <t>6.1.1</t>
  </si>
  <si>
    <t>Мероприятие 1  Инвентаризация кабельной канализации на территории Московской области и постановка кабельной канализации на балансовый учет</t>
  </si>
  <si>
    <t>6.1.2</t>
  </si>
  <si>
    <t>Мероприятие 2 Создание условий доступа операторам связи в многоквартирные дома и подключение подъездного видеонаблюдения</t>
  </si>
  <si>
    <t>6.1.3</t>
  </si>
  <si>
    <t>Мероприятие 3 Формирование реестра операторов связи, оказывающих услуги по предоставлению широкополосного доступа в информационно-телекоммуникационную сеть Интернет на территории Московской области</t>
  </si>
  <si>
    <t>1</t>
  </si>
  <si>
    <t>Задача 1. Увеличение доли обращений в МФЦ за получением государственных услуг исполнительнных органов государственной власти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t>
  </si>
  <si>
    <t>Средства бюджета городского округа     Домодедово</t>
  </si>
  <si>
    <t>Основное мероприятие 1. Реализация общесистемных мер по повышению качества и доступности государственных и муниципальных услуг на территории муниципального  образования</t>
  </si>
  <si>
    <t>В 1 квартале 2017 года открылся доп.офиса на ул.Талалихина (5 окон)</t>
  </si>
  <si>
    <t xml:space="preserve">Оптимизация предоставления государственных и муниципальных услуг, в том числе обеспечение их предоставления по экстерриториальному принципу, по жизненным ситуациям </t>
  </si>
  <si>
    <t>Взаимодействие между ведомствами осуществляется посредством МСЭД.</t>
  </si>
  <si>
    <t>Оперативный мониторинг качества и доступности предоставления государственных и муниципальных услуг, в том числе по принципу "одного окна"</t>
  </si>
  <si>
    <t>Рабочие места специалистов оборудованы приборами контроля качества.</t>
  </si>
  <si>
    <t>1.2</t>
  </si>
  <si>
    <t>Оплата труда и начисления на выплаты по оплате труда</t>
  </si>
  <si>
    <t>Заработная плата с начислениями выплачивалась своевременно и в полном объеме.</t>
  </si>
  <si>
    <t>Материально-техническое обеспечение  МФЦ.</t>
  </si>
  <si>
    <t xml:space="preserve">Приобретение материально-технического обеспечения произведено по плану-графику в соответствии с действующим законодательством РФ. </t>
  </si>
  <si>
    <t>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(Модуля МФЦ ЕИСОУ)</t>
  </si>
  <si>
    <t>Задача 1 Поддержание  нормативной правовой базы по вопросам муниципальной службы  в соответствии  с федеральным законодательством и законодательством Московской области</t>
  </si>
  <si>
    <t>Мероприятие 1. Организация подготовки проектов муниципальных правовых актов по вопросам муниципальной службы в связи с изменением законодательства о муниципальной службе</t>
  </si>
  <si>
    <t>Изменения в муниципальные правовые акты по вопросам муниципальной службы вносятся в соответствии с действующим законодательством</t>
  </si>
  <si>
    <t>Мероприятие 2. Консультирование муниципальных служащих по правовым вопросам и иным вопросам муниципальной службы</t>
  </si>
  <si>
    <t>Ведется постоянно</t>
  </si>
  <si>
    <t>Задача 2. Соблюдение мер по противодействию коррупции на муниципальной службе по кадровым вопросам и поддержание  мотивации к исполнению должностных обязанностей муниципальных служащих</t>
  </si>
  <si>
    <t>Мероприятие 1. Организация проверки достоверности и полноты сведений о доходах, расходах, об имуществе и обязательствах имущественного характера; достоверности и полноты сведений, представляемых гражданами при поступлении на муниципальную службу  в соответствии с нормативными правовыми актами РФ; соблюдения муниципальными служащими ограничений и запретов, требований о предотвращении или об урегулировании конфликта интересов, исполнения ими обязанностей, установленных ФЗ от 25.12.08 № 273-ФЗ</t>
  </si>
  <si>
    <t>Задача 3. Совершенствование формирования и подготовки кадрового резерва на муниципальной службе, резерва управленческих кадров в Администрации городского округа Домодедово</t>
  </si>
  <si>
    <t>Проводится в соответствии с действующим законодательством</t>
  </si>
  <si>
    <t>Мероприятие 1. Организация работы по созданию муниципальных кадровых резервов</t>
  </si>
  <si>
    <t>Задача 4. Совершенствование профессионального развития муниципальных служащих Администрации</t>
  </si>
  <si>
    <t>Постановление Главы городского округа от 07.07.2016 № 94 "Об утверждении кадрового резерва на замещение должностей муниципальной службы в г/о Домодедово на 2016 год"</t>
  </si>
  <si>
    <t>Мероприятие 1. Организация работы по повышению квалификации муниципальных служащих</t>
  </si>
  <si>
    <t>Мероприятие 2. Организация работы по проведению аттестации муниципальных служащих</t>
  </si>
  <si>
    <t>Задача 1. Обеспечение эффективного выполнения полномочийФинансового управления Администрации городского округа Домодедово Московской области</t>
  </si>
  <si>
    <t>Мероприятие 1.     Материально-техническое обеспечение деятельности Финуправления</t>
  </si>
  <si>
    <t>Мероприятие 2.                  Обеспечение денежным содержанием и дополнительными выплатами сотрудников Финуправления, перечисление страховых взносов в государственные внебюджетные фонды</t>
  </si>
  <si>
    <t>Мероприятие 3.                  Повышение квалификации сотрудников Финуправления, участие в консультационных семинарах</t>
  </si>
  <si>
    <t>Подпрограмма 5 «Управление муниципальными финансами городского округа Домодедово  на 2017-2021 годы»</t>
  </si>
  <si>
    <t xml:space="preserve">Задача 1. Реализация программно-целевого принципа планирования и исполнения бюджета в целях повышения эффективности   бюджетных расходов бюджета городского округа </t>
  </si>
  <si>
    <t xml:space="preserve">Мероприятие 1.   Финансовое обеспечение непредвиденных расходов бюджета городского округа
</t>
  </si>
  <si>
    <t xml:space="preserve">Мероприятие 2.       Формирование проекта "программного" бюджета городского округа на очередной финансовый год и плановый период
</t>
  </si>
  <si>
    <t>29,27</t>
  </si>
  <si>
    <t xml:space="preserve">Задача 1.  Обеспечение эффективного выполнения полномочий  Администрации городского округа Домодедово
</t>
  </si>
  <si>
    <t>Средаства бюджета Московской области</t>
  </si>
  <si>
    <t xml:space="preserve">Средства бюджета городского округа Домодедово
</t>
  </si>
  <si>
    <t>Основное мероприятие 1: Создание условий для реализации полномочий органов местного самоуправления</t>
  </si>
  <si>
    <t>Мероприятие 1.
Закупка работ и услуг, необходимых для исполнения функций и полномочий, возложенных на Администрацию</t>
  </si>
  <si>
    <t>Мероприятие 2.
Закупка материально-технических средств, необходимых для исполнения функций и полномочий, возложенных на Администрацию</t>
  </si>
  <si>
    <t xml:space="preserve">Мероприятие 3. Обеспечение денежным содержанием и дополнительными выплатами сотрудников Администрации, перечисление страховых взносов в  государственные внебюджетные фонды
</t>
  </si>
  <si>
    <t xml:space="preserve">Задача 2. Обеспечение финансового, материально-технического и организационного качества проведения мероприятий, направленных  на выполнение других общегосударственных вопросов     </t>
  </si>
  <si>
    <t xml:space="preserve">Основное мероприятие 2: Организация и проведение мероприятий, направленных на выполнение  других общегосударственных вопросов </t>
  </si>
  <si>
    <t>Мероприятие 1.
Проведение подписки на периодические печатные издания отдельным категориям граждан</t>
  </si>
  <si>
    <t xml:space="preserve">Мероприятие 2.
Организация и проведение мероприятий в рамках решения общегосударственных вопросов 
</t>
  </si>
  <si>
    <t>Мероприятие 4.
Анализ и приведение в соответствие нормативно-правовой базы Администрации, обеспечивающей рассмотрение и разработку нормативно-правовых актов без нарушения установленных сроков</t>
  </si>
  <si>
    <t>Заключены договора с материально-ответственными лицами. Своевременно вносятся изменения в штатное расписание. Внесены инменения в учетную политику. Готовятся проекты распоряжений и постановлений на премирование и др.</t>
  </si>
  <si>
    <t xml:space="preserve">Мероприятие 5.
Разрешение спорных вопросов  нормативно-правового характера с участием судебно-правовых органов
</t>
  </si>
  <si>
    <t>По судебным искам выплачено в полном объеме</t>
  </si>
  <si>
    <t>2.2</t>
  </si>
  <si>
    <t>Основное мероприятие 3: Осуществление полномочий по проведению Всероссийской  сельскохозяйственной переписи в 2016 году</t>
  </si>
  <si>
    <t>0</t>
  </si>
  <si>
    <t>Мероприятие проведено в 2016г.</t>
  </si>
  <si>
    <t>2.3</t>
  </si>
  <si>
    <t>2.4</t>
  </si>
  <si>
    <t>Задача 1.  Обеспечение  эффективного выполнения полномочий  Муниципального казенного учреждения городского округа Домодедово «Управление информационного и технического обеспечения»</t>
  </si>
  <si>
    <t xml:space="preserve">Средства бюджета  городского округа Домодедово   </t>
  </si>
  <si>
    <t>Основное мероприятие 1. Создание условий для реализации полномочий казенных учреждений</t>
  </si>
  <si>
    <t xml:space="preserve">Мероприятие 1.  Закупка товаров,
работ и услуг, необходимых для исполнения функций и полномочий, возложенных на 
МКУ «Управление информационного и технического обеспечения». </t>
  </si>
  <si>
    <t>Мероприятие 2.      Обеспечение денежным содержанием, прочими и иными выплатами Муниципального казенного учреждения городского округа Домодедово «Управление информационного и технического обеспечения», перечисление страховых взносов в бюджеты государственных внебюджетных фондов</t>
  </si>
  <si>
    <t xml:space="preserve">Заработная плата начислена и выплачена в установленные сроки. Страховые взносы перечислены в государственные внебюджетные фонды </t>
  </si>
  <si>
    <t>Мероприятие 3.           Уплата налога на имущество организаций, уплата прочих налогов, сборов и иных платежей</t>
  </si>
  <si>
    <t>В пределах средств, выделенных на обеспечение деятельности исполнителя</t>
  </si>
  <si>
    <t>Задача 1.  Обеспечение эффективного выполнения полномочий Муниципального казенного учреждения "Домодедовская статистика"</t>
  </si>
  <si>
    <t>Мероприятие 1.  Повышение квалификации сотрудников Муниципального казенного учреждения "Домодедовская статистика"</t>
  </si>
  <si>
    <t xml:space="preserve"> Мероприятие 2.  Закупка товаров, работ и услуг, материально-технических средств, необходимых для исполнения функций и полномочий, возложенных на Муниципальное казенное учреждение "Домодедовская статистика"</t>
  </si>
  <si>
    <t>Мероприятие 3.  Обеспечение заработной платой и дополнительными выплатами сотрудников Муниципального казенного учреждения "Домодедовская статистика" в установленные законодательством сроки.Перечисление страховых взносов в государственные внебюджетные фонды Российской Федерации</t>
  </si>
  <si>
    <t>Задача 1.  Обеспечение эффективного выполнения полномочий Комитета по управлению имуществом</t>
  </si>
  <si>
    <t>Основное мероприятие 1     Создание условий для реализации полномочий органов местного самоуправления</t>
  </si>
  <si>
    <t>Мероприятие 1.        Закупка товаров, работ и услуг, материально-технических средств, необходимых для исполнения функций и полномочий, возложенных на Комитет по управлению имуществом</t>
  </si>
  <si>
    <t>Материально-технические средства, услуги  закупаются в соответствии с заключенными контрактами, на основании  выставленных счетов</t>
  </si>
  <si>
    <t>Мероприятие 2.      Обеспечение денежным содержанием, дополнительными выплатами сотрудников Комитета по управлению имуществом, перечисление страховых взносов в бюджеты государственных внебюджетных фондов</t>
  </si>
  <si>
    <t>Мероприятие 3.        Уплата налога на имущество организаций, уплата прочих налогов, сборов и иных платежей</t>
  </si>
  <si>
    <t>Задача 1.                 Обеспечение полномочий Комитета по управлению имуществом по приватизации имущества, находящегося в собственности городского округа Домодедово</t>
  </si>
  <si>
    <t>Основное мероприятие 1  Оценка имущества</t>
  </si>
  <si>
    <t>Мероприятие 1.        Оценка имущества в т.ч.:   - земельных участков и объектов недвижимости (жилых, нежилых помещений) находящегося в муниципальной собственности;              - акций (долей) в уставных капиталах хозяйственных обществ, находящихся в собственности муниципального образования;      - иного имущества</t>
  </si>
  <si>
    <t>Задача 2.        Обеспечение  эффективности использования имущества муниципальных унитарных предприятий, муниципальных учреждений, хозяйственных обществ городского округа Домодедово</t>
  </si>
  <si>
    <t>Основное мероприятие 2 Управление имуществом, находящимся в собственности городского округа Домодедово</t>
  </si>
  <si>
    <t>Мероприятие 1.          Увеличение уставного фонда  Муниципальных унитарных предприятий</t>
  </si>
  <si>
    <t>Задача 3.         Поддержание в надлежащем состоянии  муниципального жилищного фонда и нежилых помещений</t>
  </si>
  <si>
    <t xml:space="preserve">Мероприятие 1.       Оплата коммунальных услуг (отопление, горячего и холодного водоснабжения, канализации, водоотведения, электроэнергии), услуг по содержанию имущества (жилых и нежилых помещений) </t>
  </si>
  <si>
    <t>3.1.2</t>
  </si>
  <si>
    <t>Мероприятие 2.       Оплата услуг по ремонту жилых и нежилых помещений, предоставляемых по договорам соц.найма и аренды. Оплата взносов на капитальный ремонт жилых и нежилых помещений</t>
  </si>
  <si>
    <t>3.1.3</t>
  </si>
  <si>
    <t xml:space="preserve">Мероприятие 3.        Оплата арендной платы за пользование имуществом   </t>
  </si>
  <si>
    <t>3.1.4</t>
  </si>
  <si>
    <t>Мероприятие 4.       Оплата услуг по начислению, сбору и транзитному перечислению денежных средств поступающих от населения, за найм жилых помещений муниципального жилищного фонда</t>
  </si>
  <si>
    <t>3.1.5</t>
  </si>
  <si>
    <t>Мероприятие 5.       Обследование строительных конструкций с целью определения их технического состояния</t>
  </si>
  <si>
    <t>3.1.6</t>
  </si>
  <si>
    <t>Мероприятие 6.        Уплата прочих налогов, сборов и иных платежей</t>
  </si>
  <si>
    <t>3.1.7</t>
  </si>
  <si>
    <t>Мероприятие 7. Содержание наружного противопожарного водоснабжения</t>
  </si>
  <si>
    <t>3.1.8</t>
  </si>
  <si>
    <t>Мероприятие 8. Изготовление и установка скульптуры на территории аллеи Чернобыльцев</t>
  </si>
  <si>
    <t>3.1.9</t>
  </si>
  <si>
    <t>Мероприятие 9.               Реконструкция станции катодной защиты  действующих газопроводов  низгоко и высокого давления  на территории аллеи Чернобыльцев</t>
  </si>
  <si>
    <t>Задача 4.               Повышение эффективности управления и распоряжения земельными участками государственная собственность на которые не разграничена, а также в иных случаях, установленных законодательством</t>
  </si>
  <si>
    <t>Основное мероприятие 3   Увеличение имущественной базы городского округа Домодедово</t>
  </si>
  <si>
    <t>Мероприятие 1.       Выполнение работ по изменению (установлению)   вида разрешенного использования земельных участков, разработка документации по планировки территории</t>
  </si>
  <si>
    <t>Задача 5.                Обеспечение государственной регистрации права собственности муниципального образования "городской округ Домодедово" Московской области на объекты недвижимого имущества</t>
  </si>
  <si>
    <t>Мероприятие 1.   Обеспечение оформления технических планов на объекты недвижимого имущества, находящегося в собственности муниципального образоания "городской округ Домодедово" Московской области</t>
  </si>
  <si>
    <t>Мероприятие 2.        Выполнение кадастровых работ на земельные участки  и объекты недвижимости находящиеся в собственности муниципального образования, работ по образованию, формированию земельных участков государственная собственность на которые не разграничена</t>
  </si>
  <si>
    <t>Задача 6   Обеспечение эффективного выполнения полномочий  МКУ "Центр содействия развитию земельно-имущественного комплекса городского округа Домодедово"</t>
  </si>
  <si>
    <t>Основное мероприятие 4 Обеспечение деятельности муниципальных бюджетных учреждений</t>
  </si>
  <si>
    <t>Мероприятие 1. Обеспечение денежным содержанием и дополнительными выплатами сотрудникам МКУ "Центр содействия развитию земельно-имущественного комплекса городского округа Домодедово". Перечисление страховых взносов в государственные внебюджетные фонды Российской Федерации</t>
  </si>
  <si>
    <t>Мероприятие 2.   Оснашение материально-технической базы, необходимыми средствами, а также закупка работ и услуг, необходимых для исполнения функций и полномочий, возложенных на  МКУ "Центр содействия развитию земельно-имущественного комплекса городского округа Домодедово"</t>
  </si>
  <si>
    <t>Оплата произведена согласно заключенным договорам в полном объеме на основании выставленных счетов</t>
  </si>
  <si>
    <t>Задача 1.  Обеспечение эффективного выполнения полномочий МКУ "Дирекция единого заказчика"</t>
  </si>
  <si>
    <t>Мероприятие 1.                       Материально-техническое обеспечение деятельности МКУ "Дирекция единого заказчика"</t>
  </si>
  <si>
    <t>Мероприятие 2.                       Обеспечение денежным содержанием и дополнительными выплатами сотрудников МКУ "Дирекция единого заказчика", перечисление страховых взносов в государственные внебюджетные фонды</t>
  </si>
  <si>
    <t>Мероприятие 3.                   Повышение квалификации сотрудников МКУ "Дирекция единого заказчика", участие в консультационных семинарах</t>
  </si>
  <si>
    <t>Задача 1.  Обеспечение эффективного выполнения полномочий МКУ "Управление капитального строительства"</t>
  </si>
  <si>
    <t>Мероприятие 1.                       Материально-техническое обеспечение деятельности МКУ "Управление капитального строительства"</t>
  </si>
  <si>
    <t>Мероприятие 2.                       Обеспечение денежным содержанием и дополнительными выплатами сотрудников МКУ "Управление капитального строительства", перечисление страховых взносов в государственные внебюджетные фонды</t>
  </si>
  <si>
    <t>Задача 1.  Обеспечение эффективного выполнения полномочий МКУ "Ремонт и обслуживание зданий"</t>
  </si>
  <si>
    <t>Мероприятие 1.                       Материально-техническое обеспечение деятельности МКУ "Ремонт и обслуживание зданий"</t>
  </si>
  <si>
    <t xml:space="preserve">Оплата произведена согласно заключенным контрактам в полном объеме на основании выставленных счетов </t>
  </si>
  <si>
    <t>Мероприятие 2.                       Обеспечение денежным содержанием и дополнительными выплатами сотрудников МКУ "Ремонт и обслуживание зданий", перечисление страховых взносов в государственные внебюджетные фонды</t>
  </si>
  <si>
    <t xml:space="preserve">Подпрограмма 1 «Обеспечение доступности услуг пассажирского транспорта на территории городского округа Домодедово на 2017-2021 годы»                </t>
  </si>
  <si>
    <t>Подпрограмма 2 «Обеспечение безопасности дорожного движения на территории городского округа Домодедово на 2017-2021 годы»</t>
  </si>
  <si>
    <t>Мероприятие 2 Ремонт и устройство искусственных дорожных неровностей для ограничения скорости движения автотранспорта.</t>
  </si>
  <si>
    <t>Мероприятие 3 Обустройство наиболее опасных участков улично-дорожной сети металлическими барьерными и пешеходными ограждениями.</t>
  </si>
  <si>
    <t>Мероприятие 4 Нанесение горизонтальной разметки на дорожное покрытие (в т.ч. разметка пешеходных переходов)</t>
  </si>
  <si>
    <t>Мероприятие 5 Установка дорожных знаков</t>
  </si>
  <si>
    <t>Мероприятие 6 Обеспечение бесперебойной работы средств организации дорожного движения.</t>
  </si>
  <si>
    <t>Мероприятие 10. Обустройство пешеходных переходов вблизи образовательных учреждений техническими средствами (ИДН,  пешеходными ограждениями, дорожной разметкой, знаками на желтом светоотражающем фоне и освещением)</t>
  </si>
  <si>
    <t>Подпрограмма 3 «Обеспечение проектирования, строительства, реконструкции, ремонта и содержания автомобильных дорог, тротуаров, мостов муниципального значения на 2017-2021 годы»</t>
  </si>
  <si>
    <t xml:space="preserve">Задача 1. Поддержание транспортно – эксплуатационного состояния  муниципальных дороги и тротуаров отвечающего нормативным требованиям.  </t>
  </si>
  <si>
    <t>Ежемесячная оплата выполненных работ.</t>
  </si>
  <si>
    <t>Задача 2. Развитие улично-дорожной сети городского округа Домодедово.</t>
  </si>
  <si>
    <t>Мероприятие 1. Ремонт площади Гагарина в микрорайоне Авиационный г. Домодедово</t>
  </si>
  <si>
    <t>Мероприятие 2. Текущий ремонт дорог и тротуаров городского округа Домодедово</t>
  </si>
  <si>
    <t>Мероприятие 3. Устройство водоотводных труб, кюветов вдоль ул. Чкалова микрорайона Барыбино г. Домодедово</t>
  </si>
  <si>
    <t>Мероприятие 4. Строительство дороги с тротуарами и велодорожками по ул. Лунная от ул. 25 лет Октября до ул. Триумфальная г. Домодедово</t>
  </si>
  <si>
    <t xml:space="preserve"> Мероприятие 6. Разработка проектно-сметной документации: «Строительство ливневой канализации с очистными сооружениями в районе улицы 2-я Центральная от  пересечения с улицей Гагарина  по улицам 1-я Коммунистическая, Северная, Краснодарская до Каширского  шоссе км 38,420 г. Домодедово».</t>
  </si>
  <si>
    <t xml:space="preserve"> Мероприятие 7. Технический надзор за качеством выполняемых работ по ремонту муниципальных дорог и тротуаров городского округа Домодедово.</t>
  </si>
  <si>
    <t xml:space="preserve">Мероприятие 8. Ремонт автомобильных дорог дорог общего пользования с использованием субсидий из Дорожного фонда Московской области </t>
  </si>
  <si>
    <t>Мероприятие 9. Выполнение работ по проектированию и строительству (реконструкции) автомобильных дорог общего пользования местного значения с твердым покрытием до сельских населенных пунктов городского округа Домодедово, не имеющих круглогодичной связи с сетью автомобильных дорог Московской области.</t>
  </si>
  <si>
    <t>Мероприятие 10.  Устройство кюветов и планировка территории прилегающей к автомобильным дорогам по ул. Советская, ул. Набережная и Каширское шоссе г. Домодедово.</t>
  </si>
  <si>
    <t xml:space="preserve">Мероприятие13. Инженерно-геодезические изыскания. </t>
  </si>
  <si>
    <t>Мероприятие 1. Ремонт дворовой территории д.3,4 ул. Домодедовское шоссе, ГПЗ "Константиново"               г. Домодедово.</t>
  </si>
  <si>
    <t>Мероприятие 2. Ремонт дворовой территории д.71-74 военного городка Долматово, Растуновский а/о г. Домодедово.</t>
  </si>
  <si>
    <t>Архитектура и градостроительство городского округа Домодедово на 2017-2021 годы</t>
  </si>
  <si>
    <t>Мероприятие 1 Обеспечение денежным содержанием (с учетом  начислений) сотрудников.</t>
  </si>
  <si>
    <t>Мероприятие 9.
Проектно-изыскательные работы на транспортно-экономическое обоснование строительства автомобильной дороги регионального значения "Обход д. Заболотье и с. Домодедово" в г.о. Домодедово</t>
  </si>
  <si>
    <t>Итого по программе</t>
  </si>
  <si>
    <t xml:space="preserve">Другие источники         </t>
  </si>
  <si>
    <t>Итого по подпрограмме 1</t>
  </si>
  <si>
    <t xml:space="preserve">Задача 1 "Снижение удельного суммарного расхода энергетических ресурсов на снабжение органов местного самоуправления и муниципальных учреждений"
</t>
  </si>
  <si>
    <t>Основное мероприятие 1 "Снижение энергопотребления в организациях и учреждениях бюджетной сферы"</t>
  </si>
  <si>
    <t xml:space="preserve">Внедрение  энергосберегающего освещения (замена ламп накаливания на энергосберегающие в местах общего пользования  и установка датчиков движения)
</t>
  </si>
  <si>
    <t>Снижение тепловых потерь через ограждающие конструкции</t>
  </si>
  <si>
    <t>Ремонт дверей, окон, крыш в мун. Учреждениях</t>
  </si>
  <si>
    <t>Итого по подпрограмме 2</t>
  </si>
  <si>
    <t>Задача 1 "Снижение удельного суммарного расхода энергетических ресурсов в многоквартирных домах"</t>
  </si>
  <si>
    <t>Основное мероприятие 1 "Снижение энергопотребления в жилищном фонде"</t>
  </si>
  <si>
    <t>Внедрение  энергосбе-регающего освещения (замена ламп накаливания на энергосберегающие в местах общего пользования  и установка датчиков движения</t>
  </si>
  <si>
    <t xml:space="preserve">Снижение тепловых потерь через ограждающие конструкции
</t>
  </si>
  <si>
    <t xml:space="preserve">Ремонт межпанельных швов МКД, остекление оконных рам в подъездах; Ремонт балконов; </t>
  </si>
  <si>
    <t>Итого по подпрограмме 4</t>
  </si>
  <si>
    <t>Задача 2 "Увеличение доли освещенных улиц, проездов, набережных, площадей"</t>
  </si>
  <si>
    <t>Основное мероприятие 1 "Обеспечение бесперебойного освещения улиц г.о. Домодедово"</t>
  </si>
  <si>
    <t>Отпуск электроэнергии</t>
  </si>
  <si>
    <t>Содержание и ремонт сетей электроснабжения</t>
  </si>
  <si>
    <t>Содержание эл. сетей г.о. Домодедово</t>
  </si>
  <si>
    <t>Подпрограмма 7 «Популяризация энергосбережения на 2015- 2020 годы»</t>
  </si>
  <si>
    <t>Итого по подпрограмме 7</t>
  </si>
  <si>
    <t xml:space="preserve">Задача 1 "Обеспечение доступа граждан к необходимой информации в сфере энергоэффективности"
</t>
  </si>
  <si>
    <t>Основное мероприятие 1 "Обеспечение информационной поддержки общественности по вопросу энергосбережения"</t>
  </si>
  <si>
    <t>Взаимодействие со средствами массовой информации в целях освещения хода реализации программы</t>
  </si>
  <si>
    <t>Организация и проведение научнопрактических конференций, семинаров, круглых столов по вопросам энергосбережения и энергетической эффективности</t>
  </si>
  <si>
    <t>Спорт городского округа Домодедово на 2017-2021 годы</t>
  </si>
  <si>
    <t>Экология и окружающая среда городского округа Домодедово на 2017-2021 годы</t>
  </si>
  <si>
    <t xml:space="preserve">Задача 1.          Увеличениедоли обследованных гидротехнических сооружений, расположенных на территории городского округа Домодедово </t>
  </si>
  <si>
    <t>Задача 2. 
Снижение общего количества преступлений, совершенных на территории муниципального образования</t>
  </si>
  <si>
    <t>Задача 4.                                                      Профилактика  и предупреждение преступлений экстремистской направленности</t>
  </si>
  <si>
    <t xml:space="preserve">Задача 3.                                  Увеличение количества социально значимых объектов, мест с массовым пребыванием людей, коммерческих объектов, оборудованных системами видеонаблюдения и подключенных к системе «Безопасный регион», в общем числе таковых объектов и мест
</t>
  </si>
  <si>
    <t xml:space="preserve">Задача 1. 
 Повышение степени антитеррористической  
защищенности социально значимых объектов и мест  с массовым пребыванием людей
</t>
  </si>
  <si>
    <t>«Жилище» городского округа Домодедово на 2017-2021 годы</t>
  </si>
  <si>
    <t>Культура городского округа Домодедово на 2017-2021 годы</t>
  </si>
  <si>
    <t>Подпрограмма 2 «Общее образование»</t>
  </si>
  <si>
    <t>Подпрограмма 1 «Дошкольное образование»</t>
  </si>
  <si>
    <t>Подпрограмма 3 «Дополнительное образование, воспитание и психолого-социальное сопровождение детей»</t>
  </si>
  <si>
    <t>Задача 2. Создание условий для летнего отдыха и оздоровления детей и молодежи в целях увеличения численности детей в возрасте от 7 до 15 лет, охваченных отдыхом и оздоровлением</t>
  </si>
  <si>
    <t>Подпрограмма 4 «Обеспечивающая программа»</t>
  </si>
  <si>
    <t>Подпрограмма 2 «Обеспечение безопасности гидротехнических сооружений городского округа Домодедово на 2017-2021 годы»</t>
  </si>
  <si>
    <t>Задача 1. Обеспечение перевозок пассажиров по муниципальным автобусным маршрутам регулярных перевозок.</t>
  </si>
  <si>
    <t>Итого по муниципальным программам</t>
  </si>
  <si>
    <t xml:space="preserve">Задача 1 Обеспечение населенных пунктов городского округа Домодедово источниками газификации-газопроводами высокого, среднего и низкого давления   </t>
  </si>
  <si>
    <t>Основное мероприятие 1: Развитие системы газоснабжения населённых пунктов городского округа Домодедово.</t>
  </si>
  <si>
    <t>Мероприятие подпрограммы 1 Строительство газопровода высокого, среднего и низкого давления на улицах Верхняя Павловская, Шоссейная, Московская, Пахринская, Огородная, Нижняя Павловская и Вокзальный проезд в д. Павловское</t>
  </si>
  <si>
    <t xml:space="preserve">Мероприятие подпрограммы 2 Проектирование газопровода от ГРС «Сынково» до котельной мкрн. Южный, расположенной на земельном участке с кадастровым номером 50:28:0000000:48459, и котельной «Лёдово», расположенной на земельном участке с кадастровым номером </t>
  </si>
  <si>
    <t xml:space="preserve">Основное мероприятие 1.  Информирование населения городского округа Домодедово об основных событиях социально-экономического развития, общественно-политической жизни, о деятельности органов местного сомоуправления городского округа Домодедово </t>
  </si>
  <si>
    <t xml:space="preserve">Всего по муниципальной программе </t>
  </si>
  <si>
    <t>Задача 2. Повышение уровня информированности  населения городского округа Домодедово посредством наружной рекламы</t>
  </si>
  <si>
    <t>Задача 1.  Повышение уровня информированности населения городского округа Домодедово</t>
  </si>
  <si>
    <t xml:space="preserve">Информирование населения городского округа Домодедово об основных событиях социально-экономического развития, общественно-политической жизни, освещение деятельности органов местного самоуправления городского округа Домодедово в печатных СМИ выходящих на территории муниципально образования </t>
  </si>
  <si>
    <t>Информирование жителей городского округа Домодедово о деятельности органов местного самоуправления путем изготовления и распространения (вещания) на территории городского округа Домодедово радиопрограммы</t>
  </si>
  <si>
    <t>Информирование жителей городского округа Домодедово Московской области о деятельности органов местного самоуправления путем изготовления и распространения (вещания) на территории городского округа Домодедово  телепередач</t>
  </si>
  <si>
    <t xml:space="preserve">1.1.3. </t>
  </si>
  <si>
    <t>Информирование населения  городского округа Домодедово о деятельности органов местного самоуправления городского округа Домодедово путем размещения материалов и в электронных  СМИ, распространяемых в сети Интернет (сетевых изданиях). Ведение информационных ресурсов и баз данных городского округа Домодедово</t>
  </si>
  <si>
    <t xml:space="preserve">1.1.5. </t>
  </si>
  <si>
    <t>Осуществление взаимодействия органов местного самоуправления с печатными СМИ в области подписки, доставки и распространения тиражей печатных изданий</t>
  </si>
  <si>
    <t>Задача 1                                                                  Увеличение количества населения городского округа Домодедово оповещаемого техническими средствами системы централизованного оповещения и информирования, в том числе муниципальной (местной ) системы оповещения и информирования населения  об опасностях возникающих при  военных конфликтах или вследствие этих конфликтов, а также об угрозе возникновения или о возникновении ЧС природного и техногенного характера</t>
  </si>
  <si>
    <t>Основное мероприятие  1.1.                                                Поддержание в постоянной готовности муниципальной системы оповещения и информирования населения об опасностях, возникающих при военных конфликтах или в следствие этих конфликтов, а также об угрозе возникновения или о возникновении ЧС природного и техногенного характера</t>
  </si>
  <si>
    <t>Мероприятие 1.1.1                                                                     Создание, развитие, совершенствование и эксплуатация муниципальной системы экстренного оповещения населения городского округа  об угрозе возникновения или возникновении чрезвычайной ситуации.</t>
  </si>
  <si>
    <t>Задача 2                                                                   Создание и развитие на территории городского округа Домодедово аппаратно-программного комплекса  «Безопасный город»</t>
  </si>
  <si>
    <t xml:space="preserve">Мероприятие 2.1.1                            Создание, содержание и организация функционирования аппаратно-программного комплекса «Безопасный город» </t>
  </si>
  <si>
    <t xml:space="preserve">Задача 1                                                    Сокращение количества пожаров, произошедших на территории городского округа Домодедово (по сравнению с базовым периодом) </t>
  </si>
  <si>
    <t xml:space="preserve">Основное мероприятие  1.1.
Обеспечение пожарной безопасности
</t>
  </si>
  <si>
    <t>Мероприятие 1.1.1                                                                    Обеспечение выполнения первичных мер пожарной безопасности на территории городского округа Домодедово</t>
  </si>
  <si>
    <t>Задача 2                                                             Поддержка и оказание содействия в развитии добровольной пожарной охраны</t>
  </si>
  <si>
    <t xml:space="preserve">Основное мероприятие    2.1                                                                            Развитие добровольной пожарной охраны на территории городского 
округа Домодедово
</t>
  </si>
  <si>
    <t>Мероприятие 2.1.1
Приобретение противопожарного инвентаря, имущества, автозапчастей для пожарной техники и рекламной продукции для оснащения добровольной пожарной охраны и противопожарной пропаганды</t>
  </si>
  <si>
    <t>Мероприятие 2.1.2
Выплаты добровольным пожарным, отличившимся при тушении пожаров</t>
  </si>
  <si>
    <t xml:space="preserve">Мероприятие 2.1.3                                 Обучение и страхование добровольных пожарных </t>
  </si>
  <si>
    <t xml:space="preserve">Задача 1                                            Реализация задач гражданской обороны и обеспечение выполнения мероприятий Плана гражданской обороны и защиты населения городского округа Домодедово </t>
  </si>
  <si>
    <t xml:space="preserve">Основное мероприятие 1.1                              Создание запасов материально-технических, продовольственных, медицинских и иных средств для целей гражданской обороны </t>
  </si>
  <si>
    <t>Мероприятие 1.1.1                                                                     Приобретение имущества гражданской обороны, организация  и  обеспечение его содержания.</t>
  </si>
  <si>
    <t xml:space="preserve">Основное мероприятие 1.2                                                                                                   Повышение степени готовности ЗСГО к приёму укрываемого населения </t>
  </si>
  <si>
    <t>Мероприятие 1.2.1                                                                     Восстановление технической готовности защитных сооружений гражданской обороны</t>
  </si>
  <si>
    <t xml:space="preserve">Основное мероприятие 1.1
Оборудование социально - значимых объектов инженерно-техническими сооружениями, обеспечивающими контроль доступа или блокирование несанкционированного доступа, контроль и оповещение о возникновении угроз
</t>
  </si>
  <si>
    <t xml:space="preserve">Мероприятие 1.1.2
Оборудование объектов Комитета по культуре, делам молодежи и спорту: 
- установка инженерно-технических средств антитеррористической защиты;
- оснащение стационарными (рамочными) и ручными металлообнаружителями; 
- установка громкоговорящей связи (оповещение о возникновении угрозы  совершения террористического акта или иного преступления);
</t>
  </si>
  <si>
    <t xml:space="preserve">Мероприятие 1.1.3 
Оборудование объектов управления образования городского округа Домодедово:
- установка инженерно-технических средств антитеррористической защиты (дополнительных камер видеонаблюдения);
- оснащение стационарными (рамочными) и ручными металлообнаружителями;
- установка систем контроля и управления доступом (СКУД)
- установка домофонов
- установка громкоговорящей связи (оповещение о возникновении угрозы  совершения террористического акта или иного преступления)
</t>
  </si>
  <si>
    <t xml:space="preserve">Основное мероприятие 1.2.
Повышение степени защищенности объектов муниципальной собственности
</t>
  </si>
  <si>
    <t>Мероприятие 1.2.1
Обеспечение централизованной пультовой охраной зданий и помещений Администрации городского округа Домодедово</t>
  </si>
  <si>
    <t xml:space="preserve">Мероприятие 1.2.2
Обеспечение охраной зданий и помещений, подведомственных Управлению образования Администрации городского округа Домодедово
</t>
  </si>
  <si>
    <t xml:space="preserve">Мероприятие 1.2.3
Обеспечение технического обслуживания систем тревожной сигнализации зданий (сооружений), подведомственных Управлению образования
</t>
  </si>
  <si>
    <t>Мероприятие 1.2.4 
Обеспечение охраной зданий (сооружений), подведомственных Комитету по культуре, делам молодежи и спорту</t>
  </si>
  <si>
    <t xml:space="preserve">Мероприятие 1.2.5
Обеспечение технического обслуживания систем тревожной сигнализации зданий (сооружений), подведомственных Комитету по культуре, делам молодежи и спорту 
</t>
  </si>
  <si>
    <t xml:space="preserve">Основное мероприятие 2.1. 
Обеспечение деятельности общественных объединений  правоохранительной направленности
</t>
  </si>
  <si>
    <t xml:space="preserve">Мероприятие 2.1.1           Материальное стимулирование народных дружинников
</t>
  </si>
  <si>
    <t xml:space="preserve">Мероприятие 2.1.2 Осуществление мероприятий по обучению народных дружинников
</t>
  </si>
  <si>
    <t xml:space="preserve">Мероприятие 2.1.3
Материальное-техническое обеспечение деятельности народных дружин 
</t>
  </si>
  <si>
    <t xml:space="preserve">Основное мероприятие 2.2
Реализация мероприятий по обеспечению общественного порядка и общественной безопасности
</t>
  </si>
  <si>
    <t xml:space="preserve">Мероприятие 2.2.1
Изготовление, размещение и распространение рекламной продукции по профилактике преступлений и правонарушений среди подростков и молодежи  
</t>
  </si>
  <si>
    <t xml:space="preserve">Мероприятие 2.2.2 Подготовка и участие Домодедовского отряда юных друзей полиции в областном слете </t>
  </si>
  <si>
    <t xml:space="preserve">Мероприятие 2.2.3 Подготовка и участие в проведении ежегодных конкурсов социальных проектов и инициатив образовательных организаций, общественных организаций и объединений, направленных на профилактику беспрезорности, преступлений и иных правонарушений несовершеннолетних </t>
  </si>
  <si>
    <t>Основное мероприятие 3.1. 
Развертывание элементов системы системы технологического обеспечения региональной общественной безопасности и оперативного управления «Безопасный регион»</t>
  </si>
  <si>
    <t xml:space="preserve">Мероприятие 3.1.1
Оказание услуг по предоставлению видеоизображения для сегмента технологического обеспечения региональной общественной безопасности и оперативного управления "Безопасный регион"
</t>
  </si>
  <si>
    <t xml:space="preserve">Мероприятие 3.1.2
Приобретение и установка камер видеонаблюдения, серверного оборудования на  социально - значимых объектах, местах с  массовым пребыванием людей для расширения системы технологического обеспечения региональной общественной безопасности и оперативного управления "Безопасный регион"
</t>
  </si>
  <si>
    <t xml:space="preserve">Мероприятие 3.1.3
  Эксплуатационно – техническое обслуживание  и текущий ремонт системы технологического обеспечения региональной общественной безопасности и оперативного управления "Безопасный регион"
</t>
  </si>
  <si>
    <t xml:space="preserve">Мероприятие 3.1.4
Обслуживание систем видеонаблюдения, подведомственных Управлению образования
</t>
  </si>
  <si>
    <t xml:space="preserve">Мероприятие 3.1.5 
Приобретение и установка камер видеонаблюдения на объектах, подведомственных Комитету по культуре, делам молодежи и спорту 
</t>
  </si>
  <si>
    <t xml:space="preserve">Мероприятие 3.1.6
Осуществление организационных мероприятий по подключению  торговых центров, автозаправочных станций к системе «Безопасный регион»
</t>
  </si>
  <si>
    <t xml:space="preserve">Основное мероприятие 4.1.
Организация и проведение мероприятий, направленных на предупреждение проявлений экстремизма,  формирование мульти культурности и толерантности в молодежной среде
</t>
  </si>
  <si>
    <t xml:space="preserve">Мероприятие 4.1.1
Изготовление агитационных материалов направленных на предотвращение экстремизма
</t>
  </si>
  <si>
    <t>Мероприятие 4.1.2       Организация и проведение "круглых столов" с представителями органов государственной власти Московской области, общественных и религиозных организаций по вопросам воспитания межнациональной  и межконфессиональной толерантности</t>
  </si>
  <si>
    <t>Мероприятие 4.1.3       Организация и проведение мероприятий, посвященных Дню солидарности в борьбе с терроризмом</t>
  </si>
  <si>
    <t>Мероприятие 4.1.4    Организация и проведение культурных мероприятий :      - Пасхальный концерт; Татарский народный праздник "Сабантуй";                       -       в рамках дня славянской письменности концертная программа "Мы славяне";                                                                     - в рамках проекта "Другие берега" в библиотеках городского округа недель литературы и культуры народов мира</t>
  </si>
  <si>
    <t>Мероприятие 4.1.5       Оказание методической помощи в подготовке специалистов, принимающих участие в информационном противодействии экстремизму</t>
  </si>
  <si>
    <t>Задача 5 
Увеличение количества лиц с диагнозом потребление наркотических средств с вредными последствиями, поставленных на диспансерный учет</t>
  </si>
  <si>
    <t xml:space="preserve">Основное мероприятие 5.1. 
Профилактика наркомании и токсикомании
</t>
  </si>
  <si>
    <t xml:space="preserve">Мероприятие 5.1.1
Внедрение профилактических антинаркотических программ в образовательных организациях
</t>
  </si>
  <si>
    <t xml:space="preserve">Мероприятие 5.1.2
Повышение квалификации специалистов и подготовка волонтеров
</t>
  </si>
  <si>
    <t>Мероприятие 5.1.3                                                     Приобретение наборов тестов с целью раннего выявления незаконного потребления наркотических средств и психоактивных веществ при проведении ежегодных медицинских осмотров обучающихся в общеобразовательных организациях</t>
  </si>
  <si>
    <t xml:space="preserve">Основное мероприятие 5.2. 
Информационно - пропагандистское сопровождение антинаркотической деятельности.
</t>
  </si>
  <si>
    <t xml:space="preserve">Мероприятие 5.2.1
Изготовление и размещение наружной рекламы, агитационных материалов, направленных на: - информирование общественности и целевых групп профилактики о государственной стратегии, а также реализуемой профилактической деятельности в отношении наркомании;
- формирование общественного мнения, направленного на изменение норм, связанных с поведением «риска», и пропаганду ценностей здорового образа жизни;
- информирование о рисках, связанных с наркотиками;
- стимулирование подростков и молодежи и их родителей к обращению за психологической и иной профессиональной помощью.
</t>
  </si>
  <si>
    <t xml:space="preserve">Задача 1 Повышение уровня обеспеченности населения г.о. Домодедоово жильем </t>
  </si>
  <si>
    <t xml:space="preserve">Основное мероприятие 2.                          Оказание имущественной  поддержки субъектам малого и среднего предпринимательства                                                        </t>
  </si>
  <si>
    <t>Подпрограмма 2  «Содействие занятости населения городского округа Домодедово на 2017-2021 годы»</t>
  </si>
  <si>
    <t xml:space="preserve">Основное мероприятие        Хранение, комплектование, учет и использование документов Архивного фонда Московской области и других архивных документов в архивном отделе администрации г/о Домодедово             </t>
  </si>
  <si>
    <t xml:space="preserve">Мероприятие 1.1               Хранение, комплектование, учет и использование документов Архивного фонда Московской области и других архивных документов, поступивших в архивный отдел администрации г/о Домодедово      </t>
  </si>
  <si>
    <t xml:space="preserve">Основное мероприятие. Проведение мероприятий, к которым обеспечено праздничное, тематическое оформление территории городского округа Домодедово в соответствии с постановлением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    </t>
  </si>
  <si>
    <t xml:space="preserve">2.1. </t>
  </si>
  <si>
    <t xml:space="preserve"> Основное мероприятие. Информирование населения об основных социально-экономических  событиях городского округа Домодедово, а так же о деятельности органов местного самоуправления посредством наружной рекламы</t>
  </si>
  <si>
    <t xml:space="preserve"> 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 </t>
  </si>
  <si>
    <t>Мероприятие 1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</si>
  <si>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Мероприятие 2 Субсидия юридическим лицам, которым выдано свидетельство об осуществлении перевозок по соответствующим маршрутам на компенсацию недополученных доходов, связанных с предоставлением мер социальной поддержки пассажирам, имеющих право на льготы при проезде на муниципальных маршрутах регулярных перевозок по нерегулируемым тарифам №11 "мкр. Южный (ул. Курыжова) - ст. Взлетная", №12 "ст. Домодедово - мкр. Южный", №20 "ул. Ломоносова д.22а - ст. Домодедово", №45 "ст. Домодедово - д.Чурилково"</t>
  </si>
  <si>
    <t>Приложение 1</t>
  </si>
  <si>
    <t>1.4</t>
  </si>
  <si>
    <t>1.4.1</t>
  </si>
  <si>
    <t>1.3.2</t>
  </si>
  <si>
    <t>Мероприятие 2.                                      Замена покрытия футбольного поля, расположенного вблизи Олимпийской Аллеи, разработка и экспертиза ПСД МАУ "ГС "Авангард"</t>
  </si>
  <si>
    <t>1.4.3</t>
  </si>
  <si>
    <t>Мероприятие 3.                                                                 Ремонт трибун с заменой кресел и подтрибунных помещений, разработка и экспертиза ПСД МАУ "ГС "Аванград"</t>
  </si>
  <si>
    <t>Основное мероприятие 2.1                 Создание АПК «Безопасный город»</t>
  </si>
  <si>
    <t>2.2.1</t>
  </si>
  <si>
    <t>2.2.2</t>
  </si>
  <si>
    <t>2.2.3</t>
  </si>
  <si>
    <t>4.1.4</t>
  </si>
  <si>
    <t>4.1.5</t>
  </si>
  <si>
    <t>5.1.3</t>
  </si>
  <si>
    <t>5.2.</t>
  </si>
  <si>
    <t>5.2.1</t>
  </si>
  <si>
    <t>Отражены собственные средства молодых семей</t>
  </si>
  <si>
    <t>Основное мероприятие №1          Оказание единовременной мат. помощи отдельным категориям граждан к памятным датам</t>
  </si>
  <si>
    <t>Основное мероприятие №2         Оказание единовременной мат. помощи ветеранам и другим категориям граждан</t>
  </si>
  <si>
    <t>Основное мероприятие №3  Обеспечение ежемесячных доплат к пенсии муниципальным служащим и почетным гражданам городского округа Домодедово</t>
  </si>
  <si>
    <t>Основное мероприятие №4  Предоставление мер социальной поддержки и субсидий по оплате жилого помещения и коммунальных услуг гражданам имеющим место жительства в городском округе Домодедово</t>
  </si>
  <si>
    <t>Основное мероприятие №1         Создание безбарьерной среды в городском округе Домодедово</t>
  </si>
  <si>
    <t>7</t>
  </si>
  <si>
    <t>Задача 7  Повышение уровня использования информационных технологий в сфере образования Московской области</t>
  </si>
  <si>
    <t>7.1</t>
  </si>
  <si>
    <t>Основное мероприятие 7 Внедрение информационных технологий для повышения качества и доступности образовательных услуг населению Московской области</t>
  </si>
  <si>
    <t>7.1.1</t>
  </si>
  <si>
    <t>Мероприятие 1 Обеспечение муниципальных учреждений общего образования доступом в информационно-телекоммуникационную сеть Интернет в соответствии с требованиями, с учетом субсидии из бюджета Московской области</t>
  </si>
  <si>
    <t>7.1.2</t>
  </si>
  <si>
    <t>Мероприятие 2 Приобретение современных аппаратно-программных комплексов для общеобразовательных организаций в муниципальном образовании Московской области, с учетом субсидии из бюджета Московской области</t>
  </si>
  <si>
    <t>8</t>
  </si>
  <si>
    <t>Задача 8 Повышение уровня использования информационных технологий в сфере культуры Московской области</t>
  </si>
  <si>
    <t>8.1</t>
  </si>
  <si>
    <t>Основное мероприятие 8  Внедрение информационных технологий для повышения качества и доступности услуг населению в сфере культуры Московской области</t>
  </si>
  <si>
    <t>8.1.1</t>
  </si>
  <si>
    <t>Мероприятие 1  Обеспечение муниципальных учреждений культуры доступом в информационно-телекоммуникационную сеть Интернет</t>
  </si>
  <si>
    <t>Покупка нежилого помещения для доступности населения и предоставления государственных и муниципальных услуг на базе МФЦ в микрорайоне Авиационный городского округа Домодедово.</t>
  </si>
  <si>
    <t>Оплата транспортных услуг отделу по делам несовершеннолетних производится по факту выполненных услуг</t>
  </si>
  <si>
    <t>Приобретены основные средства отделу по делам несовершеннолетних</t>
  </si>
  <si>
    <t>Основное мероприятие 4.Корректировка списков кандидатов в присяжные заседатели федеральных судов общей юрисдикции в РФ</t>
  </si>
  <si>
    <t xml:space="preserve">Основное мероприятие 5. Проведение муниципальных выборов
</t>
  </si>
  <si>
    <t>Перечислены денежные средства на обеспечение проведения выборов</t>
  </si>
  <si>
    <t>3.1.10</t>
  </si>
  <si>
    <t>Мероприятие 10. Разработка проектно-сметной документации на капитальный ремонт нежилых помещений</t>
  </si>
  <si>
    <t>Мероприятие 3. Уплата налогов, сборов и иных платежей</t>
  </si>
  <si>
    <t>Мероприятие 8 Установка технических средств организации дорожного движения.</t>
  </si>
  <si>
    <t>Мероприятие 11. Приобретение и обслуживание мобильного комплекса фиксации нарушений правил дорожного движения.</t>
  </si>
  <si>
    <t xml:space="preserve">Задача 1. Анализ состояния  компонентов окружающей  среды  </t>
  </si>
  <si>
    <t>Основное мероприятие  1. Изучение компонентов  окружающей природной среды</t>
  </si>
  <si>
    <t>Мероприятие  1. Мониторинг состояния атмосферного воздуха</t>
  </si>
  <si>
    <t xml:space="preserve">Мероприятие  2. Обследование качества воды малых рек    </t>
  </si>
  <si>
    <t xml:space="preserve">Мероприятие  3. Обследование состояния  поверхностных вод (прудов)  </t>
  </si>
  <si>
    <t>Мероприятие  4. Оценка влияния очистных вооружений на состояние поверхностных вод</t>
  </si>
  <si>
    <t>Мероприятие  5.   Анализ данных по садовым некоммерческим товариществам, как источника негативного воздействия на окружающую среду</t>
  </si>
  <si>
    <t>1.1.1.6.</t>
  </si>
  <si>
    <t>Мероприятие  6.     Анализ мест централизованного сбора отходов</t>
  </si>
  <si>
    <t>Мероприятие   7.    Выявление мест несанкционированных свалок и проведение анализа их образования</t>
  </si>
  <si>
    <t>Задача 2. Ликвидация выявленных  несанкционированных свалок</t>
  </si>
  <si>
    <t>Основное мероприятие  2.    Ликвидация несанкционированных (стихийных) свалок (навалов)</t>
  </si>
  <si>
    <t>Мероприятие   1.      Вывоз несанкционированных  (стихийных) свалок (навалов)</t>
  </si>
  <si>
    <t xml:space="preserve">Задача 3. Увеличение количества участвующих в мероприятиях экологической направленности  
</t>
  </si>
  <si>
    <t>Основное мероприятие  3.  Экологическое образование и воспитание, информирование и пропаганда экологических знаний  населения</t>
  </si>
  <si>
    <t xml:space="preserve">Мероприятие    1.      Разработка и издание  детского экологического атласа типографским способом </t>
  </si>
  <si>
    <t>Мероприятие    2.      Проведение  Общероссийских Дней защиты  от Экологической опасности,  Всемирного дня охраны природы, акций, конференций</t>
  </si>
  <si>
    <t xml:space="preserve">Мероприятие   3.      Проведение мероприятий экологической направленности - постоянно (конкурсы, акции, выставки и пр.)  </t>
  </si>
  <si>
    <t xml:space="preserve">Мероприятие    4.     Проведение экологических субботников и субботников по уборке территории </t>
  </si>
  <si>
    <t xml:space="preserve">Задача 4.        Увеличение количества очищенных водоемов </t>
  </si>
  <si>
    <t>Основное мероприятие  4.    Проведение очистки водоемов в целях улучшения качества окружающей среды</t>
  </si>
  <si>
    <t>Мероприятие  1.    Очистка береговых зон водоемов городского округа Домодедово</t>
  </si>
  <si>
    <t>Проведена очистка 48 береговых зон водоемов, вывезено 292,0 м3 мусора</t>
  </si>
  <si>
    <t xml:space="preserve">Мероприятие  2.        Обустройство  и содержание зон отдыха  </t>
  </si>
  <si>
    <t>Мероприятие   I.    Обследование гидротехнических сооружений находящихся в мниципальной собственности</t>
  </si>
  <si>
    <t>Мероприятие  2.  Обследование гидротехнических сооружений расположенных на территории городского округа Домодедово (в период весеннего половодья</t>
  </si>
  <si>
    <t>Мероприятие  3. Разработка проектно-сметной документации на ремонт гидротехнического сооружения</t>
  </si>
  <si>
    <t xml:space="preserve">Задача   I.                                                   Увеличение объема посадки зеленых насаждений </t>
  </si>
  <si>
    <t xml:space="preserve">Задача 2 .                                        Снижение площади засорения борщевиком Сосновского территории общего пользования городского округа Домодедово </t>
  </si>
  <si>
    <t>Заключено 2  договора, трудоустроено 2 выпускника</t>
  </si>
  <si>
    <t>Проведена 132 ярмарки</t>
  </si>
  <si>
    <t>Общеобразовательная школа на 275 мест, г. Домодедово, микрарайон Северный, ул. Советская, д.32 (ПИР и строительство)</t>
  </si>
  <si>
    <t>2.1.1.7.1</t>
  </si>
  <si>
    <t>2.1.1.7.2</t>
  </si>
  <si>
    <t>3.1.8.</t>
  </si>
  <si>
    <t>2.1.12.</t>
  </si>
  <si>
    <t>Основное мероприятие 1.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</si>
  <si>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Задача 1. Повышение защищенности участников дорожного движения от дорожно–транспортных происшествий и их последствий.</t>
  </si>
  <si>
    <t>Основное мероприятие 1 Повышение уровня безопасности дорожного движения.</t>
  </si>
  <si>
    <t>Основное мероприятие 1                                              Содержание дорог и тротуаров.</t>
  </si>
  <si>
    <t>Основное мероприятие 1 Проектирование, строительство, реконструкция и ремонт муниципальных дорог и тротуаров.</t>
  </si>
  <si>
    <t>Мероприятие 11. Ремонт участка подъездной дороги к д. Буняково от автодороги "Востряково-Ловцово" до СНТ "Востряково", мкр Востряково, г. Домодедово</t>
  </si>
  <si>
    <t>2.1.13.</t>
  </si>
  <si>
    <t>Мероприятие 14. Разработка проектно-сметной документации: «Реконструкция участка дороги по ул. Талалихина км.0+480 - км.1+005 мкр.Западный г.Домодедово».</t>
  </si>
  <si>
    <t>2.1.14.</t>
  </si>
  <si>
    <t>2.1.15.</t>
  </si>
  <si>
    <t>Мероприятие 16. Разработка проектно-сметной документации: «Капитальный ремонт участка дороги "Подъезд к санаторию "Подмосковье"».</t>
  </si>
  <si>
    <t>2.1.16.</t>
  </si>
  <si>
    <t>Мероприятие 17. Разработка проектно-сметной документации: «Устройство тротуара и велодорожки по ул. Советская мкр.Северный г.Домодедово"».</t>
  </si>
  <si>
    <t>2.1.17.</t>
  </si>
  <si>
    <t>Мероприятие 18. Ремонт участка дороги "Подъезд к санаторию "Подмосковье" Никитский административный округ го Домодедово</t>
  </si>
  <si>
    <t>Основное мероприятие 1.                             Ремонт дворовых территорий многоквартирных жилых домов и подъездов к дворовым территориям многоквартирных жилых домов.</t>
  </si>
  <si>
    <t>Мероприятие 3. Разработка проектно-сметной документации: «Капитальный ремонт дворовой территории, проезда к дворовой территории многоквартирных домов по адресу: г. Домодедово, ул. Советская, д. 62, д. 62/1"</t>
  </si>
  <si>
    <r>
      <t xml:space="preserve">Подпрограмма 4 «Обеспечение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2017-2021 годы»   </t>
    </r>
    <r>
      <rPr>
        <sz val="11"/>
        <color indexed="8"/>
        <rFont val="Times New Roman"/>
        <family val="1"/>
        <charset val="204"/>
      </rPr>
      <t xml:space="preserve">   </t>
    </r>
  </si>
  <si>
    <t>Завершение работ в 4 квартале 2017 года.</t>
  </si>
  <si>
    <t>Строительство канализационной насосной станции производительностью 4 500 м3/сут. в г. Домодедово, мкрн. Западный, ул. Текстильщиков</t>
  </si>
  <si>
    <t>Проведение ежегодной актуализации схем водоснабжения и водоотведения округа Домодедово</t>
  </si>
  <si>
    <t>2.1.8</t>
  </si>
  <si>
    <t>2.1.9</t>
  </si>
  <si>
    <t>2.1.10</t>
  </si>
  <si>
    <t>Окончание работ в 4 квартале 2017 года</t>
  </si>
  <si>
    <t>Работа ведется в соответствии с заявками</t>
  </si>
  <si>
    <t>Целевая субсидия МБУ "КБ" на изготовление и монтаж забора по ул. Советская, мкр-н Северный, г. Домодедово</t>
  </si>
  <si>
    <t>Целевая субсидия МБУ "КБ" на приобретение уличной мебели на Аллею 60-летия Победы, мкр-н Центральный, г.Домодедово</t>
  </si>
  <si>
    <t>Целевая субсидия МБУ "КБ" на вертикальную планировку ул.Каширское шоссе, г.Домодедово</t>
  </si>
  <si>
    <t xml:space="preserve">Целевая субсидия МБУ "КБ" на приобретение бункеров для сбора ТБО для установки в городском округе Домодедово </t>
  </si>
  <si>
    <t>Экономия при проведении аукциона</t>
  </si>
  <si>
    <t>Целевая субсидия МБУ "КБ" на приобретение автомобиля</t>
  </si>
  <si>
    <t>Целевая субсидия МБУ "КБ" на приобретение оргтехники и оборудования</t>
  </si>
  <si>
    <t>Целевая субсидия МБУ "КБ" на приобретение цветочниц, подлежащих установке на ограждении вдоль улиц Каширское шоссе и Советсткая</t>
  </si>
  <si>
    <t>Приобретение техники для нужд благоустройства территории городского округа Домодедово за счет средств бюджета Московской области</t>
  </si>
  <si>
    <t>Целевая субсидия МБУ "КБ" на ремонт ограждений частного сектора по улицам 2-я Коммунистическая (у стадиона "Авангард"</t>
  </si>
  <si>
    <t>Целевая субсидия МБУ "КБ" на ремонт ограждений частного сектора по ул.Каширское шоссе</t>
  </si>
  <si>
    <t>Осуществление переданных полномочий Московской области по организации проведения мероприятий по отлову и содержанию безнадзорных животных</t>
  </si>
  <si>
    <t xml:space="preserve">Основное мероприятие 2 "Формирование комфортной среды" </t>
  </si>
  <si>
    <t>Софинансирование из средств бюджета городского округа Домодедово мероприятий по подготовке к проведению чемпионата мира по футболу в 2018 году в Российской Федерации</t>
  </si>
  <si>
    <t>Реализация мероприятий по подготовке и проведению чемпионата мира по футболу в 2018 году в Российской Федерации</t>
  </si>
  <si>
    <t>Обустройство детской игровой площадки в мкр. Северный, ул. Набережная, д. 16/1</t>
  </si>
  <si>
    <t>Обустройство детской игровой площадки в мкр. Северный, ул. Дачная, д. 25, 25а</t>
  </si>
  <si>
    <t>1.1.34</t>
  </si>
  <si>
    <t>1.1.35</t>
  </si>
  <si>
    <t>Софинансирование расходов за счет средств бюджета городского округа Домодедово устройства детской площадки в с.Вельяминово, городской округ Домодедово</t>
  </si>
  <si>
    <t>Софинансирование расходов на участие в государственной программе Московской области «Развитие жилищно-коммунального хозяйства» на 2017-2021 годы на ремонт подъездов многоквартирных домов за счет средств бюджета городского округа Домодедово</t>
  </si>
  <si>
    <t>Задача 1. Обработка поступивших заявлений  в сфере архитектурно-градостроительной деятельности, осуществление контрольно надзорных функций за строительством муниципальных объектов, разработка проектов благоустроства</t>
  </si>
  <si>
    <t>Основное мероприятие 1 Создание условий для реализации полномочий  казенного учреждения</t>
  </si>
  <si>
    <t>Мероприятие 2 Закупка работ, услуг, материально-технических средств для общехозяйственных нужд.</t>
  </si>
  <si>
    <t xml:space="preserve">Задача 2. 
Утверждение документов территориального планирования и градостроительного зонирования городского округа 
</t>
  </si>
  <si>
    <t xml:space="preserve">Основное мероприятие Обеспечение утверждения документов территориального планирования и градостроительного зонирования городского округа  Домодедово </t>
  </si>
  <si>
    <t>Мероприятие 5 Разработка (корректировка)нормативов градостроительного проектирования городского округа Домодедово</t>
  </si>
  <si>
    <t xml:space="preserve">Задача 3. 
Создание архитектурно-художественного облика городского округа Домодедово.
</t>
  </si>
  <si>
    <t xml:space="preserve">Основное мероприятие Формирование привлекательного архитектурного облика </t>
  </si>
  <si>
    <t>Подпрограмма 1 «Проектно-информационное обеспечение градостроительной деятельности городского округа Домодедово на 2017-2021 годы»</t>
  </si>
  <si>
    <t>Выполнены врезка и пуск газа. Производится подключение абонентов.</t>
  </si>
  <si>
    <t>Установка приборов 
учета энергетических
ресурсов с автоматическим регулированием по параметрам наружного воздуха</t>
  </si>
  <si>
    <t>Софинансирование работ по установке и капитальному ремонту электросетевого хозяйства  и систем наружного освещения в рамках подготовки чемпионата мира по футболу в 2018 году в Российской Федерации за счет средств бюджета городского округа Домодедово</t>
  </si>
  <si>
    <t>5 публикаций</t>
  </si>
  <si>
    <t>4 семинара</t>
  </si>
  <si>
    <t>Развитие системы информирования населения о деятельности органов местного самоуправления  городского округа Домодедово на 2017-2021 годы</t>
  </si>
  <si>
    <t>Безопасность населения городского округа Домодедово на 2017 - 2021 годы</t>
  </si>
  <si>
    <t>Подпрограмма 1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2017 - 2021 годы»</t>
  </si>
  <si>
    <t>Повышение энергетической  эффективности городского округа Домодедово на 2015- 2020 годы</t>
  </si>
  <si>
    <t>Подпрограмма 1. «Энергосбережение и повышение энергетической эффективности в организациях и учреждениях бюджетной сферы на 2015- 2020 годы»</t>
  </si>
  <si>
    <t>Подпрограмма 4 «Энергосбережение в системе уличного освещения на 2015- 2020 годы»</t>
  </si>
  <si>
    <t>Газификация сельских населенных пунктов городского округа Домодедово на 2015-2019</t>
  </si>
  <si>
    <t>Задача 1. Доступность дошкольного образования для детей в возрасте от 1,5 до 7 лет</t>
  </si>
  <si>
    <t>Мероприятие 6.          Ремонт существующих зданий муниципальных дошкольных образовательных учреждений, в том числе:</t>
  </si>
  <si>
    <t>Мероприятие 1.                 Детский сад № 36 "Сказка"на 160 мест в микрорайоне Западный,   ул. Дружбы</t>
  </si>
  <si>
    <t xml:space="preserve">Мероприятие 2.         Детский сад № 48 на 150 мест в микроравйоне Южный      </t>
  </si>
  <si>
    <t xml:space="preserve">Мероприятие 3.                  Детский сад № 5  на 160 мест в микрорайоне Северный         </t>
  </si>
  <si>
    <t>Мероприятие 4.                      Детский сад № 27 на 160 мест   в микрорайоне Западный</t>
  </si>
  <si>
    <t>Мероприятие 5.                  Детский сад № 44 на 9 0мест в микрорайоне Западный</t>
  </si>
  <si>
    <t>Мероприятие 11.                Капитальный ремонт МАДОУ д/с № 9 "Ягодка"</t>
  </si>
  <si>
    <t>Задача 2.                                                 Обеспечение 100% доли воспитанников дошкольных образовательных организаций, обучающихся по программам, соответствующим требованиям федерального государственного образовательного стандарта дошкольного образования</t>
  </si>
  <si>
    <t>Основное мероприятие 1.                  Обеспечение реализации прав граждан на получение общедоступного и бесплатного дошкольного образования</t>
  </si>
  <si>
    <t>Мероприятие 1.                               Приобретение оборудования и инвентаря для муниципальных дошкольных образовательных учреждений</t>
  </si>
  <si>
    <t>Мероприятие 2.                            Обеспечение воспитанников муниципальных дошкольных образовательных учреждений сбалансированным качественным питанием</t>
  </si>
  <si>
    <t>Мероприятие 4.                       Компенсация части родительской платы за присмотр и уход за детьми, осваивающими образовательные программы дошкольного образования в дошкольных образовательных учреждениях городского округа Домодедово Московской области, осуществляющих образовательную деятельность</t>
  </si>
  <si>
    <t>Мероприятие 5.               Предоставление доступа к сети Интернет</t>
  </si>
  <si>
    <t>Мероприятие 6.              Создание условий для получения детьми- инвалидами качественного образования в дошкольных образовательных организациях; софинансирование для создания условий для получения детьми- инвалидами качественного образования</t>
  </si>
  <si>
    <t>Основное мероприятие 2.                     Обеспечение реализации федерального государственного образовательного стандарта дошкольного образования</t>
  </si>
  <si>
    <t xml:space="preserve">Мероприятие 1.                   Закупка оборудования для муниципальных дошкольных образовательных учреждений,  в т.ч. победителей областного конкурса на присвоение статуса Региональной площадки. Софинансирование на закупку оборудования  для муниципальных дошкольных образовательных учреждений,  в т.ч. победителей областного конкурса на присвоение статуса Региональной площадки. </t>
  </si>
  <si>
    <t>Задача 1.              Увеличение доли обучающихся   по федеральным государственным образовательным стандартам</t>
  </si>
  <si>
    <t xml:space="preserve">Основное мероприятие 1.       Обеспечение мер социальной поддержки обучающихся в муниципальных общеобразовательных учреждениях        </t>
  </si>
  <si>
    <t xml:space="preserve">Мероприятие 1.       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городского округа Домодедово Московской области
        </t>
  </si>
  <si>
    <t>Мероприятие 2.          Финансовое обеспечение условий для обеспечения обучающихся общеобразовательных учрежджений качественным горячим питанием</t>
  </si>
  <si>
    <t>Основное мероприятие 2.               Финансовое обеспечение деятельности общеобразовательных организаций</t>
  </si>
  <si>
    <t xml:space="preserve">Мероприятие 1.                        Обеспечение выполнения лицензионных показателей муниципальными общеобразовательными учреждениями, внедрение ФГОС общего образования, реализация программ повышения качества образования,
в том числе:
</t>
  </si>
  <si>
    <t>Мероприятие 2.                      Обеспечение подвоза учащихся к месту обучения в муниципальные общеобразовательные организации, расположенные в сельской местности</t>
  </si>
  <si>
    <t>Мероприятие 3.      Предоставление общеобразовательным учреждениям доступа к образовательным ресурсам через Интернет</t>
  </si>
  <si>
    <t xml:space="preserve">Мероприятие 4.                   Гранты муниципальным общеобразовательным организациям  с высоким уровнем достижения педагогического коллектива по образованию и воспитанию </t>
  </si>
  <si>
    <t>Мероприятие 1.              Строительство общеобразовательных организаций</t>
  </si>
  <si>
    <t>Мероприятие 2.                         Капитальные вложения в общеобразовательные организации в целях ликвидации второй смены</t>
  </si>
  <si>
    <t>Мероприятие 3.               Ремонт существующих зданий муниципальных общеобразовательных учреждений</t>
  </si>
  <si>
    <t>Мероприятие 4.                           Благоустройство территорий муниципальгых общеобразовательных учрждений</t>
  </si>
  <si>
    <t>Задача 3.                               Совершенствование учебно-материальной базы муниципальных общеобразовательных учреждений в целях уприведения ее в соответствие с основными современными требованиями образования</t>
  </si>
  <si>
    <t>Основное мероприятие 1.     Обеспечение развития инновационной инфраструктуры общего образования</t>
  </si>
  <si>
    <t>Мероприятие 1.     Приобретение оборудования и инвентаря для муниципальных образовательных учреждений</t>
  </si>
  <si>
    <t xml:space="preserve">Мероприятие 2.              Закупка учебного оборудования и мебели для муниципальных общеобразовательных организаций (в т.ч. победителей областного конкурса муниципальных общеобразовательных организаций, разрабатывающих и внедряющих инновационные  </t>
  </si>
  <si>
    <t>Мероприятие 3.               Создание в общеобразовательных организациях, расположенных в сельской местности, условий для занятий физической культурой и спортом.</t>
  </si>
  <si>
    <t xml:space="preserve">Мероприятие 4.            Закупка оборудования для общеобразовательных организаций– победителей областного конкурса на присвоение статуса РИП Московской области. Софинансирование на закупку оборудования  для общеобразовательных организаций– победителей областного конкурса на присвоение статуса РИП Московской области.    </t>
  </si>
  <si>
    <t xml:space="preserve">Мероприятие 5.          Выплата грантов Губернатора Московской области лучшим общеобразовательным организациям 
в Московской области, укрепление материально- технической базы лучших общеобразовательных учреждений
     </t>
  </si>
  <si>
    <t>Мероприятие 6.               Обустройство спортивных площадок в муниципальных общеобразовательных учреждениях с целью реализации Всероссийского физкультурно- спортивного комплекса «Готов к труду и обороне», в том числе:</t>
  </si>
  <si>
    <t>Мероприятие 7.               Обеспечение аппаратно- программными комплексами общеобразовательных организаций Московской области в соответствии с государственной программой Московской области "Эффективная власть", софинансирование расходов на обеспечение аппаратно- программными комплексами общеобразовательных организаций</t>
  </si>
  <si>
    <t xml:space="preserve">Мероприятие 8.          Укрепление материально- технической базы общеобразовательных организаций, команды которых заняли 1-5 места на соревнова-ниях "Веселые старты"среди команд общеобразовательных организаций в Московской области на призы Губернатора Московской области в 2017 году. Софинансирование расходов на укрепление материально- технической базы общеобразовательных организаций, команды которых заняли 1-5 места на соревнова-ниях "Веселые старты"     </t>
  </si>
  <si>
    <t>Задача 4.                Создание условий для детей инвалидов с целью освоения программ общего образования (от общего количества детей- инвалидов)</t>
  </si>
  <si>
    <t>Основное мероприятие 1.               Финансовое обеспечение доступности общего обрахзования для детей- инвалидов и детей с ограниченными возможностями здоровья</t>
  </si>
  <si>
    <t xml:space="preserve">Мероприятие 1.       Обеспечение деятельности МБОУ Кутузовской школы-интерната        </t>
  </si>
  <si>
    <t>Мероприятие 2.               Обеспечение сбалансированным качественным питанием воспитанников МБОУ Кутузовской школы-интерната  и МБУ ДО "Центр содействия семейному устройству детей, подготовки и сопровождения замещающих семей" им. Талалихина, в том числе:</t>
  </si>
  <si>
    <t xml:space="preserve">Мероприятие 3.         Распространение на всей территории Российской Федерации современных моделей успешной социализации детей      </t>
  </si>
  <si>
    <t>Мероприятие 4.               Формирование сети базовых общеобразовательных организаций, в которых созданы условия для инклюзивного образования детей– инвалидов</t>
  </si>
  <si>
    <t>Задача 1.  Увеличение численности детей, привлекаемых к участию в творческих мероприятиях</t>
  </si>
  <si>
    <t xml:space="preserve">Мероприятие 1.     Обеспечение выполнения лицензионных требований и нормативов муниципальными учреждениями дополнительного образования,
в том числе формирование муниципального задания на услуги дополнительного образования детей и финансовое обеспечение его реализации 
</t>
  </si>
  <si>
    <t xml:space="preserve">Мероприятие 2.           Обеспечение деятельности  муниципального бюджетного образовательного учреждения дополнительного образования детей городского округа Домодедово "Домодедовская детская школа искусств"    </t>
  </si>
  <si>
    <t xml:space="preserve">Мероприятие 3.            Приобретение оборудования муниципальным учреждениям дополнительного образования          </t>
  </si>
  <si>
    <t xml:space="preserve">Основное мероприятие 2.     Поддержка детей и молодежи, проявивших способности в области искусства, науки, физической культуры и спорта     </t>
  </si>
  <si>
    <t>Мероприятие 1.          Проведение олимпиад, творческих конкурсов, фестивалей и проздников с обучающимися, воспитанниками образовательных организаций и педагогическими работниками</t>
  </si>
  <si>
    <t>Основное мероприятие 3.          Строительство, реконструкция и ремонт учреждений дополнитель ного образования</t>
  </si>
  <si>
    <t>Мероприятие 3.                   Ремонт учреждений дополнительного образования</t>
  </si>
  <si>
    <t>Основное мероприятие 1.                       Реализация комплекса мер по обеспечению прав детей на организованный досуг, отдых и оздоровление</t>
  </si>
  <si>
    <t>Мероприятие 1.                   Обеспечение жизнедеятельности оздоровительных лагерей с дневным пребыванием детей, временно располагаемых на базах муниципальных образовательных учреждений.</t>
  </si>
  <si>
    <t>Мероприятие 2.                      Организация отдыха детей- сирот и детей, оставшихся без попечения родителей, в загородных стационарных учреждениях отдыха и оздоровления.</t>
  </si>
  <si>
    <t>Мероприятие 3.             Организация и проведение профильных смен для детей и подростков</t>
  </si>
  <si>
    <t>Мероприятие 4.                 Частичная оплата путевок или оплата компенсации за приобретённые путёвки в детские оздоровительные учреждения для детей работников муниципальных образовательных учреждений городского округа Домодедово, а также оплата компенсации для детей граждан Российской Федерации, имеющих место жительства в городском округе Домодедово.</t>
  </si>
  <si>
    <t>Мероприятие 5.            Организация отдыха и оздоровления детей и подростков, обучающихся в общеобразовательных учреждениях, проявивших особые способности в обучении и творческой деятельности, а также иных категорий детей, в том числе находящихся в трудной жизненной ситуации</t>
  </si>
  <si>
    <t>Мероприятие 6.         Организация и обеспечение функционирования оборонно-спортивного лагеря «Салют».</t>
  </si>
  <si>
    <t xml:space="preserve">Мероприятие 7.            Обучение начальников лагерей с дневным пребыванием детей, временно располагаемых на базах муниципальных образовательных учреждений, по вопросам охраны труда </t>
  </si>
  <si>
    <t>Мероприятие 8.                        Оплата труда начальникам и медицинским сестрам лагерей с дневным пребыванием детей, временно располагаемых на базах муниципальных образовательных учреждений</t>
  </si>
  <si>
    <t>Мероприятие 9.                Организация досуговых площадок при домах культуры и по месту жительства</t>
  </si>
  <si>
    <t>Мероприятие 10.                  Организация отдыха и оздоровления детей и подростков – участников творческих коллективов,  проявивших особые способности в обучении и творческой деятельности.</t>
  </si>
  <si>
    <t>Мероприятие 11.  Организация оздоровительных лагерей с дневным пребыванием детей на базах учреждений спорта</t>
  </si>
  <si>
    <t>Мероприятие 12.               Экскурсии в военно- патриотический парк культуры и отдыха Вооруженных Сил Российской Федерации "Патриот" в рамках реализации мероприятий военно- патриотического движения "Юнармия"</t>
  </si>
  <si>
    <t>Задача 3.               Сохранение уровня социализации детей-сирот и детей, оставшихся без попечения родителей</t>
  </si>
  <si>
    <t>Основное мероприятие 1.             Реализация комплекса мер, направленных на защиту прав детей- сирот и детей, оставшихся без попечения родителей</t>
  </si>
  <si>
    <t>Мероприятие 1.                  Обеспечение деятельности МБУ ДО "Центр содействия семейному устройству детей, подготовки и сопровождений замещающих семей" им. Талалихина</t>
  </si>
  <si>
    <t>Задача 4.                  Обеспечение отсутствия учащихся  и воспитанников муниципальных образовательных организаций, употребляющих психоактивные вещества в немедицинских целях</t>
  </si>
  <si>
    <t>Основное мероприятие 1.         Реализация мероприятий, напрвленных на профилактику правонарушений и формирование навыков законопослушного гражданина</t>
  </si>
  <si>
    <t>Мероприятие 1.          Проведение социально-психологического тестирования учащихся старших классов на предмет определения распространенности в общеобразо-вательных учреждениях факторов риска немедицинского употребления учащимися психоактивных веществ и добровольного анонимного экспресс-тестирования учащихся, достигших возраста 15 лет, на употребление наркотических средств</t>
  </si>
  <si>
    <t>Задача 1.        Обеспечение эффективного выполнения функций аппарата Управления образования</t>
  </si>
  <si>
    <t>Основное мероприятие 1.      Финансовое обеспечение функции Управления образования</t>
  </si>
  <si>
    <t>Мероприятие 1.             Расходы на содержание аппарата Управления образования</t>
  </si>
  <si>
    <t>Задача 2.                  Обеспечение эффективноного выполнения полномочий МБУ «Центр бухгалтерского обслуживания учреждений образования», МБУ "ЭРИС"</t>
  </si>
  <si>
    <t>Основное мероприятие 1.            Финансовое обеспечение деятельности МБУ «Центр бухгалтерского обслуживания учреждений образования», МБУ "ЭРИС"</t>
  </si>
  <si>
    <t>Мероприятие 1.                Выполнение муниципального задания на содержание МБУ «Центр бухгалтерского обслуживания учреждений образования»</t>
  </si>
  <si>
    <t>Мероприятие 2.              Выполнение муниципального задания на содержание МБУ «ЭРИС»</t>
  </si>
  <si>
    <t>Задача 3.                     Переподготовка и повышение квалификации педагогических и руководящих работников муниципальных образовательных организаций</t>
  </si>
  <si>
    <t>Основное мероприятие 1.              Реализация комплекса мер для обновления состава и компетенций педагогических работников</t>
  </si>
  <si>
    <t>Мероприятие 1.       Создание механизмов мотивации педагогических и руководящих работников к повышению качества работы и непрерывному профессиональному развитию.</t>
  </si>
  <si>
    <t>Задача 4.                   Обеспечене эффективного выполнения полномочий Муниципальным автономным учреждением дополнительного профессионального образования «Центр развития образования»</t>
  </si>
  <si>
    <t>Основное  мероприятие 1.           Создание условий для информационного, методического сопровожденияи мониторинга реализации муниципальной программы, в том числе финансовое обеспечение МАУ ДПО «Центр развития образования»</t>
  </si>
  <si>
    <t>Мероприятие 1.           Обеспечене выполнения лицензионных показателей Муниципальным автономным учреждением дополнительного профессионального образования «Центр развития образования»</t>
  </si>
  <si>
    <t xml:space="preserve">Мероприятие 2.1.4
Информирование населения муниципального образования  о деятельности народных дружин и т.д.
</t>
  </si>
  <si>
    <t>«Развитие жилищно-коммунального хозяйства городского округа Домодедово на 2017-2021 годы»</t>
  </si>
  <si>
    <t>Патриотическое воспитание граждан, проживающих в городском округе Домодедово, на 2017-2021 годы</t>
  </si>
  <si>
    <t>Задача 1. Увеличение числа граждан, проживающих в городском округе Домодедово, принимающих участие в меоприятиях гражданско-патриотической направленности</t>
  </si>
  <si>
    <t xml:space="preserve">Основное мероприятие 1. Организация и проведение массовых гражданоско-патриотических мероприятий для всех категорий граждан. </t>
  </si>
  <si>
    <t>Мероприятие 1. Организация и проведение мероприятий, связанных с Днями воинской славы России, а также памятными датами России, Московской области и городского округа Домодедово</t>
  </si>
  <si>
    <t>Мероприятие 2. Организация и проведение для граждан тематических учебно-практических занятий (семинаров, экскурсий, встреч, лекций с демонстрацией документальных фильмов гражданоско-патриотической тематики)</t>
  </si>
  <si>
    <t>Мероприятие 3. Организация и проведение мероприятий по выполнению гражданами нормативов и испытаний (тестов) Всероссийского физкультурно-спортивного комплекса "Готов к труду и обороне" (ГТО)</t>
  </si>
  <si>
    <t>Мероприятие 4. Разработка и реализация образовательно-патриотических маршрутов по местам Боевой и Трудовой Славы, историко-культурного и православного наследия родного края «Маршрут памяти»</t>
  </si>
  <si>
    <t>Мероприятие 5. Реализация общественными объединениями и организациями, функционирующими на территории городского округа Домодедово, гражданско-патриотических проектов и инициатив</t>
  </si>
  <si>
    <t>Основное мероприятие 2. Внедрение программ (проектов) гражданско-патриотической тематики</t>
  </si>
  <si>
    <t>Мероприятие 1. Разработка и реализация просветительских, в том числе интерактивных, конкурсных мероприятий гражданско-патриотической тематики, направленных на повышение уровня знаний истории и культуры России, Московской области и городского округа Домодедово</t>
  </si>
  <si>
    <t>Реализован курс "Я живу в России" (для детей-мигрантов)</t>
  </si>
  <si>
    <t>Мероприятие 2. Разработка и реализация программ (проектов) воспитания граждан, направленных на противодействие экстремизму, сепаратизму, межрелигиозным и межнациональным конфликтам</t>
  </si>
  <si>
    <t>В соответствии с утвержденным планом во всех общеобразовательных учреждениях проведены мероприятия, направленные на противодействие экстремизму, сепаратизму, межрелигиозным и межнациональным конфликтам</t>
  </si>
  <si>
    <t>Мероприятие 3. Реализация комплексного учебного курса «Основы религиозных культур и светской этики» в общеобразовательных учреждениях в контексте реализации федеральных государственных образовательных стандартов общего образования</t>
  </si>
  <si>
    <t>Мероприятие 4. Изучение истории христианской православной и иных культур на землях Подмосковья, в том числе в рамках преподавания в общеобразовательных учреждениях предмета «Духовное краеведение Подмосковья»</t>
  </si>
  <si>
    <t>В рамках преподавания в общеобразовательных учреждениях предмета «Духовное краеведение Подмосковья» проведены мероприятия, направленные на изучение истории христианской православной и иных культур на землях Подмосковья</t>
  </si>
  <si>
    <t>Задача 1. Увеличение числа граждан, проживающих в городском округе Домодедово, принимающих участие в мероприятиях военно-патриотической направленности</t>
  </si>
  <si>
    <t>Основное мероприятие 1. Обучение граждан основам военной службы</t>
  </si>
  <si>
    <t>Мероприятие 1. Расширение связей образовательных организаций с воинскими частями по вопросам подготовки молодежи допризывного и призывного возрастов к военной службе и призыву в Вооруженные Силы Российской Федерации</t>
  </si>
  <si>
    <t>Мероприятие 2. Обучение молодежи допризывного и призывного возрастов начальным знаниям в сфере обороны и их подготовки по основам военной службы</t>
  </si>
  <si>
    <t xml:space="preserve">Мероприятие 3. Создание условий для подготовки граждан по военно-прикладным и техническим видам спорта </t>
  </si>
  <si>
    <t>Мероприятие 4. Создание условий для подготовки граждан в возрасте 17 лет и старше по военно-учетным специальностям в общественных объединениях и профессиональных образовательных организациях</t>
  </si>
  <si>
    <t>Основное мероприятие 2. Организация и проведение военно-патриотических мероприятий для молодёжи допризывного и призывного возрастов</t>
  </si>
  <si>
    <t>Мероприятие 1. Организация и проведение 5-дневных учебных сборов с учащимися 10-х классов муниципальных общеобразовательных учреждений на базах воинских частей, расположенных на территории городского округа Домодедово</t>
  </si>
  <si>
    <t>Организованы и проведены пятидневные учебные сборы с учащимися 10-х классов общеобразовательных учреждений  с участием 9 военнослужащих 6 воинских частей</t>
  </si>
  <si>
    <t>Мероприятие 2. Организация и проведение муниципальных спартакиад по военно-прикладным и техническим видам спорта</t>
  </si>
  <si>
    <t>Мероприятие 3. Организация и проведение для учащейся молодёжи профильных смен военно-патриотической направленности и обеспечение их участия в деятельности оборонно-спортивных лагерей</t>
  </si>
  <si>
    <t xml:space="preserve">Задача 1. Увеличение числа организаторов и специалистов в сфере патриотического воспитания, в том числе руководителей военно-патриотических клубов и объединений, прошедших дополнительные профессиональные программы по повышению уровня компектенций в обалсти патриотического воспитания, в общей численности </t>
  </si>
  <si>
    <t>Основное мероприятие 1. Профессиональная подготовка, переподготовка и повышение квалификации специалистов, работающих в сфере патриотического воспитания</t>
  </si>
  <si>
    <t>Мероприятие 1. Организация профессиональной подготовки и переподготовки организаторов и специалистов, работающих в сфере патриотического воспитания</t>
  </si>
  <si>
    <t>Мероприятие 2. Проведение учебно-методических сборов с педагогическими работниками образовательных организаций, осуществляющими обучение граждан начальным знаниям в сфере обороны и их подготовку по основам военной службы, а также должностными лицами военного комиссариата, ответственными за подготовку граждан к военной службе, и военно-патриотических клубов и объединений</t>
  </si>
  <si>
    <t>Мероприятие 3. Разработка, организация и проведение для представителей профессионального сообщества цикла обучающих семинаров, в том числе с использованием интернет-технологий, по актуальным проблемам патриотического воспитания граждан</t>
  </si>
  <si>
    <t>Основное мероприятие 2. Использование конкурсных технологий в повышении профессионального мастерства специалистов, работающих в сфере патриотического воспитания</t>
  </si>
  <si>
    <t>Мероприятие 1. Организация и проведение муниципального конкурса профессионального мастерства среди организаторов и специалистов, работающих в сфере патриотического воспитания, «Растим патриотов России»</t>
  </si>
  <si>
    <t>Мероприятие 2. Организация и проведение муниципального конкурса среди образовательных организаций, расположенных на территории городского округа Домодедово, на лучшую подготовку граждан к военной службе «Защитник Отечества»</t>
  </si>
  <si>
    <t>Задача 2. Увеличение числа образовательных организаций, в которых функционируют спортивные клубы, военно-патриотические объединения, историко-краеведческие музеи, от общего количества образовательных организаций, осуществляющих свою деятельность на территории городского округа Домодедово</t>
  </si>
  <si>
    <t>Основное мероприятие 1. Создание и обеспечение функционирования в учреждениях и организациях, расположенных в городском округе Домодедово, объединений патриотической направленности</t>
  </si>
  <si>
    <t>Мероприятие 1. Создание и обеспечение деятельности в муниципальных учреждениях детских и молодёжных объединений в рамках движений «РОССИЙСКОЕ ДВИЖЕНИЕ ШКОЛЬНИКОВ» и «ЮНАРМИЯ»</t>
  </si>
  <si>
    <t>в городском округе Домодедово функционирует ВДЮВПОД "Юнармия". С 1 сентября 2017 года МАОУ Домодедовская СОШ № 4 с УИОП - пилотная площадка "РДШ"</t>
  </si>
  <si>
    <t>Мероприятие 2. Создание и обеспечение деятельности в муниципальных общеобразовательных учреждениях КАЗАЧЬИХ КЛАССОВ</t>
  </si>
  <si>
    <t>Мероприятие 3. Создание и обеспечение деятельности ШКОЛЬНЫХ СПОРТИВНЫХ КЛУБОВ</t>
  </si>
  <si>
    <t>В общеобразовательных учреждениях функционируют 7 спортивных клубов</t>
  </si>
  <si>
    <t>Мероприятие 4. Создание и обеспечение деятельности в учреждениях и организациях, функционирующих в городском округе Домодедово, объединений дополнительного образования технической направленности</t>
  </si>
  <si>
    <t xml:space="preserve">Объединения дополнительного образования технической направленности функционируют на базе всех общеобразвоательных учреждений. </t>
  </si>
  <si>
    <t>Основное мероприятие 2. Развитие и укрепление материально-технической базы в сфере патриотического воспитания граждан</t>
  </si>
  <si>
    <t>Мероприятие 1. Обеспечение текущего содержания памятников, обелисков и мемориальных досок, посвященных событиям Великой Отечественной войны 1941-1945 гг., а также локальным войнам, находящихся на территории городского округа Домодедово</t>
  </si>
  <si>
    <t>2.2.2.</t>
  </si>
  <si>
    <t>Мероприятие 2. Создание в учреждениях и организациях различной ведомственной принадлежности патриотических экспозиций (юнармейских комнат, музеев, музейных комнат, уголков и выставок), в том числе посвящённых Дням воинской славы России, государственной символике, достижениям государства, героям и значимым событиям в истории страны и родного края</t>
  </si>
  <si>
    <t>2.2.3.</t>
  </si>
  <si>
    <t>Мероприятие 3. Оснащение учреждений и организаций специализированным инвентарём и оборудованием для организации физкультурно-оздоровительной и спортивной работы</t>
  </si>
  <si>
    <t>2.2.4.</t>
  </si>
  <si>
    <t>Мероприятие 4. Оснащение учреждений и организаций различной ведомственной принадлежности современной материально-технической базой для развития военно-прикладных и технических видов спорта</t>
  </si>
  <si>
    <t>Задача 3. Увеличение числа учреждений и организаций, осуществляющих свою деятельность в соответствии с критериями эффективности деятельности в сфере патриотического воспитания граждан, от общего количества учреждений и организаций, осуществляющих свою деятельность на территории городского округа Домодедово</t>
  </si>
  <si>
    <t>Основное мероприятие 1. Внедрение перспективных моделей повышения эффективности деятельности в сфере патриотического воспитания граждан</t>
  </si>
  <si>
    <t>Мероприятие 1. Создание базовых образовательных организаций по апробации новых форм патриотического воспитания, в том числе на основе проектов победителей и призёров муниципальных конкурсов патриотической направленности</t>
  </si>
  <si>
    <t>Мероприятие 2. Разработка и внедрение критериев эффективности деятельности учреждений (организаций), осуществляющих свою деятельность на территории городского округа Домодедово, в сфере патриотического воспитания граждан</t>
  </si>
  <si>
    <t>Мероприятие 3. Организация и популяризация волонтерской деятельности в сфере патриотического воспитания граждан</t>
  </si>
  <si>
    <t>Мероприятие 4. Разработка порядка оказания финансовой, имущественной, информационной, консультационной и иной поддержки учреждениям (организациям) и специалистам, осуществляющим свою деятельность в сфере патриотического воспитания граждан</t>
  </si>
  <si>
    <t>4.</t>
  </si>
  <si>
    <t>Задача 4. Увеличение числа граждан, информированных о мероприятиях муниципальной программы, в общей численности граждан, проживающих в городском округе Домодедово</t>
  </si>
  <si>
    <t>Основное мероприятие 1. Создание условий для развития гражданской активности по формированию патриотической культуры в телевизионных, электронных и печатных средствах массовой информации</t>
  </si>
  <si>
    <t>Мероприятие 1. Издание и распространение информационных материалов патриотической тематики (справочные и учебные пособия, медиапрограммы (проекты) для военно-патриотических и гражданско-патриотических объединений и т.д.), в том числе на электронных носителях</t>
  </si>
  <si>
    <t>Мероприятие 2. Выпуск тематических видеопроектов и печатной продукции, ориентированной на повышение престижа службы в Вооруженных Силах Российской Федерации</t>
  </si>
  <si>
    <t>Мероприятие 3. Издание сборников, книг, брошюр (в том числе электронных версий печатных изданий) по истории учреждений (организаций), осуществляющих или осуществлявших свою деятельность на территории городского округа Домодедово</t>
  </si>
  <si>
    <t>Мероприятие 4. Создание карты памятников, мемориальных мест, обелисков и мемориальных досок, посвященных героям и событиям Великой Отечественной войны 1941-1945 г.г., а также локальных войн, находящихся на территории городского округа Домодедово</t>
  </si>
  <si>
    <t>4.1.5.</t>
  </si>
  <si>
    <t>Мероприятие 5. Создание на основе музейных фондов виртуальных экспозиций, посвящённых истории родного края и героическим событиям в истории нашей страны</t>
  </si>
  <si>
    <t>4.1.6.</t>
  </si>
  <si>
    <t>Мероприятие 6. Создание групп в социальных сетях и электронных системах мгновенного обмена сообщениями (мессенджерах) для презентации творческих проектов в сфере патриотического воспитания граждан</t>
  </si>
  <si>
    <t>4.2.</t>
  </si>
  <si>
    <t>Основное мероприятие 2. Создание системы управления процессом патриотического воспитания граждан</t>
  </si>
  <si>
    <t>4.2.1.</t>
  </si>
  <si>
    <t>Мероприятие 1. Создание единого Реестра учреждений, организаций и объединений, функционирующих в городском округе Домодедово и принимающих участие в мероприятиях патриотической направленности</t>
  </si>
  <si>
    <t>4.2.2.</t>
  </si>
  <si>
    <t>Мероприятие 2. Создание и обеспечение функционирования Единой системы мониторинга за реализацией муниципальной программы</t>
  </si>
  <si>
    <t>4.2.3.</t>
  </si>
  <si>
    <t>Мероприятие 3. Создание и обеспечение функционирования Единого электронного ресурса для информационной поддержки реализации муниципальной программы</t>
  </si>
  <si>
    <t>4.3.</t>
  </si>
  <si>
    <t>Основное мероприятие 3. Создание системы общественного управления муниципальной программой</t>
  </si>
  <si>
    <t>4.3.1.</t>
  </si>
  <si>
    <t>Мероприятие 1. Создание и обеспечение деятельности экспертной группы по поддержке проектов в сфере патриотического воспитания граждан</t>
  </si>
  <si>
    <t>4.3.2</t>
  </si>
  <si>
    <t>Мероприятие 2. Создание и обеспечение деятельности Межведомственного координационного совета по патриотическому воспитанию граждан</t>
  </si>
  <si>
    <t>Подпрограмма 1. «Гражданско-патриотическое воспитание граждан, проживающих в городском округе Домодедово, на 2017-2021 годы»</t>
  </si>
  <si>
    <t>Подпрограмма 2. "Военно-патриотическое воспитание граждан, проживающих в городском округе Домодедово, на 2017-2021 годы"</t>
  </si>
  <si>
    <t xml:space="preserve"> Подпрограмма 3. «Создание условий для реализации муниципальной программы городского округа Домодедово на 2017-2021 годы»</t>
  </si>
  <si>
    <t>Запланировано на 4 квартал 2017 года</t>
  </si>
  <si>
    <t>Подпрограмма 2. Укрепление материально-технической базы учреждений культуры и искусства городского округа Домодедово на 2017-2021 годы.</t>
  </si>
  <si>
    <t>Основное мероприятие 2. Обеспечение выполнения функций музея</t>
  </si>
  <si>
    <t>Основное мероприятие 3. Организация и проведение мероприятий культуры и искусства</t>
  </si>
  <si>
    <t>Основное мероприятие 4. Обеспечение выполнения функций муниципальных культурно-досуговых учреждений</t>
  </si>
  <si>
    <t>Основное мероприятие 5. Обеспечение выполнения функций муниципального парка</t>
  </si>
  <si>
    <t>Проведены Рождественский концерт,  мероприятия посвященные Дню защатника Отечества, международному женскому дню, Дню работников торговли, бытового обслуживания и ЖКХ,  Масленица, 9 Мая, День славянской письменности и культуры, День защиты детей, День России, День города, День воздушного флота, День знаний и др.</t>
  </si>
  <si>
    <t>Проведено 14 фестивалей, конкурсов.</t>
  </si>
  <si>
    <t>164 человека приняли участие в мероприятиях различного уровня, получили 409 призовых мест.</t>
  </si>
  <si>
    <t>Проведены аукционы. Заключены контракты. Проведены работы по устройству пандуса и элементов ограждения ТКЗ в МАУК "ГПКиО "Ёлочки", технический надзор по ремонту большого зала СДК "Русь", частичная оплата ремонта большого зала СДК "Русь".</t>
  </si>
  <si>
    <t>Изготовлены вывески на филиал ЦБ им А.Ахматовой, на главный вход в МАУК "ГПКиО "Ёлочки", установлена система видеонаблюдения в МАУК "ГПКиО "Ёлочки", на приобретение уличной мебели для ГДКиС "Мир" объявлен аукцион.</t>
  </si>
  <si>
    <t>Выполнены работы по благоустройству территории аллеи "Невест", работы по устройству внешнего и декоративного электроосвещения аллей в МАУК "ГПКиО "Ёлочки"</t>
  </si>
  <si>
    <t>Подпрограмма 1 "Развитие физической культуры и спорта в городском округе Домодедово на 2017-2021 годы"</t>
  </si>
  <si>
    <t>Выполнено.</t>
  </si>
  <si>
    <t>Мероприятие 5. Обеспечение деятельности муниципального бюджетного учреждения городского округа Домодедово Спортивная школа "Олимп"</t>
  </si>
  <si>
    <t>Заключены контракты на выполнение работ по реконструции тренировочной площадки на стадионе "Авангард", на осуществление авторского надзора за реконструкцией тренировочной площадки на стадионе "Авагард", на осуществление строительного контроляв процессе реконструкции, на закупку спортивного оборудования, блок-контейнеров (модульных зданий КПП-2), звукового оборудования</t>
  </si>
  <si>
    <t>Основное мероприятие 4. Модернизация материально-технической базы объектов физической культуры и спорта, находящихся в муниципальной собственности путем проведения капитального и текущего ремонта</t>
  </si>
  <si>
    <t>Мероприятие 1.                    Приобретение основных средств</t>
  </si>
  <si>
    <t>Заключены контракты на разработку сметной документации, на выполнение рабо по замене покрытия футбольного поля МАУ "ГС "Авангард", прохождение государственной экспертизы достоверности определения сметной стоимости</t>
  </si>
  <si>
    <t>Заключены контракты на разработку сметной документации на выполнение работ по ремонту трибун с заменой кресел и подтрибунных помещений, на разработку проектной документации на систему пожарной сигнализации, на разработку сметной документации на систему автоматической пожарной сигнализации, экспертиза сметной документации на выполнение работ по ремонту трибун с заменой кресел, на поставку складных пластмассовых кресел, на разработку сметной документации на выполнение работ по ремонту входных групп и фасада</t>
  </si>
  <si>
    <t>Мероприятие 4. Приобретение и установка спортивной площадки с покрытием на МАУ "ГС "Авангард"</t>
  </si>
  <si>
    <t>Заключен контракт на приобретение и установку спортивной площадки с покрытием на городском стадионе "Авангард"</t>
  </si>
  <si>
    <t>Заключен контракт. Работы выполнены.</t>
  </si>
  <si>
    <t>Проведено 487 мероприятий в сфере молодежной политике за 9 месяцев 2017 года.</t>
  </si>
  <si>
    <t>Проведен  фестиваль-конкурс молодежных программ "Минздрав предупреждает", рок-фестиваль "Я свободен".</t>
  </si>
  <si>
    <t>Организован и проведен митинг, посвященный дню памяти россиян, исполнивших свой долг за пределаи Отечества, проведена зимняя Спартакиада на приз Главы городского округа Домодедово, молодежная акция "Веселые каникулы", летние досуговые площадки</t>
  </si>
  <si>
    <t>Средства бюджета городского округа</t>
  </si>
  <si>
    <t>Выплачена материальная помощь 166 чел.</t>
  </si>
  <si>
    <t xml:space="preserve">Средства бюджета Московской области  </t>
  </si>
  <si>
    <t>Подпрограмма 2   "Формирование доступной среды на 2017-2021 годы"</t>
  </si>
  <si>
    <t>Подпрограмма 3 "Создание условий для оказания медицинской помощи населению на 2017-2021 годы</t>
  </si>
  <si>
    <t xml:space="preserve">Средства бюджета городского округа </t>
  </si>
  <si>
    <t>Подпрограмма 1 «Развитие отраслей сельского хозяйства городского округа Домодедово Московской области на 2014-2020"</t>
  </si>
  <si>
    <t>Задача 5. Сохранение обеспечения эпизоотического благополучия территории городского округа Домодедово от заноса и распространения заразных, в том числе особо опасных болезней животных, включая африканскую чуму свиней</t>
  </si>
  <si>
    <t>5.1.</t>
  </si>
  <si>
    <t>Основное мероприятие 1. Обеспечение эпизоотического благополучия территории городского округа Домодедово от заноса и распространения заразных, в том числе особо опасных болезней животных, включая африканскую чуму свиней</t>
  </si>
  <si>
    <t>5.1.1.</t>
  </si>
  <si>
    <t>Мероприятие 1 Осуществление переданных полномочий по организации проведения мероприятий по отлову и содержанию безнадзорных животных</t>
  </si>
  <si>
    <t>Подпрограмма 1 "Охрана окружающей среды городского округа Домодедово на 2017-2021годы"</t>
  </si>
  <si>
    <t>Подпрограмма 3«Охрана особо охраняемых природных   территорий  местного значения, городских лесов и лесопарковых зон, озелененных территорий городского округа Домодедово и борьба с сорной растительностью на 2017-2021годы»</t>
  </si>
  <si>
    <t>Проведена обработка муниципальной площади -11,1 га</t>
  </si>
  <si>
    <t>уничтожено борщевика на землях собственников на площади-22,1 га</t>
  </si>
  <si>
    <t>ТСУ проведено</t>
  </si>
  <si>
    <t>Заработная плата работников МКУ "ЕДДС-112"</t>
  </si>
  <si>
    <t>Разработана ПСД, возведено фундаментное основание</t>
  </si>
  <si>
    <t>Заключен контракт, оплата - декабрь 2017, заказчик - УКС</t>
  </si>
  <si>
    <t>Закуплены 3 сервера МЦВД</t>
  </si>
  <si>
    <t>За счет средств Комитета установлены 9 видеокамер в ГДКиС "Мир"</t>
  </si>
  <si>
    <t>Подпрограмма 1 "Обеспечение жильем молодых семей городского округа Домодедово на 2017-2021 годы"</t>
  </si>
  <si>
    <t>Подпрограмма 2
"Обеспечение жильем отдельных категорий граждан, установленных федеральным законодательством на 2017-2021 годы"</t>
  </si>
  <si>
    <t>Реализация задачи продолжается.</t>
  </si>
  <si>
    <t>Подпрограмма 3 "Обеспечение жильем детей-сирот, оставшихся без попечения родителей, а также лиц из их числа на 2017-2021  годы"</t>
  </si>
  <si>
    <t>Подпрограмма 4 "Улучшение жилищных условий семей, имеющих семь и более детей на 2017-2021 годы"</t>
  </si>
  <si>
    <t>Подпрограмма 5 "Комплексное освоение земельных участков в целях жилищного строительства и развитие застроенных территорий городского округа Домодедово на 2017-2021 годы»"</t>
  </si>
  <si>
    <t>Подпрограмма 6 "Обеспечение жилыми помещениями специализированного жилищного фонда (служебные, общежития) работников сферы здравоохранения, образования и культуры, спорта и молодежной политики на 2017-2021 годы"</t>
  </si>
  <si>
    <t>Подготовлены  распоряжения с 6 субъектами малого и среднего предпринимательства</t>
  </si>
  <si>
    <t xml:space="preserve">Льготные ставки  арендной платы применяются у 28 предприятий </t>
  </si>
  <si>
    <t xml:space="preserve">Трудоустроен 531 несовершеннолетний школьник </t>
  </si>
  <si>
    <t>Заключено 25 договоров, трудоустроено 25 безработных граждан</t>
  </si>
  <si>
    <t>Подпрограмма 4.  "Инвестиции городского округа Домодедово на 2017-2021 годы»</t>
  </si>
  <si>
    <t>Средства  бюджета городского округа</t>
  </si>
  <si>
    <r>
      <rPr>
        <sz val="11"/>
        <rFont val="Times New Roman"/>
        <family val="1"/>
        <charset val="204"/>
      </rPr>
      <t>Мероприятие 1.</t>
    </r>
    <r>
      <rPr>
        <b/>
        <sz val="11"/>
        <rFont val="Times New Roman"/>
        <family val="1"/>
        <charset val="204"/>
      </rPr>
      <t xml:space="preserve"> </t>
    </r>
    <r>
      <rPr>
        <sz val="11"/>
        <rFont val="Times New Roman"/>
        <family val="1"/>
        <charset val="204"/>
      </rPr>
      <t>Обеспечение денежным содержанием и дополнительными выплатами сотрудникам МКУ "Специализированная служба в сфере погребения и  похоронного дела". Перечисление страховых взносов  в государственные внебюджетные фонды Российской Федерации.</t>
    </r>
  </si>
  <si>
    <t xml:space="preserve">Мероприятие 2. Оснащение материально-технической базы, необходимыми средствами, а также закупка работ и услуг, необходимых для исполнения функций и полномочий, возложенных на МКУ "Специализированная служба в сфере погребения и похоронного дела" </t>
  </si>
  <si>
    <t>"Эффективная власть" на 2017-2021годы"</t>
  </si>
  <si>
    <t>Подпрограмма 2 "Обеспечение деятельности МБУ "Многофункциональный центр предоставления государственных и муниципальных услуг" на 2017-2021 годы"</t>
  </si>
  <si>
    <t>Подпрограмма 3 "Развитие муниципальной службы городского округа Домодедово на 2017-2021 годы"</t>
  </si>
  <si>
    <t>Подпрограмма 4 "Обеспечение реализации полномочий Финансового управления Администрации городского округа Домодедово Московской области на 2017-2021 годы"</t>
  </si>
  <si>
    <t>Подпрограмма 6 "Обеспечение деятельности Администрации городского округа Домодедово на 2017-2021 годы"</t>
  </si>
  <si>
    <t>Подпрограмма 7 «Обеспечение деятельности МКУ "Управление информационного и технического обеспечения городского округа Домодедово на 2017 - 2021 годы"</t>
  </si>
  <si>
    <t>Подпрограмма 8 "Развитие архивного дела на 2017-2021 годы"</t>
  </si>
  <si>
    <t xml:space="preserve">Увеличено количество архивных документов до 56655 единиц хранения. Увеличено количество арх. документов в эл.цифр. форме до 1134 ед. хр.                                                  </t>
  </si>
  <si>
    <t xml:space="preserve"> Подпрограмма 9 "Обеспечение деятельности МКУ "Домодедовская статистика" на 2017-2021 годы"</t>
  </si>
  <si>
    <t>Подпрограмма 10 "Обеспечение деятельности Комитета по управлению имуществом Администрации городского округа Домодедово на 2017-2021 годы"</t>
  </si>
  <si>
    <t>Подпрограмма 11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2017 - 2021 годы"</t>
  </si>
  <si>
    <t>Контракты  заключены в соответствии с планом графиком. Оплата  произведена в третьем квартале 2017г. Согласно акту выполненных работ в полном объеме</t>
  </si>
  <si>
    <t>Задача 7 Обеспечение эффективного выполнения государственных полномочий Мосоквской области в области земельных отношений</t>
  </si>
  <si>
    <t>Основное мероприятие 5    Создание условий для реализации государственных полномочий в области земельных отношений</t>
  </si>
  <si>
    <t>Меропритие 1.    Обеспечение денежным содержанием и дополнительными выплатами сотрудников осуществляющих государственные полномочия Мосоквской области в области земельных отношений</t>
  </si>
  <si>
    <t>Подпрограмма 12 "Обеспечение деятельности МКУ "Дирекция единого заказчика" на 2017-2021 годы"</t>
  </si>
  <si>
    <t>Подпрограмма 13 "Обеспечение деятельности МКУ "Управление капитального строительства" на 2017-2021 годы"</t>
  </si>
  <si>
    <t>Подпрограмма 14 "Обеспечение деятельности МКУ "Ремонт и обслуживание зданий" на 2017-2021 годы"</t>
  </si>
  <si>
    <t>«Развитие и функционирование дорожно-транспортного комплекса городского округа Домодедово  на  2017-2021 годы»</t>
  </si>
  <si>
    <t>Оказаны услуги согласно муниципального контракта.</t>
  </si>
  <si>
    <t>Оказаны услуги согласно соглашению.</t>
  </si>
  <si>
    <t>Выполнено</t>
  </si>
  <si>
    <t>Комплекс преобретен. Запущен в эксплуатацию.</t>
  </si>
  <si>
    <t>Мероприятие 15. Разработка проектно-сметной документации: «Строительство дорог на территории отведенной под индивидуального жилищного строительства вблизи д. Бортнево Повадинского административного округа».</t>
  </si>
  <si>
    <t>Мероприятие 19. Ремонт дорожного покрытия на территории отведенной под индивидуальное жилищное строительство для многодетных семей.</t>
  </si>
  <si>
    <t>Задача 1. Обеспечение ремонта дворовых территорий многоквартирных домов, проездов к дворовым территориям многоквартирных домов.</t>
  </si>
  <si>
    <t>1.1.6.2.</t>
  </si>
  <si>
    <t>Ремонт помещений МАДОУ д/ с № 13 "Кораблик"</t>
  </si>
  <si>
    <t>1.1.6.3.</t>
  </si>
  <si>
    <t>Текущий ремонт группы кратковременного пребывания МАДОУ д/ с № 7  "Муравей"</t>
  </si>
  <si>
    <t>Выплата вознаграждения за выполнение функций классного руководителя прозведена  744 классным  руководителям</t>
  </si>
  <si>
    <t>Мероприятие 4.                   Обеспечение деятельности МБУ городского округа Домодедовская спортивная школа "Олимп"</t>
  </si>
  <si>
    <r>
      <rPr>
        <sz val="11"/>
        <color indexed="8"/>
        <rFont val="Times New Roman"/>
        <family val="1"/>
        <charset val="204"/>
      </rPr>
      <t>Основное мероприятие 2. Обеспечение деятельности МФЦ.</t>
    </r>
  </si>
  <si>
    <t>Задача 1
Обеспечение готовности сил и средств звена МОСЧС городского округа Домодедово к предупреждению и ликвидации ЧС природного и техногенного характера</t>
  </si>
  <si>
    <t xml:space="preserve">Основное мероприятие 1.1
Повышение  степени готовности личного состава формирований к реагированию и организации проведения аварийно-спасательных и других неотложных работ к нормативной степени готовности
</t>
  </si>
  <si>
    <t xml:space="preserve">Мероприятие 1.1.1                                                                     Подготовка и проведение комплексных тактико-специальных учений с нештатными аварийно-спасательными формированиями объектов экономики городского округа </t>
  </si>
  <si>
    <t>Мероприятие 1.1.2
Подготовка и проведение  соревнований санитарных постов и постов РХН общеобразовательных учреждений</t>
  </si>
  <si>
    <t>Мероприятие 1.1.3                    Создание и развитие муниципальных курсов гражданской обороны</t>
  </si>
  <si>
    <t>Мероприятие 1.1.4                                                                   Разработка паспорта муниципального образования и плана ликвидации разлива нефти  и нефтепродуктов на территории</t>
  </si>
  <si>
    <t>Основное мероприятие  1.2.                                                                                                Создание резерва финансовых и материальных ресурсов для ликвидации чрезвычайных ситуаций</t>
  </si>
  <si>
    <t>Мероприятие 1.2.1                                 Увеличение объемов накопления материальных ресурсов для ликвидации чрезвычайных ситуаций</t>
  </si>
  <si>
    <t>Мероприятие 1.2.2 Предупреждение и ликвидация чрезвычайных ситуаций</t>
  </si>
  <si>
    <t>Задача 2                                              Создание комфортного и безопасного отдыха людей в местах массового отдыха на водных объектах, расположенных на территории городского округа Домодедово</t>
  </si>
  <si>
    <t xml:space="preserve">Основное мероприятие 2.1
Обеспечение безопасности людей на водных объектах городского округа Домодедово </t>
  </si>
  <si>
    <t>Мероприятие 2.1.1                  Обеспечение безопасности населения на водных объектах</t>
  </si>
  <si>
    <t>Задача 3                                                       Развитие, совершенствование и поддержание в постоянной готовности ЕДДС городского округа и системы «112»</t>
  </si>
  <si>
    <t xml:space="preserve">Основное мероприятие 3.1                                                                                                                                    Совершенствование механизма реагирования экстренных оперативных служб на обращения населения  по единому номеру «112» </t>
  </si>
  <si>
    <t xml:space="preserve">Мероприятие 3.1.1
Развитие и оснащение ЕДДС городского округа Домодедово и "Системы 112" </t>
  </si>
  <si>
    <t>Основное мероприятие 3.2                                                                                                                                    Создание условий для реализации полномочий казенных учреждений</t>
  </si>
  <si>
    <t xml:space="preserve">Мероприятие 3.2.1
Расходы на обеспечение деятельности казенных учреждений </t>
  </si>
  <si>
    <t>Мероприятие 1.1.2                                                                    Оснащение автономными домовыми пожарными извещателями помещений, в которых проживают многодетные семьи и семьи, находящиеся в трудной жизненной ситуации на территории городского округа Домодедово</t>
  </si>
  <si>
    <t>Мероприятие 2.1.4                                 Строительство быстровозводимого модульного здания для пожарного депо в д. Курганье г.о. Домодедово</t>
  </si>
  <si>
    <t>Молодым семьям выдано 2 свидетельства на получение социальной выплаты, на которые приобретенны две кавртиры.</t>
  </si>
  <si>
    <t>Основное мероприятие 2. Обеспечение деятельности МКУ "Специализированная служба в сфере погребения и  похоронного дела"</t>
  </si>
  <si>
    <t xml:space="preserve">Оплата производится согласно срокам на приобретение прав использования на рабочих местах работников ОМСУ г.о. Домодедово стандартного пакета лицензионного базового общесистемного и лицензионного прикладного программного обеспечения. </t>
  </si>
  <si>
    <t>Оплата данных услуг не производилась ( К МСЭД подключено 100% ОМСУ и муниципальных учреждений) сопровождение системы МСЭД осуществляется штатными силами МКУ «УИТО»</t>
  </si>
  <si>
    <t>Закупка материально-технических средств производится по условиям  контрактов, заключенных согласно плану-графику на 2017г.</t>
  </si>
  <si>
    <t xml:space="preserve"> Выплачены премии юбилярам-долгожителям в полном объеме по заявкам начальников, поощрения старостам и уличкомам  за 1 полугодие 2017г. Также произведены выплаты  на проведение мероприятий в рамках утвержденных смет </t>
  </si>
  <si>
    <t xml:space="preserve">Мероприятие 1.2        Повышение качества предоставления государственных и муниципальных услуг в сфере архивного дела             </t>
  </si>
  <si>
    <t>Финансирование и начало работ запланировано на 4 квартал 2017 года.</t>
  </si>
  <si>
    <t>Работы ведутся, финансирование запланировано на 4 квартал 2017 года.</t>
  </si>
  <si>
    <t>Финансирование на 2017 год не предусмотрено</t>
  </si>
  <si>
    <t>Работы выполнены. Финансирование запланировано на начало 4 квартала 2017 года.</t>
  </si>
  <si>
    <t>Работы перенесены на 2018 год</t>
  </si>
  <si>
    <t>Работы ведутся. Финансирование в 4 квартале 2017 года</t>
  </si>
  <si>
    <t>Проведение ежегодной актуализации схем теплоснабжения округа Домодедово</t>
  </si>
  <si>
    <t>Субсидия МБУ "КБ" на урорку и потивопожарные мероприятия в новом лесопарке (м-н Западный)</t>
  </si>
  <si>
    <t>Субсидия МБУ "КБ" на приобретение посадочного материала (тюльпанов)</t>
  </si>
  <si>
    <t>Целевая субсидия МБУ "КБ" на установку ограждения и зимнего кожуха фонтана на площади д/к "Авиатор" мкр. Авиационный</t>
  </si>
  <si>
    <t>Приобретение лавочек в рамках благоустройства</t>
  </si>
  <si>
    <t>Работы завершены. Оплата в 4 квартале 2017 года.</t>
  </si>
  <si>
    <t>Работы выполнены. Оплата в 4 квартале 2017 года.</t>
  </si>
  <si>
    <t>Финансирование запланировано на 4 квартал 2017 год</t>
  </si>
  <si>
    <t>1.1.36</t>
  </si>
  <si>
    <t>Софинансирование расходов за счет средств бюджета городского округа Домодедово устройства детской площадки в г. Домодедово, мкрн. Центральный, ул. Кирова, д. 1/1, д. 3/1, д. 5/1</t>
  </si>
  <si>
    <t>1.1.37</t>
  </si>
  <si>
    <t>Софинансирование расходов за счет средств бюджета городского округа Домодедово устройства детской площадки в г. Домодедово, мкрн. Западный, ул. Талалихина, д. 8, д. 10</t>
  </si>
  <si>
    <t>1.1.38</t>
  </si>
  <si>
    <t>Установка детской игровой площадки по адресу: г. Домодедово, мкрн. Северный, ул. Советская, д. 50</t>
  </si>
  <si>
    <t>1.1.39</t>
  </si>
  <si>
    <t>Установка детской игровой площадки по адресу: г. Домодедово, мкрн. Центральный, ул. Богдана Хмельницкого, д. 4</t>
  </si>
  <si>
    <t>1.1.40</t>
  </si>
  <si>
    <t>Установка детской игровой площадки по адресу: г. Домодедово, мкрн. Центральный, ул. Кирова, д. 13/1</t>
  </si>
  <si>
    <t>1.1.41</t>
  </si>
  <si>
    <t>Установка детской игровой площадки по адресу: г. Домодедово, д. Одинцово, д. 8</t>
  </si>
  <si>
    <t>1.1.42</t>
  </si>
  <si>
    <t>Установка детской игровой площадки по адресу: г. Домодедово, мкрн. Западный, ул. Лунная, д. 25</t>
  </si>
  <si>
    <t>1.1.43</t>
  </si>
  <si>
    <t>Ремонт дворовых территорий г. Домодедово</t>
  </si>
  <si>
    <t>Капитальный ремонт внутренних инженерных систем ( отопление, горячего и холодного</t>
  </si>
  <si>
    <t xml:space="preserve"> водоснабжения) в МКД</t>
  </si>
  <si>
    <t>Предоставление субсидии Фонду капитального ремонта общего имущества многоквартирных домов на выполнение плана реализации региональной программы Московской области "Об утверждении краткосрочного плана реализации региональной программы капитального ремонта имущества в многоквартирных домах, расположенных на территории Московской области, на 2017 -2019 годы" на 2017 год</t>
  </si>
  <si>
    <t>Основное мероприятие № 1  Обеспечение полноценным питанием беременных женщин, кормящих матерей и детей в возрасте до трех лет.</t>
  </si>
  <si>
    <t>Задача 1.  Увеличение количества архивных документов архивного отдела администрации городского округа Домодедово Московской области, находящихся в условиях обеспечивающих их постоянное (вечное) и долговременное хранение</t>
  </si>
  <si>
    <t>Организация мониторинга печатных СМИ, блогосферы, проведение медиа-исследований аудитории СМИ на территории  городского округа Домодедово положительного образа муниципального образования как социально ориентированного, комфортного для жизни и ведения предпринимательской деятельности</t>
  </si>
  <si>
    <t>Организовано и проведено 376 массовых мероприятий гражданско-патриотической направленности</t>
  </si>
  <si>
    <t>Организовано и проведено  1432 мероприятия</t>
  </si>
  <si>
    <t>За отчетный период проведено 217 тематических учебно-практических занятий</t>
  </si>
  <si>
    <t>Приняло участие в сдаче норм ГТО 2311 человек. Получили знаки отличия "Готов к труду и обороне" 418  человека.</t>
  </si>
  <si>
    <t xml:space="preserve">В общеобразовательных учреждениях реализуется комплексный учебный курс «Основы религиозных культур и светской этики» </t>
  </si>
  <si>
    <t xml:space="preserve">29 общеобразовательных учреждений взаимодействуют с воинскими частями, расположенными на территории городского округа Домодедово </t>
  </si>
  <si>
    <t>В рамках курса "Основы безопасности жизнедеятельности" в  общеобразовательных учреждениях проводятся практические занятия по основам военной службы</t>
  </si>
  <si>
    <t>В рамках подготовки участников военно-патриотической игры "Победа" на базе МБУ ДО ДМЦ "Альбатрос" проводятся занятия по прикладным и техническим видам спорта</t>
  </si>
  <si>
    <t>Организовано и проведено 85 мероприятий военно-патриотической направленности  для молодёжи допризывного и призывного возрастов</t>
  </si>
  <si>
    <t>Организовано и проведено 7 муниципальных спартакиад по военно-прикладным и техническим видам спорта</t>
  </si>
  <si>
    <t>Профильные смены военно-патриотической направленности организованы в 14 учреждениях. 30 юнармейцев г.о. Домодедово приняли участие в работе профильной смены военоно-патриотического лагеря в парке "Патриот"</t>
  </si>
  <si>
    <t>57 педагогических работников  прошли курсы повышения квалификации в сфере патриотического воспитания</t>
  </si>
  <si>
    <t>Организовано и проведено 15 муниципальных семинаров для работников системы образования по духовно-нравственному и патриотическому воспитанию обучающихся</t>
  </si>
  <si>
    <t>Ежегодно проводится муниципальный этап конкурса среди образовательных учреждений на лучшую организацию работы по патриотическому воспитанию. Педагоги, представившие лучшие практики, принимют участие в областном этапе  конкурса</t>
  </si>
  <si>
    <t>В 29 образовательных учреждениях функционирует 31 объединение военно-патриотической направленности с общим охватом 1480 учащихся в возрасте 5-18 лет</t>
  </si>
  <si>
    <t>В МАОУ Домодедовской СОШ № 6 созданы казачьи классы (5К, 6К класс)</t>
  </si>
  <si>
    <t>В рамках Года экологии в России а также в целях реализации проекта "Карта Памяти" проводились мероприятия по благоустройству памятников, обелисков и мемориальных досок.</t>
  </si>
  <si>
    <t>Во всех общеобразовательных учреждениях созданы патриотические экспозиции (музеи, музейные комнаты, уголки и выставки)</t>
  </si>
  <si>
    <t>Все общеобразовательные учреждения оснащены специализированным инвентарем и оборудованием для организации физкультурно-оздоровительной и спортивной работы</t>
  </si>
  <si>
    <t>Современную материально-техническую базу для развития военно-прикладных и технических видов спорта имеет МБУ ДО ДМЦ "Альбатрос"</t>
  </si>
  <si>
    <t>Учащиеся образователных учреждений принимают активное участие в мероприятиях патриотической направленности в качестве волонтеров (акция "Георгиевская ленточка", акция "Триколор", "Бессмертный полк", акция "Ветеран живет рядом" и др.)</t>
  </si>
  <si>
    <t>В рамках реализации патриотического проекта "Карта Памяти" обощена информация о памятниках Великой Отечественной войны</t>
  </si>
  <si>
    <t>В социальных сетях создана группа местного отделения ВДЮВПОД "Юнармия"</t>
  </si>
  <si>
    <t xml:space="preserve"> Заменено 10000 лампочек и установлено 5400 датчиков движения</t>
  </si>
  <si>
    <t>Подпрограмма 2. "Энергосбережение и повышение энергетической эффективности в жилищном фонде на 2015- 2020 годы"</t>
  </si>
  <si>
    <t>Установлены 340 датчиков движения, заменено 2500</t>
  </si>
  <si>
    <t>Отпуск эл.энергии в г.о. домодедово</t>
  </si>
  <si>
    <t xml:space="preserve">Установка и капитальный ремонт электросетевого хозяйства  и систем наружного освещения в рамках подготовки чемпионата мира по футболу в 2018 году в Российской Федерации </t>
  </si>
  <si>
    <t>Установка и капитальный ремонт электросетей уличного освещения городского округа Домодедово</t>
  </si>
  <si>
    <t>Софинансирование из средств бюджета городского округа на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</si>
  <si>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Устройство и капитальный ремонт электросетевого хозяйства, систем наружного и архитектурно-художественного освещения в рмках реализации приоритетного проекта "Светлый город"</t>
  </si>
  <si>
    <t>Запланировано на42 квартал 2017 года</t>
  </si>
  <si>
    <t>Оплата взносов за муниципальные квартиры во 4 квартале 2017 года</t>
  </si>
  <si>
    <t>Начало работ запланировано на 4 квартал 2017 года.</t>
  </si>
  <si>
    <t>Выплаты из резервного фонда производятся согласно распоряжениям по заявлению пострадавших.</t>
  </si>
  <si>
    <t>Отчет о реализации муниципальных программ городского округа Домодедово за январь-декабрь 2017 года</t>
  </si>
  <si>
    <t>В сфере культуры проведено 9 545 мероприятия различного уровня.</t>
  </si>
  <si>
    <t>Выполнено. Экономия от проведенных торгов</t>
  </si>
  <si>
    <t>Выполнено.      Экономия фонда оплаты труда в связи с наличием вакансий.</t>
  </si>
  <si>
    <t>Проведено 458 мероприятий в сфере физической культуры и спорта за 2017 год, в т.ч. 30 окружных мероприятия.</t>
  </si>
  <si>
    <t>Мероприятие 2. Реконструкция тренировочной площадки  на стадионе «Авангард» (экспертиза ПСД)</t>
  </si>
  <si>
    <t>Заключен контракт на приобретение модульного здания (раздевалки на футбольное поле "Олимпийского сквера") МАУ ГС "Авангард"</t>
  </si>
  <si>
    <t>Мероприятие 2. Оформление сцены в МБУ "МКЦ "Победа"</t>
  </si>
  <si>
    <t>Мероприятие 3. Выполнение ремонтных работ в МБУ "МКЦ "Победа"</t>
  </si>
  <si>
    <t>Фактическая стоимость приобретенного жилья, меньше запланированного. В связи с чем собственных средств молодых семей было потраченно меньше.</t>
  </si>
  <si>
    <t xml:space="preserve">Приобретено 22 квартиры и заключены договорова со всеми лицами данной категории </t>
  </si>
  <si>
    <t>Одной семье выдано свидетельство на полусение жилищной субсидии, на которое приобретенно жилое помещение</t>
  </si>
  <si>
    <t>Согласно контракту оплата перевозок с 21.12.2017 по 31.12.2017 года в размере 1 680,75 тыс. руб. производится в 2018 году.</t>
  </si>
  <si>
    <t>Оплата выполнена по фактически недополученным доходам. Остаток денежных средств сохраняется в бюджете городского округа Домодедово.</t>
  </si>
  <si>
    <t>Установлено 39 ИДН с комплектом дорожных знаков.</t>
  </si>
  <si>
    <t xml:space="preserve">Установлено 3674 п/м ограждения.    </t>
  </si>
  <si>
    <t>Выполнено. Взыскана неустойка за просрочку выполнения работ 283,12 тыс. руб.</t>
  </si>
  <si>
    <t>Работы выполнены.</t>
  </si>
  <si>
    <t>Установлено 185 знаков.</t>
  </si>
  <si>
    <t xml:space="preserve">Не использован резерв </t>
  </si>
  <si>
    <t xml:space="preserve">Выполнены работы по содержанию светофорных объектов. </t>
  </si>
  <si>
    <t xml:space="preserve">Выполнено. </t>
  </si>
  <si>
    <t>Установлены Т7 на ул. Комсомольская мкр. Северный, Т7, знаки, ограждения на ул. Парковая мкр. Востряково, 2 ИДН, знаки у д.102а Каширское шоссе</t>
  </si>
  <si>
    <t>Выполнено. Остаток денежных средств сохраняется в бюджете городского округа Домодедово.</t>
  </si>
  <si>
    <t xml:space="preserve">Выполнены работы по содержанию муниципальных дорог и тротуаров. </t>
  </si>
  <si>
    <t>Ремонт выполнен.</t>
  </si>
  <si>
    <t>Выполнено.       Неустойка 45,74 тыс.руб.</t>
  </si>
  <si>
    <t xml:space="preserve">Выполнен ямочный ремонт 39 976 м2, проведено профелирование с добавлением щебня 25 000 м2 </t>
  </si>
  <si>
    <t>Выполнено. Неустойка 44,47 тыс. руб. Остаток денежных средств сохраняется в бюджете городского округа Домодедово.</t>
  </si>
  <si>
    <t>Выполнено. Неустойка 311,8 тыс.руб. Экономия по аукционам.</t>
  </si>
  <si>
    <t>Работы не завершены. Ведется претензионная работа.</t>
  </si>
  <si>
    <t>Выполнено. Неустойка 50,0 тыс.руб.</t>
  </si>
  <si>
    <t>Выполнено.                Сумма субсидирования и софинансирования превысила необходимую (аукционное снижение, дополнительные соглашения).</t>
  </si>
  <si>
    <t>Выполнено. Неустойка 16,98 тыс.руб.</t>
  </si>
  <si>
    <t>Работы не завершены.              Ведется претензионная работа.</t>
  </si>
  <si>
    <t>Выполнено. Экономия по аукциону. Остаток денежных средств сохраняется в бюджете городского округа Домодедово.</t>
  </si>
  <si>
    <t>Документация разработана</t>
  </si>
  <si>
    <t>Выплачена мат.пом.240 чел.</t>
  </si>
  <si>
    <t>Мероприятие выполнено от обратившихся за 2017 год. Остаток в размере 83,92 остается в бюджете городского округа Домодедово</t>
  </si>
  <si>
    <t>Выплачена мат.пом. 92 чел.</t>
  </si>
  <si>
    <t>Выплачена мат.пом. 197 чел.</t>
  </si>
  <si>
    <t>Мероприятие выполнено от обратившихся за 2017 год. Остаток в размере 15,83 остается в бюджете городского округа Домодедово</t>
  </si>
  <si>
    <t>Мероприятие выполнено от обратившихся за 2017 год. Остаток в размере 18,55 остается в бюджете городского округа Домодедово</t>
  </si>
  <si>
    <t>Выплачена мат.пом. 4 чел.</t>
  </si>
  <si>
    <t>Мероприятие выполнено от обратившихся за 2017 год. Остаток в размере 9,66 остается в бюджете городского округа Домодедово</t>
  </si>
  <si>
    <t>Мероприятие выполнено от обратившихся за 2017 год. Остаток в размере 1,40 остается в бюджете городского округа Домодедово</t>
  </si>
  <si>
    <t>Мероприятие выполнено от обратившихся за 2017 год. Остаток в размере 5,0 остается в бюджете городского округа Домодедово</t>
  </si>
  <si>
    <t>Мероприятие выполнено от обратившихся за 2017 год. Остаток в размере 911,0 остается в бюджете городского округа Домодедово</t>
  </si>
  <si>
    <t>Мероприятие выполнено от обратившихся за 2017 год. Остаток в размере 2,90 остается в бюджете городского округа Домодедово</t>
  </si>
  <si>
    <t>Выплачена мат.пом.7 321 чел.</t>
  </si>
  <si>
    <t>Мероприятие выполнено от обратившихся за 2017 год. Остаток в размере 339,50 остается в бюджете городского округа Домодедово</t>
  </si>
  <si>
    <t>Мероприятие выполнено от обратившихся за 2017 год. Остаток в размере 2,66 остается в бюджете городского округа Домодедово</t>
  </si>
  <si>
    <t>Произведены выплаты     5 чел.</t>
  </si>
  <si>
    <t>Мероприятие выполнено от обратившихся за 2017 год. Остаток в размере 139,44 остается в бюджете городского округа Домодедово</t>
  </si>
  <si>
    <t>Выплачена материальная помощь 411 чел.</t>
  </si>
  <si>
    <t>Мероприятие выполнено от обратившихся за 2017 год. Остаток в размере 36,25 остается в бюджете городского округа Домодедово</t>
  </si>
  <si>
    <t xml:space="preserve">Организовано 10 593 обедов </t>
  </si>
  <si>
    <t>Выплачена мат.пом. 0 чел.</t>
  </si>
  <si>
    <t>Выплачена мат.пом. 10322 чел.</t>
  </si>
  <si>
    <t>Выплат 0</t>
  </si>
  <si>
    <t xml:space="preserve">Выплачена доплата к пенсии 125 чел.    </t>
  </si>
  <si>
    <t>Выплаты к пенсиям производятся ежемесячно, в соответствии с планом мероприятия Остаток в размере 41,95 остается в бюджете городского округа Домодедово</t>
  </si>
  <si>
    <t>Мероприятие выполнено от обратившихся за 2017 год. Остаток в размере 382,34 остается в бюджете городского округа Домодедово</t>
  </si>
  <si>
    <t>Мероприятие выполнено от обратившихся за 2017 год. Остаток в размере 175,98 остается в бюджете городского округа Домодедово</t>
  </si>
  <si>
    <t>Получили субсидию  3719 чел.</t>
  </si>
  <si>
    <t>Мероприятие выполнено от обратившихся за 2017 год. Остаток в размере 1045,48 остается в бюджете городского округа Домодедово</t>
  </si>
  <si>
    <t>Выплачена мат.пом. 349 чел.</t>
  </si>
  <si>
    <t>Мероприятие выполнено от обратившихся за 2017 год. Остаток в размере 10,73 остается в бюджете городского округа Домодедово</t>
  </si>
  <si>
    <t>Приобретен и установлено                              5 пандусов.</t>
  </si>
  <si>
    <t>Мероприятие выполнено. Остаток в размере 4,69 остается в бюджете городского округа Домодедово</t>
  </si>
  <si>
    <t>Произведена выплата            90 чел.</t>
  </si>
  <si>
    <t>Обеспечены 56 580  чел.</t>
  </si>
  <si>
    <t>Мероприятие выполнено от обратившихся в 2017 году. Остаток в размере 36,64 остается в бюджете городского округа Домодедово</t>
  </si>
  <si>
    <t>Мероприятие выполнено от обратившихся в 2017 году.               Остаток в размере                             1 106,78остается в бюджете городского округа Домодедово</t>
  </si>
  <si>
    <t>Оплата услуг (работ) произведена по факту, на основании полученных документов на оплату (счетов, актов на оказанные услуги актов выполненных работ).</t>
  </si>
  <si>
    <t xml:space="preserve">Закупка компьютерного оборудования и организационной техники произведена согласно заключенных контрактов в полном объёме 
</t>
  </si>
  <si>
    <t xml:space="preserve"> Произведена  оплата транспортных услуг. Обучение сотрудников (ИТ-специалистов) запланированное в 4 квартале не проводилось. </t>
  </si>
  <si>
    <t>Выплачена заработная плата и перечислены страховые взносы во внебюджетные фонды в полном объеме</t>
  </si>
  <si>
    <t xml:space="preserve"> Не выполнено.        Данное мероприятие было запланировано по требованиям Мингосуправления , но в связи с тем ,что сопровождение системы МСЭД осуществляется штатными силами МКУ «УИТО» необходимости в приобретении данных услуг не было</t>
  </si>
  <si>
    <t>Выполнено. Экономия от проведенных торгов.</t>
  </si>
  <si>
    <t>Основное Мероприятие 3. Развитие МФЦ</t>
  </si>
  <si>
    <t>Создание дополнительных окон доступа к услугам МФЦ и дополнительных окон для приема и выдачи документов для юридичских лиц и индивидуальных предпринимателей.</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</si>
  <si>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t>
  </si>
  <si>
    <t>Выполнено.            Оплата по коммунальным услугам, услугам охраны,  техническому обслуживанию произведена  по фактическому потреблению услуг</t>
  </si>
  <si>
    <t>Заработная плата  выплачена в полном объеме, начисления произведены и перечислены во внебюджетные фонды</t>
  </si>
  <si>
    <t>Произведена подписка на  2017год. Количество подписчиков - 350чел.</t>
  </si>
  <si>
    <t>Выполнкено. Освоение средств  произошло не в  полном объёме в связи с ликвидацией учреждения.</t>
  </si>
  <si>
    <t xml:space="preserve">Заработная плата  начислена и выплачена в установленные сроки. Страховые взносы перечислены в государственные внебюджетные фонды. </t>
  </si>
  <si>
    <t>Налог на имущество начислен,оплата произведена.Оплата иных платежей произведена согласно выставленным документам (исполнительным листам) в сроки.</t>
  </si>
  <si>
    <t>В пределах средств, выделенных на обеспечение деятельности исполнителя. Выполнено: 3915 справок в срок до 22 р. дней.</t>
  </si>
  <si>
    <t>Заработная плата начислена и выплачена в установленные сроки. Страховые взносы за перечислены в государственные внебюджетные фонды в полном объеме</t>
  </si>
  <si>
    <t>Выполнено. Контракты заключены в соответствии с планом графиком на 2017г. Оплата производится по счетам в полном объеме</t>
  </si>
  <si>
    <t xml:space="preserve"> Выполнено. Заработная плата выплачивалась ежемесячно в течении всего периода в полном объеме</t>
  </si>
  <si>
    <t>Начислена  и выплачена заработная плата и страховые взносы  полном объеме</t>
  </si>
  <si>
    <t xml:space="preserve">Выполнено.                 </t>
  </si>
  <si>
    <t>Начислен налог на имущество и  НДС за  1, 2, 3, 4 вартал 2017г.</t>
  </si>
  <si>
    <t>За  2017 г. оценено 91 объект, плата производилась по счетам в полном объеме</t>
  </si>
  <si>
    <t>Оплата коммунальных услуг и услуг по содержанию имуществом за 2017 года произвенена в полном размере согласно выставленным счетам</t>
  </si>
  <si>
    <t>Контракты  заключены в соответствии с планом графиком. Оплата произведена согласно актам выполненных работ в полном объеме</t>
  </si>
  <si>
    <t>Оплата арендной платы за пользованием имуществом произведена в полном объеме, согласно выставленных счетов</t>
  </si>
  <si>
    <t>Оплата договора по обследованию строительных конструкций с целью определения их технического состояния произведена в полном объеме</t>
  </si>
  <si>
    <t>За  2017г.  были перечислены денежные  средства на депозитный счет Арбитражного суда Московской области на проведение экспертизы по делу № А41-50452/17, А41-10616/14</t>
  </si>
  <si>
    <t>Оплата за содержание наружного  противопожарного водоснабжения  произведена в полном объеме</t>
  </si>
  <si>
    <t>Контракты  заключены в соответствии с планом графиком. Оплата будет произведена в полном объеме</t>
  </si>
  <si>
    <t xml:space="preserve">Выполнено.           Оплата произведена в полном объеме согласно актам выполненных работ. </t>
  </si>
  <si>
    <t>Контракты заключены в соответствии с планом графиком на 2017г. Оплата произведена в полном объеме</t>
  </si>
  <si>
    <t>Контракты  заключены в соответствии с планом графиком, оплата произведится  по актам выполненных работ в полном объеме</t>
  </si>
  <si>
    <t>Контракт заключены в соответствии с планом графиком на 2017г. Оплата  произведена по актам выполненных работ в полном объеме</t>
  </si>
  <si>
    <t>Основное мероприятие 1.                                    Создание условий для реализации полномочий казенных учреждений.</t>
  </si>
  <si>
    <t>Выполнено. Обучение сотрудников произведено согласно плана графика на 2017 год</t>
  </si>
  <si>
    <r>
      <t xml:space="preserve">Основное               мероприятие 1.                                       </t>
    </r>
    <r>
      <rPr>
        <sz val="11"/>
        <color indexed="8"/>
        <rFont val="Times New Roman"/>
        <family val="1"/>
        <charset val="204"/>
      </rPr>
      <t>Создание условий для реализации полномочий казенных учреждений</t>
    </r>
  </si>
  <si>
    <t>Выполнено.      Экономия от проведенных конкурсных процедур</t>
  </si>
  <si>
    <t>Основное мероприятие 1. Создание условий для реализации полномочий казенных учреждений.</t>
  </si>
  <si>
    <t xml:space="preserve">Выполнено. Экономия денежных средств осталась в бюджете городского округа Домодедово. </t>
  </si>
  <si>
    <t xml:space="preserve"> Не выполнено. Запланированные процедуры закупок на обеспечение деятельности ИТ-специалистов не проведены, в связи с ликвидацией учреждения.                </t>
  </si>
  <si>
    <t xml:space="preserve">Выполнено. Экономия денежных средств сложилась  в связи с ликвидацией учреждения.            </t>
  </si>
  <si>
    <t>Оплата за  услуги связи и интернета произведина  согласно выставленным счетам и актам оказанных услуг, согласно условиям контрактов ежемесячно.</t>
  </si>
  <si>
    <t xml:space="preserve">Выполнено.
</t>
  </si>
  <si>
    <t>Ликвидированы все выявленные свалки-175 шт. объем-7645,47 м2</t>
  </si>
  <si>
    <t>Произведена вырубка  (обрезка) 1158 штук  деревьев</t>
  </si>
  <si>
    <t>Произведена посадка  3257 шт. деревьев и кустарников</t>
  </si>
  <si>
    <t>Произведена инвентаризация земельных насаждений на площади - 167 819 кв.м</t>
  </si>
  <si>
    <t>Приобретенны две квартиры на собственные средства молодых семей.</t>
  </si>
  <si>
    <t>Свидетельство по получению единовременной денежной выплате инвалидом получено. Комната в коммунальной квартире приобрена за счет социальной выплаты.</t>
  </si>
  <si>
    <t>Выполнено.       Стоимость жилья меньше заложенных средств.</t>
  </si>
  <si>
    <t>Приобретено  12 квартир. Со всеми заключены договора специализированного найма (служебные, общежития) с работниками социальной сферы</t>
  </si>
  <si>
    <t>Проведены итоги года экологии,конференция.</t>
  </si>
  <si>
    <t>Проведено обследование 4 гидротехнических сооружений находящихся в муниципальной собственности</t>
  </si>
  <si>
    <t>Мероприятие выполнено без запланированного финансирования. Муниципальные курсы ГО сформированы на базе МАУ ДПО "ЦРО". Денежные средства остаются в бюджете.</t>
  </si>
  <si>
    <t>Финансирование не предусмотрено</t>
  </si>
  <si>
    <t>Мероприятие выполнено. Экономия от проведенных торгов</t>
  </si>
  <si>
    <t>Обеспечение питания при ликвидации розлива нефтепродуктов на р. Мураниха. Закуплено 200 сухих пайков.</t>
  </si>
  <si>
    <t>Остаток денежных средств остается в бюджете городского округа Домодедово</t>
  </si>
  <si>
    <t>Закуплены плакаты по безопасности на воде</t>
  </si>
  <si>
    <t>Мероприятие выполнено. Остаток денежных средств остается в бюджете городского округа Домодедово</t>
  </si>
  <si>
    <t>Выполнен капитальный ремонт МАДОУ д/с № 9 "Ягодка"</t>
  </si>
  <si>
    <t>Экономия после проведения конкурсных процедур. Остаток денежных средств в сумме 1 198,0 тыс.руб. остался в бюджете городского округа.</t>
  </si>
  <si>
    <t>Выполнен ремонт помещений МАДОУ д/ с № 13 "Кораблик"</t>
  </si>
  <si>
    <t>Экономия после заключения договора на ремонт. Остаток денежных средств в сумме 61,0 тыс.руб. остался в бюджете городского округа.</t>
  </si>
  <si>
    <t>Выполнен ремонт группы кратковременного содержания МАДОУ д/ с № 7 "Муравей"</t>
  </si>
  <si>
    <t>Приобретены компьютеры, МФУ, снегоуборщик, газонокосилка, музыкальные инструменты, акустическая система, карнавальные костюмы, детская мебель</t>
  </si>
  <si>
    <t>Экономия после заключения договоров на приобретение оборудования. Остаток денежных средств в сумме  503,5 тыс.руб. остался в бюджете городского округа.</t>
  </si>
  <si>
    <t xml:space="preserve">Обеспечены качественным питанием - 7870 воспитанников муниципальных дошкольных учреждений </t>
  </si>
  <si>
    <t>Экономия по оплате труда в связи с оплатой по болльничным листам сотрудников</t>
  </si>
  <si>
    <t>Приобретены учебники, учебные пособия, средства обучения, игры, игрушки.</t>
  </si>
  <si>
    <t>Субсидия представлена в полном объеме согласно контингенту детей</t>
  </si>
  <si>
    <t>Оплата договоров  произведена по актам за фактически оказанные услуги</t>
  </si>
  <si>
    <t>Приобретены средства гигиены, расходные материалы и пр.</t>
  </si>
  <si>
    <t>Выплачена компенсации части родительской платы за присмотр и уход за детьми за дни фактического посещения детьми дошкольных учреждений - 8503 человек.</t>
  </si>
  <si>
    <t xml:space="preserve"> Компенсации части родительской платы за присмотр и уход за детьми предоставлена в полном объеме согласно заявлениям родителей за дни фактического посещения детьми детского сада</t>
  </si>
  <si>
    <t>Экономия в связи с предоставлением части договоров на безвозмездной основе. Остаток денежных средств в сумме  240,49 тыс.руб. остался в бюджете городского округа.</t>
  </si>
  <si>
    <t xml:space="preserve">Выполнено.      Приобретены комплекты для игр, конструктор "Юный инженер", тактильный конструктор, мастерская мультипликации для дошкольников, комплект "Напольный пазл", игрушки </t>
  </si>
  <si>
    <t>Выплачена компенсация стоимости проезда обучающимся  по предоставлению проездных билетов - 46 детям</t>
  </si>
  <si>
    <t>Компенсация стоимости проезда обучающимся  выплачена согласно предоставленных проездных билетов. Остаток денежных средств в сумме 303,45 тыс.руб. остался в бюджете городского округа.</t>
  </si>
  <si>
    <t>Обеспечены  качаственным питанием - 7363 обучающихся.</t>
  </si>
  <si>
    <t>Экономия после проведения аукционов на организацию питания</t>
  </si>
  <si>
    <t xml:space="preserve">Остаток денежных средств в сумме       13 639,0 тыс.руб. остался в бюджете городского округа </t>
  </si>
  <si>
    <t>Приобретены учебники и учебные пособия</t>
  </si>
  <si>
    <t>Экономия после заключения договоров на приобретение учебников и учебных пособий</t>
  </si>
  <si>
    <t>Доступ к сети Интернет предоставлен всем общеобразовательным учреждениям: часть по льготному тарифу, часть на безвозмездной основеу</t>
  </si>
  <si>
    <t xml:space="preserve">Доступ к сети Интернет предоставлен детям инсвалидам по льготному тарифу, часть договоров на безвозмездной основе </t>
  </si>
  <si>
    <t>Субсидия представлена в полном объеме согласно контингенту обучающихся</t>
  </si>
  <si>
    <t>Экономия после проведения аукционов на обеспечение подвоза учащихся</t>
  </si>
  <si>
    <t xml:space="preserve">Остаток денежных средств в сумме         10 114,0 тыс.руб. остался в бюджете городского округа </t>
  </si>
  <si>
    <t xml:space="preserve">Строительство ведет инвестер </t>
  </si>
  <si>
    <t>Строительство ведет инвестер Планируеися ввод в 2018 году.</t>
  </si>
  <si>
    <t>Заключен контракт на выполнение проектно- изыскательских работ. Документация проходит экспертизу.</t>
  </si>
  <si>
    <t xml:space="preserve">Выполнен  ремонт входов в МАОУ Добрыниховской СОШ, ремонт фасада и помещений МАОУ Повадинской СОШ </t>
  </si>
  <si>
    <t>Выполнено благоустройсто территории МАОУ Домодедовской           СОШ № 1</t>
  </si>
  <si>
    <t>Мероприятие 5.          Приобретение здания общеобразовательной школы на 825 мест (г. Домодедово, мкр. Западный)</t>
  </si>
  <si>
    <t>Мероприятие 6.      Проведение экспертизы по приобретению здания общеобразовательной школы на 825 мест (г. Домодедово, мкр. Западный)</t>
  </si>
  <si>
    <t>Приобретены ноутбуки, рабочая станция для учебного процесса, видеокамеры, металлодетектор, спортивное оборудование,  стенды, коммутатор, учебно- лабораторное оборудование для экзаменов, оборудование штабов ППЭ, мебель для начальных классов, оборудование для уборки снега, МФУ.</t>
  </si>
  <si>
    <t>Выполнено.           Приобретены аппаратно- программные комплексы, средства криптографической защиты информации</t>
  </si>
  <si>
    <t xml:space="preserve">Обеспечены качественным питанием дети- сироты - 18 воспитанников  </t>
  </si>
  <si>
    <t>Экономия образовалась в связи с болезнью детей- сирот и посещением детьми детских оздоровительных лагерей</t>
  </si>
  <si>
    <t>Обеспечены качественным питанием  155 воспитанников  МБСКОУ Кутузовской общеобразовательной школы-интерната VIII вида</t>
  </si>
  <si>
    <t>Проведен ремонт кровли Константиновской ДМШ</t>
  </si>
  <si>
    <t>Экономия после проведения аукциона. Остаток денежных средств в сумме   143,81 тыс.руб. остался в бюджете городского округа.</t>
  </si>
  <si>
    <t>Оплата договоров  произведена по актам за фактически оказанные услуги. Остаток денежных средств в сумме       1 781,38 тыс.руб. остался в бюджете городского округа.</t>
  </si>
  <si>
    <t>Прошли курсы повышения  квалификации педагогических работников - 830 чел.</t>
  </si>
  <si>
    <t>Экономия по оплате труда в связи с оплатой по больничным листам сотрудников. Остаток денежных средств в сумме       1 941,57 тыс.руб. остался в бюджете городского округа.</t>
  </si>
  <si>
    <t xml:space="preserve">Остаток денежных средств в сумме  37559,09 тыс.руб. остался в бюджете городского округа. </t>
  </si>
  <si>
    <t xml:space="preserve">Выполнено. Экономия после заключения договоров на ремонт. Остаток денежных средств в сумме    20,74  тыс.руб. остался в бюджете городского округа </t>
  </si>
  <si>
    <t xml:space="preserve">Выполнено. Остаток денежных средств в сумме      3,56 тыс.руб. остался в бюджете городского округа </t>
  </si>
  <si>
    <t xml:space="preserve"> Проведена экспертиза по приобретению здания общеобразовательной школы на 825 мест (г. Домодедово, мкр. Западный)</t>
  </si>
  <si>
    <t xml:space="preserve"> Выполнено.      </t>
  </si>
  <si>
    <t>Выполнено. Экономия после заключения договоров на приобретение оборудования. Остаток денежных средств в сумме  648,73 тыс.руб. остался в бюджете городского округа.</t>
  </si>
  <si>
    <t xml:space="preserve">Выполнено. Остаток денежных средств в сумме   30,26 тыс.руб. остался в бюджете городского округа </t>
  </si>
  <si>
    <t>Приобретены спортивные костюмы для баскетбола, воллейбола, экипировки, лыжные костюмы</t>
  </si>
  <si>
    <t xml:space="preserve">  Приобретены экипировки,спортивное оборудование и инвентарь.</t>
  </si>
  <si>
    <t xml:space="preserve">Выполнено.  </t>
  </si>
  <si>
    <t xml:space="preserve">Выполнено. Остаток денежных средств в сумме    217,48 тыс.руб. остался в бюджете городского округа </t>
  </si>
  <si>
    <t>Выполнено. Остаток денежных средств в сумме  128,19 тыс.руб. остался в бюджете городского округа.</t>
  </si>
  <si>
    <t xml:space="preserve"> Приобретены мебель, проекторы, ноутбуки, интерактивная доска, принтеры. МФУ, робототехника, образовательные наборы, оборудование для моделирования, интерактивная доска, звуковое оборудование.</t>
  </si>
  <si>
    <t>Выполнено. Остаток денежных средств в сумме 123,25 тыс.руб. остался в бюджете городского округа.</t>
  </si>
  <si>
    <t xml:space="preserve"> Лагеря дневного пребывания работали во время летних каникул, оздоровлено 1330 детей.</t>
  </si>
  <si>
    <t xml:space="preserve">Выполнено.             </t>
  </si>
  <si>
    <t xml:space="preserve">  Приобретены 42 путевки в ДОЛ </t>
  </si>
  <si>
    <t xml:space="preserve"> Приобретены 50 путевок в ДОЛ.</t>
  </si>
  <si>
    <t xml:space="preserve"> Произведена частичная оплата за 26 пктевок, выплачена компенсация за приобретенные 143 путевок.</t>
  </si>
  <si>
    <t>Выполнено. Остаток денежных средств в сумме 29,37 тыс.руб. остался в бюджете городского округа.</t>
  </si>
  <si>
    <t xml:space="preserve"> Приобретены  100 путевок детям, находящимся в трудной жизненной ситуации.</t>
  </si>
  <si>
    <t xml:space="preserve"> Приобретены  202 путевок детям, проявившим особые способности в обучении и творческой деятельности</t>
  </si>
  <si>
    <t>Выполнено. Остаток денежных средств в сумме 19,44 тыс.руб. остался в бюджете городского округа.</t>
  </si>
  <si>
    <t xml:space="preserve"> Приобретены 18 путевок детям и подросткам – участникам творческих коллективов,  проявивших особые способности в обучении и творческой деятельности.</t>
  </si>
  <si>
    <t xml:space="preserve"> Лагеря дневного пребывания работали во время летних каникул, оздоровлено 35 детей на базах учреждений спорта</t>
  </si>
  <si>
    <t xml:space="preserve">Выполнено.           </t>
  </si>
  <si>
    <t xml:space="preserve"> Приобретены 26 путевок на экскурсию в военно- патриотический парк культуры и отдыха Вооруженных Сил Российской Федерации "Патриот".</t>
  </si>
  <si>
    <t>Экономия по оплате труда в связи с оплатой по болльничным листам сотрудников. Остаток денежных средств в сумме 2 450,98 тыс.руб. остался в бюджете городского округа.</t>
  </si>
  <si>
    <t>Выполнено.Остаток денежных средств в сумме 47,85 тыс.руб. остался в бюджете городского округа.</t>
  </si>
  <si>
    <t>Выполнено. Остаток денежных средств в сумме 27,79 тыс.руб. остался в бюджете городского округа.</t>
  </si>
  <si>
    <t>Экономия образовалась в связи с тем, что часть педагогических работников прошла обучение на безвозмездной основе. Остаток денежных средств в сумме       154,20 тыс.руб. остался в бюджете городского округа.</t>
  </si>
  <si>
    <t xml:space="preserve">Остаток денежных средств в сумме  1 331,34тыс.руб. остался в бюджете городского округа </t>
  </si>
  <si>
    <t xml:space="preserve">Экономия по оплате труда в связи с оплатой по болльничным листам сотрудников Оплата договоров  произведена по актам за фактически оказанные услуги. Остаток денежных средств в сумме 12 100,53 тыс.руб. остался в бюджете городского округа. </t>
  </si>
  <si>
    <t>Выплаты льготной категории граждан по капитальному ремонту жилищного фонда не производились. Остаток в размере 128,00 остается в бюджете городского округа Домодедово</t>
  </si>
  <si>
    <t>Участники обороны Москвы, включая вдов в 2017 году не обращались.Остаток в размере 11,10 остается в бюджете городского округа Домодедово</t>
  </si>
  <si>
    <t>Выполнено. Экономия фонда оплаты труда  в связи с наличием вакансий.</t>
  </si>
  <si>
    <t xml:space="preserve">Выплачена субсидия за приобретенные элитные семена ЗАО ПЗ "Повадино" и ООО АПК ПЗ "Ямской". </t>
  </si>
  <si>
    <t>Возмещена процентная ставка по краткосрочным кредитам, полученным в прошлые годы ООО ПЗ "Бырыбино"</t>
  </si>
  <si>
    <t>Возмещена процентная ставка по кредитам, полученным в прошлые годы ООО ПЗ "Барыбино".</t>
  </si>
  <si>
    <t>Возмещена часть стоимости основных средств, приобретенных ЗАО ПЗ "Повадино" и ООО ПЗ "Барыбино"</t>
  </si>
  <si>
    <t xml:space="preserve">Возмещена процентная ставка по кредитам, полученным в прошлые годы ООО ПЗ "Барыбино" и ЗАО ПЗ "Повадино". </t>
  </si>
  <si>
    <t>Реализовано 44815,7 тн. молока.</t>
  </si>
  <si>
    <t xml:space="preserve"> Выплачены субсидии на содержание молочного и мясного скота, на приобретение скота.</t>
  </si>
  <si>
    <t>Отловлено 470 безнадзорных животных</t>
  </si>
  <si>
    <t>Перечислены субсидии из бюджетов всех уровней получателям социальных выплат на приобретение жилья в сельской местности (2 семьи)</t>
  </si>
  <si>
    <t xml:space="preserve"> </t>
  </si>
  <si>
    <t>В результате реализации подпрограммы произошла экономия средств.</t>
  </si>
  <si>
    <t>Выполнено. В результате реализации подпрограммы произошла экономия денежных средств.</t>
  </si>
  <si>
    <t xml:space="preserve"> Доставка льготных подписных тиражей газеты "Призыв" до индивидуальных подписчиков за январь-декабрь 2017г составляет - 2 351 330 экз.                                                                                 </t>
  </si>
  <si>
    <t xml:space="preserve">Оплата услуг настройки  и технического обслуживания  программных и программно-технических средств защиты  произведена в полном объёме согласно объёму закупки на 2017 год.
</t>
  </si>
  <si>
    <t xml:space="preserve"> Оплата услуг за сопровождение информационных систем произведена согласно запланированным объёмам на 2017 год.  
</t>
  </si>
  <si>
    <t xml:space="preserve">Выполнено. Экономия сложившаяся после проведенных торгов  осталась в бюджете городского округа Домодедово. </t>
  </si>
  <si>
    <t xml:space="preserve"> Оплата услуг за сопровождение информационных систем произведена согласно запланированным объёмам на 2017 год.  </t>
  </si>
  <si>
    <t xml:space="preserve">Оплата услуг за предоставление доступа в информационно-телекоммуникационную сеть Интернета произведена согласно запланированным объёмам на 2017 год.  
</t>
  </si>
  <si>
    <t>Выполнено.                          Оставшаяся часть средств осталась в бюджете городского округа Домодедово.</t>
  </si>
  <si>
    <t>Оплата услуг по техническому сопровождению Модуля МФЦ Единой информационной системы произведена в полном объёме за 2017г.</t>
  </si>
  <si>
    <t>Средства на покупку нежилого помещения с оснащением освоены в полном объёме</t>
  </si>
  <si>
    <t>Мероприятие выполнено за счет внутренних резервов. Созданы дополнительные окона доступа к услугам МФЦ .</t>
  </si>
  <si>
    <t xml:space="preserve"> Курсы по повышению квалификации муниципальных служащих проведены согласно графика обучения. Оплата произведена в полном объёме.</t>
  </si>
  <si>
    <t xml:space="preserve">Выполнено.                         Оставшаяся часть средств осталась в бюджете городского округа Домодедово. </t>
  </si>
  <si>
    <t>Сотрудники прошли курсы по повышению квалификации  согласно графика обучения на 2017 год. Оплата произведена в полном объёме.</t>
  </si>
  <si>
    <t xml:space="preserve">Выполнено.              </t>
  </si>
  <si>
    <t>Оплата  коммунальных услуг,охраны и  техническое обслуживание помещений произведены на основании выставленных счетов и актов на оказание услуг ежемесячно.</t>
  </si>
  <si>
    <t>Выполнено.              Оплата произведена на основании заключенных контрактов.</t>
  </si>
  <si>
    <t>Оплата за коммунальные услуги,техническое обслуживание помещения, канцелерские товары -  произведена на основании выставленных счетов и актов за 2017 год</t>
  </si>
  <si>
    <t xml:space="preserve">За 2017 год  принято на хранение - 2645 ед., картонированы, размещены на стеллажах, заведены учетные документы, хранятся в нормативных условиях.    В электронный вид переведено - 164 ед. хр. Исполнено 3500  запросов  в регламентные сроки                                               </t>
  </si>
  <si>
    <t xml:space="preserve">За 2017 год принято на хранение - 2645 ед.хр. (картонированы, размещены на стеллажах, внесены в учетные документы). Переведено в электронный  вид - 164  ед.хр.  </t>
  </si>
  <si>
    <t>Обучение  сотрудники в 2017 году  не проходили.</t>
  </si>
  <si>
    <t>Не выполнео.                          Планируемый к обучению сотрудник уволился.</t>
  </si>
  <si>
    <t xml:space="preserve"> Произведена оплата в полном объеме   за коммунальные услуги, материально-технические средства  за 2017 год. </t>
  </si>
  <si>
    <t>Выполнено.                                     Контракты заключены в соответствии с планом графиком на 2017г. Оплата производилась по счетам  в полном объеме</t>
  </si>
  <si>
    <t>За  2017 года  был увеличен уставной фонд МУП "Теплосеть"; МУП "Электросеть"; МУП "Домодедовский Водоканал"</t>
  </si>
  <si>
    <t xml:space="preserve">Оплата услуг по начислению, сбору и транзитному перечислению денежных средств за 2017год.  Производится на основании  выставленных счетов, в полном объме </t>
  </si>
  <si>
    <t>Выполнено.                              Увеличение уставных фондов МУП производится на основании Решения Совета депутатов г/о  Домодедово в пределах средств выделенных на эти цели</t>
  </si>
  <si>
    <t>Выполнено.                 Контракт заключены в соответствии с планом графиком на 2017г. Оплата производилась по актам выполненных работ в полном объеме</t>
  </si>
  <si>
    <t>Контракты заключены в соответствии с планом графиком на 2017г. Оплата производилась по счетам до конца года</t>
  </si>
  <si>
    <t>Транспортный налог уплачен в полном объеме</t>
  </si>
  <si>
    <t>Оплата услуг по программному обеспечению , а также закупка организационной техники, картриджей,канцелярских товаров произведена  согласно запланированному объёму закупок на 2017 год.</t>
  </si>
  <si>
    <t xml:space="preserve">Выполнено.                          Экономия сложившаяся после проведенных торгов  осталась в бюджете городского округа Домодедово. </t>
  </si>
  <si>
    <t>Обучено 8 сотрудников согласно графика обучения на 2017 год</t>
  </si>
  <si>
    <t>Субсидию получило ООО "Колычевское производственное предприятие"</t>
  </si>
  <si>
    <t>Субсидию получило ООО ПК "Торгус"</t>
  </si>
  <si>
    <t xml:space="preserve">Выдано 398  талонов (ИП Пашков -137 талонов, телеателье - 14 талонов, ИП Юдин - 15 талонов, ИП Скворцов - 232 талона)   </t>
  </si>
  <si>
    <t>Не выполнено. Произошло снижение количества заявок от льготной категории граждан на предоставление социально-значимых бытовых услуг</t>
  </si>
  <si>
    <t>Не выполнено.                 Не все заявленные арендаторами работы прошли проверку МУП "УКС" на соответствие требованиям для представления компенсации</t>
  </si>
  <si>
    <t>Не выполнено. Расторгнуто 7 договоров аренды</t>
  </si>
  <si>
    <t>Денежные средства были перечислены ТПП для проведения обучающих семинаров</t>
  </si>
  <si>
    <t>364 представителя малого бизнеса получили сертификаты о прохождении обучения.</t>
  </si>
  <si>
    <t xml:space="preserve">2 июня 2017 года зарегистрирована Торгово-промышленная Палата городского округа Домодедово  </t>
  </si>
  <si>
    <t>Не выполнено. Субсидия на временное трудоустройство несовершеннолетних граждан в возрасте от 14 до 18 лет не реализована в полной мере по причине оплаты труда несовершеннолетних пропорционально отработанному времени (возраст школьников до 16 лет - зарплата из расчета 5 часов в день, возраст школьников до 18 лет - зарплата из расчета 7 часов в день)</t>
  </si>
  <si>
    <t>Трудоустроено на общественные работы 57 граждан</t>
  </si>
  <si>
    <t xml:space="preserve">107 безработных граждан направлены на дополнительное профессиональное образование </t>
  </si>
  <si>
    <t>Выдана субсидия 6 безработным гражданам</t>
  </si>
  <si>
    <t>Проведено 8 ярмарок вакансий</t>
  </si>
  <si>
    <t>Проведено 4 - круглых стола, 12- семинаров, День предпринимателя</t>
  </si>
  <si>
    <t xml:space="preserve">В 2017 году 7 несчастных случаев,  связанных с производством. </t>
  </si>
  <si>
    <t xml:space="preserve">Введено 17,80 тыс. кв.м. торговых площадей
</t>
  </si>
  <si>
    <t>Демонтировано 61   незаконно размещенных объекта.</t>
  </si>
  <si>
    <t xml:space="preserve">Не выполнено. В связи с несоблюдением сроков подачи заявки </t>
  </si>
  <si>
    <t>Обеспечение современными видами инфраструктуры оказания услуг по погребению, повышение качества обслуживания (обустройство контейнерных площадок, установка навигация и т.д.)</t>
  </si>
  <si>
    <t>Не выполнено. Не израсходованные денежные средства остались в бюджете городского округа Домодедово</t>
  </si>
  <si>
    <t xml:space="preserve">Увеличены объемы накопления материальных средств </t>
  </si>
  <si>
    <t xml:space="preserve">Соревнования проведены. </t>
  </si>
  <si>
    <t>Закуплен кондиционер, форменное обмундирование, журналы</t>
  </si>
  <si>
    <t>Выполено. Остаток денежных средств в бюджете городского округа Домодедово</t>
  </si>
  <si>
    <t>Мероприятие выполнено, экономия от проведенных торгов</t>
  </si>
  <si>
    <t>Поддержание в работоспособном состоянии систем оповещения</t>
  </si>
  <si>
    <t>Построена площадка для забора воды пожарными машинами</t>
  </si>
  <si>
    <t>Выполено. Остаток денежных средств в бюджете городского округа Домодедово.</t>
  </si>
  <si>
    <t xml:space="preserve">Установлены пожарные извещатели в квартирах </t>
  </si>
  <si>
    <t>Приобретено противопожарного инвентаря, имущества, автозапчасти для пожарной техники и рекламная продукция</t>
  </si>
  <si>
    <t xml:space="preserve">Мероприятие не выполнено. Премирование не проводилось, не было отличившихся. </t>
  </si>
  <si>
    <t>Проведено страхование добровольных пожарных</t>
  </si>
  <si>
    <t>Заявок на обучение и страхование от ОУ "ДПК" не поступало. Мероприятие не выполнено</t>
  </si>
  <si>
    <t xml:space="preserve">Выполено. </t>
  </si>
  <si>
    <t>Закуплены санитарные сумки</t>
  </si>
  <si>
    <t>Мероприятие не выполнено по причине затопления ЗС ГО грунтовыми водами. Запланированные денежные средства остались в бюджете.</t>
  </si>
  <si>
    <t>Закуплено оборудования для повышения степени антитеррористической защищенности здания Администрации</t>
  </si>
  <si>
    <t>Оганизована централизованная пультовая охрана здания и помещений администрации</t>
  </si>
  <si>
    <t>Премирование дружинников, отличившихся в охране общественного порядка</t>
  </si>
  <si>
    <t>Мероприятие выполнено. Экономия денежных средств за счет снижение количества дружинников</t>
  </si>
  <si>
    <t>Изготовлено 4 тыс. экз. буклетов по профилактике правонарушений</t>
  </si>
  <si>
    <t>Мероприятие выполнено. Экономия за счет проведенных торгов.</t>
  </si>
  <si>
    <t>Подключены к системе "Безопасный регион" 129 социально значимые объекты в т.ч. объекты культуры, спорта и молодежной политики</t>
  </si>
  <si>
    <t>Аукционное снижение</t>
  </si>
  <si>
    <t>Поддержание в работоспособном состоянии серверов и            36 камер видеонаблюдения</t>
  </si>
  <si>
    <t>Изготовлено 5 тыс. экз. буклетов по профилактике экстремизма</t>
  </si>
  <si>
    <t>Закуплено 1 599 наборов наркотестов</t>
  </si>
  <si>
    <t>Изготовлено 5 тыс. буклетов по антинаркотической тематике</t>
  </si>
  <si>
    <t>Всего в сети интернет размещено материалов о деятельности органов местного самоуправления городского округа Домодедово - 3808</t>
  </si>
  <si>
    <t>Обеспечено празничное оформление территории  городчкогоокруга Домодедово</t>
  </si>
  <si>
    <t>Мероприятие подпрограммы 3 Строительство газопровода от ГРС «Сынково» до котельной мкрн. Южный, расположенной на земельном участке с кадастровым номером 50:28:0000000:48459, и котельной «Лёдово», расположенной на земельном участке с кадастровым номером  50:28:0060208:34</t>
  </si>
  <si>
    <t>Получены ТУ, разработана но не прошла экспертизу ПСД.</t>
  </si>
  <si>
    <t>Отсутствует утверждённая ПСД.  Докумкентация подготовлена для направления на экспертизу стоимости. Длительное согласование  ТУ  в  АО "Мособлгаз" ввиду неоформленной документации по вводу в эксплуатацию ГРС "Сынково", корректировка трассы газопровода, проходящего по земельному участку ВТБ.</t>
  </si>
  <si>
    <t xml:space="preserve">   </t>
  </si>
  <si>
    <t xml:space="preserve">Материально-технические средства, услуги закуплены </t>
  </si>
  <si>
    <t>Выполнено. Освоение средств  произошло не в  полном объёме в связи с ликвидацией учреждения.</t>
  </si>
  <si>
    <t xml:space="preserve"> Выполнено.                          Экономия сложившаяся после проведенных торгов  осталась в бюджете городского округа Домодедово. </t>
  </si>
  <si>
    <t xml:space="preserve">Выполнено.                Контракты заключены в соответствии с планом графиком на 2017г. </t>
  </si>
  <si>
    <t>Выполнено.                         Агентские договора заключены в соответствии с планом графиком на 2017г. Оплата произведена в полном объеме</t>
  </si>
  <si>
    <t>Выполнено.      Перечислены денежные средства на проведение экспертизы в полном объеме. Оставшаяся часть средств осталась в бюджете городского округа Домодедово.</t>
  </si>
  <si>
    <t>Выполнено.                         Контракт заключен в соответствии с планом графиком на 2017г. Оплата произведена в  полном объеме</t>
  </si>
  <si>
    <t xml:space="preserve">Выполнено.                          Оплата  произведена в полном объеме согласно актам выполненных работ. </t>
  </si>
  <si>
    <t>Выполнено.                              Экономия сложившаяся после проведенных торгов осталась в бюджете городского округа Домодедово</t>
  </si>
  <si>
    <t>Выполнено.               Результат выполнения мероприятия в 2017 году составил 97,8 %, так как списочная численность учереждения полностью не укомплектована в соответствии со штатным расписанием на 2017 год (вакансия - 1 единица).</t>
  </si>
  <si>
    <t>Не выполнено.                        В связи с тем, что субсидия  Московской области поступила 29.12.2017 года (последний рабочий день).  Премия сотрудникам  выплачена в январе 2018 года.</t>
  </si>
  <si>
    <t>Выполнено не в полном объме.  Документы к оплате за услуги связи поставщиком (Мосэнергосбыт) предоставляются после 15 числа следующего месяца. Оплата за декабрь по данной услуги  произведена после 15 января 2018г.</t>
  </si>
  <si>
    <t>??????</t>
  </si>
  <si>
    <t xml:space="preserve">Конкурс не будет осуществлен </t>
  </si>
  <si>
    <t xml:space="preserve">За 2017 год  произведено и выпущено:                             -газеты "Призыв" в количестве 31 863 636 полос;                                                                                                                             - "Информационного бюллетеня" в количестве 9 288 000 полос;                                                                                                           - "Информационного Вестника совета депутатов и администрации городского округа Домодедово" в количестве 244 800 полос;                                               -  "Розетки" в количестве 144 000 полос. </t>
  </si>
  <si>
    <t>Выполнено.               Экономия по заработной плате и начислениям                    (вакансии) и заключенным контрактам, и договорам</t>
  </si>
  <si>
    <t xml:space="preserve"> Производство и выпуск  передач за 2017 год   (общее количество эфирного времи =153300 минут).</t>
  </si>
  <si>
    <t>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городского округа Домодедово, формирование положительного образа муниципального образования как социально ориентированного, комфортного для жизни и ведения предпринимательской деятельности</t>
  </si>
  <si>
    <t>Выполнено.                        При заключениии договора получена скидка на изготовление плакатов. Отстаток средств обеспечил дополнительное изготовление плакатов.</t>
  </si>
  <si>
    <t>Изготовлено и размещено 6 плакатов ко Дню города</t>
  </si>
  <si>
    <t xml:space="preserve">Не выполнено.                Не демонтировано 10 незаконно установленных рекламных конструкций в связи с тем, что оценка демонтажных работ по стоимости превысила остаток денежных средств. </t>
  </si>
  <si>
    <t>Произведен демонтаж более 11 000 незаконно установленных рекламных конструкций</t>
  </si>
  <si>
    <t>Выполнены врезка и пуск газа. Готовится подключение абонентов.</t>
  </si>
  <si>
    <t>Выполняются проектные работы</t>
  </si>
  <si>
    <t>Проект разработан и согласован в ГУП МО «Мособлгаз». Начало строительно-монтажных работ запланировано на февраль 2018 года.</t>
  </si>
  <si>
    <t>Работы выполнены. Финансирование в 2018 году</t>
  </si>
  <si>
    <t xml:space="preserve">Выполнено. Экономия от проведенных торгов. </t>
  </si>
  <si>
    <t>Выполнено. Экономия при проведении аукциона</t>
  </si>
  <si>
    <t>Приобретение дополнительного оборудования техники для нужд благоустройства территории</t>
  </si>
  <si>
    <t>Реализация мероприятий по подготовке и проведению чемпионата мира по футболу в 2018 году в Российской Федерации по благоустройству сквера перед ЗАГСом по улице Каширское шоссе и площади 30-летия Победы г. Домодедово Московской области (инженерно-геодезические и инженерно-геологические работы, разработка проектно-сметной документаци; установка ограждений (в том числе декоративных), заборов; закупка и установка малых архитектурных форм, детского и спортивного оборудования; озеленение; мощение и укладка иных покрытий; укладка асфальта; устройство дорожек, в том числе велосипедных; установка источников света, иллюминации, освещение, включая архитектурно-художественное; установка информационных стендов и знаков; изготовление и установка стел; изготовление, установка или восстановление произведений монументально-декоративного искусства)</t>
  </si>
  <si>
    <t>Финансирование запланировано на 3 квартал 2017 год</t>
  </si>
  <si>
    <t>Ввыполнено.</t>
  </si>
  <si>
    <t>Перенесено на 2018 год</t>
  </si>
  <si>
    <t>Подпрограмма 4 "Энергосбережение в системе уличного освещения на 2015- 2020 годы"</t>
  </si>
  <si>
    <t>экономия</t>
  </si>
  <si>
    <t>Экономия</t>
  </si>
  <si>
    <t>Подпрограмма 1. "Энергосбережение и повышение энергетической эффективности в организациях и учреждениях бюджетной сферы на 2015- 2020 годы"</t>
  </si>
  <si>
    <t>Финансирование и проведение работ заплпнировано  на 2018 год</t>
  </si>
  <si>
    <t>Основное мероприятие 1. Обеспечение выполнения функций муниципального музея</t>
  </si>
  <si>
    <t>Основное мероприятие 1. Организация и проведение мероприятий культуры и искусства</t>
  </si>
  <si>
    <t>Основное мероприятие 2. Обеспечение выполнения функций муниципальных культурно-досуговых учреждений</t>
  </si>
  <si>
    <t>Основное мероприятие 1. Обеспечение выполнения функций муниципального парка</t>
  </si>
  <si>
    <t xml:space="preserve">Основное мероприятие 1.  Создание и развитие объектов дошкольного образования (включая реконструкцию со строительством пристроек, ремонт и благоустройство) </t>
  </si>
  <si>
    <t>Основное мероприятие 3.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образовуания</t>
  </si>
  <si>
    <t>Основное мероприятие 1.               Реализация комплекса мер, обеспечивающих развитие системы дополнительного образования детей</t>
  </si>
  <si>
    <t>Основное  мероприятие 1.           Создание условий для информационного, методического сопровождения и мониторинга реализации муниципальной программы, в том числе финансовое обеспечение МАУ ДПО «Центр развития образования»</t>
  </si>
  <si>
    <t>Задача 3                     Сохранение уровня обеспечения социальной поддержкой беременных женщин, кормящих матерей и детей в возрате до трех лет.</t>
  </si>
  <si>
    <t xml:space="preserve">Задача 1.          Увеличение количества обследованных гидротехнических сооружений, расположенных на территории городского округа Домодедово </t>
  </si>
  <si>
    <t xml:space="preserve">Основное мероприятие 1.          Обеспечение безопасности гидротехнических сооружений </t>
  </si>
  <si>
    <t>Основное мероприятие 1. Санитарно-оздоровительные мероприятия по вырубке заварийных,сухостойных и больных деревьев</t>
  </si>
  <si>
    <t xml:space="preserve">Задача 1.   Увеличение доли оборота  малых и средних предприятий в общем обороте по полному кругу предприятий  городского округа                                               </t>
  </si>
  <si>
    <t xml:space="preserve">Основное мероприятие 1.                          Реализация механизмов государственной поддержки субъектов малого и среднего предпринимательства                                                  </t>
  </si>
  <si>
    <t>Основное мероприятие 1 Развитие сети волоконно-оптических линий связи для обеспечения возможности жителей городских округов и муниципальных районов, городских и сельских поселений пользоваться услугами проводного и мобильного доступа в информационно-телекоммуникационную сеть Интернет не менее чем 2 операторами связи</t>
  </si>
  <si>
    <t>Основное мероприятие 1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</si>
  <si>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Основное мероприятие 1 Профессиональная подготовка, переподготовка и повышение квалификации</t>
  </si>
  <si>
    <t>Основное мероприятие 1 Обеспечение реализации полномочий Финансового управления Администрации городского округа Домодедово на 2017-2021 годы</t>
  </si>
  <si>
    <t>Основное мероприятие 1 Управление средствами резервного фонда</t>
  </si>
  <si>
    <t xml:space="preserve">Основное мероприятие   1     Хранение, комплектование, учет и использование документов Архивного фонда Московской области и других архивных документов в архивном отделе администрации г/о Домодедово             </t>
  </si>
  <si>
    <t xml:space="preserve">Экономия после проведения конкурсных процедур. </t>
  </si>
  <si>
    <t xml:space="preserve">Экономия после заключения договора на ремонт. </t>
  </si>
  <si>
    <t xml:space="preserve">Экономия после заключения договоров на приобретение оборудования. </t>
  </si>
  <si>
    <t xml:space="preserve">Компенсация стоимости проезда обучающимся  выплачена согласно предоставленных проездных билетов. </t>
  </si>
  <si>
    <t xml:space="preserve">Выполнено. Экономия после заключения договоров на ремонт. </t>
  </si>
  <si>
    <t xml:space="preserve">Выполнено. Экономия после заключения договоров на приобретение оборудования. </t>
  </si>
  <si>
    <t xml:space="preserve">Экономия по оплате труда в связи с оплатой по больничным листам сотрудников </t>
  </si>
  <si>
    <t xml:space="preserve">Экономия после проведения аукциона. </t>
  </si>
  <si>
    <t xml:space="preserve">Оплата договоров  произведена по актам за фактически оказанные услуги. </t>
  </si>
  <si>
    <t xml:space="preserve">Экономия по оплате труда в связи с оплатой по болльничным листам сотрудников. </t>
  </si>
  <si>
    <t xml:space="preserve">Экономия образовалась в связи с тем, что часть педагогических работников прошла обучение на безвозмездной основе. </t>
  </si>
  <si>
    <t>Экономия по оплате труда в связи с оплатой по больничным листам сотрудников.</t>
  </si>
  <si>
    <t xml:space="preserve">Мероприятие выполнено от обратившихся за 2017 год. </t>
  </si>
  <si>
    <t xml:space="preserve">Мероприятие выполнено. </t>
  </si>
  <si>
    <t xml:space="preserve">Выполнено.                          </t>
  </si>
  <si>
    <t xml:space="preserve">Выполнено.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</si>
</sst>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31" x14ac:knownFonts="1">
    <font>
      <sz val="10"/>
      <name val="Arial"/>
    </font>
    <font>
      <sz val="11"/>
      <color theme="1"/>
      <name val="Calibri"/>
      <family val="2"/>
      <charset val="204"/>
      <scheme val="minor"/>
    </font>
    <font>
      <sz val="11"/>
      <color theme="1"/>
      <name val="Calibri"/>
      <family val="2"/>
      <charset val="204"/>
      <scheme val="minor"/>
    </font>
    <font>
      <sz val="10"/>
      <name val="Arial"/>
      <family val="2"/>
      <charset val="204"/>
    </font>
    <font>
      <sz val="11"/>
      <name val="Times New Roman"/>
      <family val="1"/>
      <charset val="204"/>
    </font>
    <font>
      <sz val="10"/>
      <name val="Times New Roman"/>
      <family val="1"/>
      <charset val="204"/>
    </font>
    <font>
      <sz val="10"/>
      <name val="Arial"/>
      <family val="2"/>
      <charset val="204"/>
    </font>
    <font>
      <b/>
      <sz val="11"/>
      <name val="Times New Roman"/>
      <family val="1"/>
      <charset val="204"/>
    </font>
    <font>
      <sz val="11"/>
      <name val="Arial"/>
      <family val="2"/>
      <charset val="204"/>
    </font>
    <font>
      <sz val="11"/>
      <color theme="1"/>
      <name val="Calibri"/>
      <family val="2"/>
      <charset val="204"/>
      <scheme val="minor"/>
    </font>
    <font>
      <sz val="11"/>
      <color theme="1"/>
      <name val="Times New Roman"/>
      <family val="1"/>
      <charset val="204"/>
    </font>
    <font>
      <b/>
      <sz val="11"/>
      <color indexed="8"/>
      <name val="Times New Roman"/>
      <family val="1"/>
      <charset val="204"/>
    </font>
    <font>
      <sz val="11"/>
      <color indexed="8"/>
      <name val="Times New Roman"/>
      <family val="1"/>
      <charset val="204"/>
    </font>
    <font>
      <b/>
      <sz val="11"/>
      <color theme="1"/>
      <name val="Times New Roman"/>
      <family val="1"/>
      <charset val="204"/>
    </font>
    <font>
      <b/>
      <sz val="11"/>
      <name val="Arial"/>
      <family val="2"/>
      <charset val="204"/>
    </font>
    <font>
      <sz val="10"/>
      <name val="Arial"/>
      <family val="2"/>
      <charset val="204"/>
    </font>
    <font>
      <b/>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b/>
      <sz val="12"/>
      <color indexed="8"/>
      <name val="Times New Roman"/>
      <family val="1"/>
      <charset val="204"/>
    </font>
    <font>
      <sz val="12"/>
      <color indexed="8"/>
      <name val="Times New Roman"/>
      <family val="1"/>
      <charset val="204"/>
    </font>
    <font>
      <sz val="12"/>
      <name val="Arial"/>
      <family val="2"/>
      <charset val="204"/>
    </font>
    <font>
      <sz val="11"/>
      <color rgb="FFFF0000"/>
      <name val="Times New Roman"/>
      <family val="1"/>
      <charset val="204"/>
    </font>
    <font>
      <b/>
      <sz val="10"/>
      <color rgb="FFFF0000"/>
      <name val="Times New Roman"/>
      <family val="1"/>
      <charset val="204"/>
    </font>
    <font>
      <sz val="10"/>
      <color rgb="FFFF0000"/>
      <name val="Arial"/>
      <family val="2"/>
      <charset val="204"/>
    </font>
    <font>
      <sz val="11"/>
      <color rgb="FFFF0000"/>
      <name val="Arial"/>
      <family val="2"/>
      <charset val="204"/>
    </font>
    <font>
      <b/>
      <sz val="11"/>
      <color rgb="FFFF0000"/>
      <name val="Times New Roman"/>
      <family val="1"/>
      <charset val="204"/>
    </font>
    <font>
      <b/>
      <sz val="11"/>
      <color theme="0" tint="-4.9989318521683403E-2"/>
      <name val="Times New Roman"/>
      <family val="1"/>
      <charset val="204"/>
    </font>
    <font>
      <sz val="11"/>
      <color theme="0" tint="-4.9989318521683403E-2"/>
      <name val="Times New Roman"/>
      <family val="1"/>
      <charset val="204"/>
    </font>
    <font>
      <b/>
      <sz val="12"/>
      <color rgb="FFFF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50"/>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8"/>
      </left>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64"/>
      </left>
      <right/>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right style="thin">
        <color indexed="64"/>
      </right>
      <top/>
      <bottom style="thin">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64"/>
      </bottom>
      <diagonal/>
    </border>
    <border>
      <left/>
      <right/>
      <top style="thin">
        <color indexed="8"/>
      </top>
      <bottom style="thin">
        <color indexed="64"/>
      </bottom>
      <diagonal/>
    </border>
  </borders>
  <cellStyleXfs count="14">
    <xf numFmtId="0" fontId="0" fillId="0" borderId="0"/>
    <xf numFmtId="0" fontId="6" fillId="0" borderId="0">
      <protection locked="0"/>
    </xf>
    <xf numFmtId="0" fontId="9" fillId="0" borderId="0"/>
    <xf numFmtId="9" fontId="3" fillId="0" borderId="0" applyFont="0" applyFill="0" applyBorder="0" applyAlignment="0" applyProtection="0"/>
    <xf numFmtId="0" fontId="6" fillId="0" borderId="0"/>
    <xf numFmtId="0" fontId="15" fillId="0" borderId="0"/>
    <xf numFmtId="0" fontId="3" fillId="0" borderId="0"/>
    <xf numFmtId="0" fontId="3" fillId="0" borderId="0">
      <protection locked="0"/>
    </xf>
    <xf numFmtId="0" fontId="3" fillId="0" borderId="0"/>
    <xf numFmtId="0" fontId="2" fillId="0" borderId="0"/>
    <xf numFmtId="0" fontId="1" fillId="0" borderId="0"/>
    <xf numFmtId="0" fontId="17" fillId="0" borderId="0"/>
    <xf numFmtId="0" fontId="1" fillId="0" borderId="0"/>
    <xf numFmtId="9" fontId="3" fillId="0" borderId="0" applyFont="0" applyFill="0" applyBorder="0" applyAlignment="0" applyProtection="0"/>
  </cellStyleXfs>
  <cellXfs count="1685">
    <xf numFmtId="0" fontId="0" fillId="0" borderId="0" xfId="0"/>
    <xf numFmtId="4" fontId="11" fillId="0" borderId="18" xfId="1" applyNumberFormat="1" applyFont="1" applyFill="1" applyBorder="1" applyAlignment="1" applyProtection="1">
      <alignment horizontal="center" vertical="top" wrapText="1"/>
      <protection locked="0"/>
    </xf>
    <xf numFmtId="4" fontId="11" fillId="0" borderId="19" xfId="1" applyNumberFormat="1" applyFont="1" applyFill="1" applyBorder="1" applyAlignment="1" applyProtection="1">
      <alignment horizontal="center" vertical="top" wrapText="1"/>
      <protection locked="0"/>
    </xf>
    <xf numFmtId="0" fontId="12" fillId="0" borderId="3" xfId="1" applyNumberFormat="1" applyFont="1" applyFill="1" applyBorder="1" applyAlignment="1" applyProtection="1">
      <alignment horizontal="left" vertical="top" wrapText="1"/>
      <protection locked="0"/>
    </xf>
    <xf numFmtId="4" fontId="12" fillId="0" borderId="17" xfId="1" applyNumberFormat="1" applyFont="1" applyFill="1" applyBorder="1" applyAlignment="1" applyProtection="1">
      <alignment horizontal="right" vertical="top" wrapText="1"/>
      <protection locked="0"/>
    </xf>
    <xf numFmtId="4" fontId="12" fillId="0" borderId="18" xfId="1" applyNumberFormat="1" applyFont="1" applyFill="1" applyBorder="1" applyAlignment="1" applyProtection="1">
      <alignment horizontal="right" vertical="top" wrapText="1"/>
      <protection locked="0"/>
    </xf>
    <xf numFmtId="0" fontId="12" fillId="0" borderId="21" xfId="1" applyNumberFormat="1" applyFont="1" applyFill="1" applyBorder="1" applyAlignment="1" applyProtection="1">
      <alignment horizontal="left" vertical="top" wrapText="1"/>
      <protection locked="0"/>
    </xf>
    <xf numFmtId="0" fontId="12" fillId="0" borderId="8" xfId="1" applyNumberFormat="1" applyFont="1" applyFill="1" applyBorder="1" applyAlignment="1" applyProtection="1">
      <alignment horizontal="left" vertical="top" wrapText="1"/>
      <protection locked="0"/>
    </xf>
    <xf numFmtId="4" fontId="12" fillId="0" borderId="27" xfId="1" applyNumberFormat="1" applyFont="1" applyFill="1" applyBorder="1" applyAlignment="1" applyProtection="1">
      <alignment horizontal="right" vertical="top" wrapText="1"/>
      <protection locked="0"/>
    </xf>
    <xf numFmtId="4" fontId="12" fillId="0" borderId="1" xfId="1" applyNumberFormat="1" applyFont="1" applyFill="1" applyBorder="1" applyAlignment="1" applyProtection="1">
      <alignment horizontal="right" vertical="top" wrapText="1"/>
      <protection locked="0"/>
    </xf>
    <xf numFmtId="4" fontId="11" fillId="0" borderId="18" xfId="1" applyNumberFormat="1" applyFont="1" applyFill="1" applyBorder="1" applyAlignment="1" applyProtection="1">
      <alignment horizontal="right" vertical="top" wrapText="1"/>
      <protection locked="0"/>
    </xf>
    <xf numFmtId="0" fontId="12" fillId="0" borderId="37" xfId="1" applyNumberFormat="1" applyFont="1" applyFill="1" applyBorder="1" applyAlignment="1" applyProtection="1">
      <alignment horizontal="left" vertical="top" wrapText="1"/>
      <protection locked="0"/>
    </xf>
    <xf numFmtId="4" fontId="11" fillId="0" borderId="1" xfId="1" applyNumberFormat="1" applyFont="1" applyFill="1" applyBorder="1" applyAlignment="1" applyProtection="1">
      <alignment horizontal="right" vertical="top" wrapText="1"/>
      <protection locked="0"/>
    </xf>
    <xf numFmtId="4" fontId="4" fillId="0" borderId="1" xfId="0" applyNumberFormat="1" applyFont="1" applyBorder="1" applyAlignment="1">
      <alignment horizontal="right" vertical="top" wrapText="1"/>
    </xf>
    <xf numFmtId="0" fontId="11" fillId="0" borderId="3" xfId="1" applyNumberFormat="1" applyFont="1" applyFill="1" applyBorder="1" applyAlignment="1" applyProtection="1">
      <alignment horizontal="left" vertical="top" wrapText="1"/>
      <protection locked="0"/>
    </xf>
    <xf numFmtId="0" fontId="4" fillId="0" borderId="5" xfId="0" applyFont="1" applyBorder="1" applyAlignment="1">
      <alignment vertical="top" wrapText="1"/>
    </xf>
    <xf numFmtId="0" fontId="5" fillId="0" borderId="0" xfId="0" applyFont="1" applyFill="1"/>
    <xf numFmtId="0" fontId="5" fillId="0" borderId="0" xfId="0" applyFont="1" applyFill="1" applyAlignment="1">
      <alignment vertical="top"/>
    </xf>
    <xf numFmtId="0" fontId="5" fillId="0" borderId="0" xfId="0" applyFont="1" applyFill="1" applyBorder="1"/>
    <xf numFmtId="0" fontId="7" fillId="0" borderId="2" xfId="0" applyFont="1" applyFill="1" applyBorder="1" applyAlignment="1">
      <alignment vertical="top" wrapText="1"/>
    </xf>
    <xf numFmtId="0" fontId="10" fillId="0" borderId="1" xfId="0" applyFont="1" applyBorder="1" applyAlignment="1">
      <alignment horizontal="left" vertical="top" wrapText="1"/>
    </xf>
    <xf numFmtId="4" fontId="12" fillId="0" borderId="18" xfId="1" applyNumberFormat="1" applyFont="1" applyFill="1" applyBorder="1" applyAlignment="1" applyProtection="1">
      <alignment horizontal="center" vertical="top" wrapText="1"/>
      <protection locked="0"/>
    </xf>
    <xf numFmtId="0" fontId="4" fillId="0" borderId="0" xfId="0" applyFont="1" applyFill="1" applyBorder="1" applyAlignment="1">
      <alignment horizontal="left" vertical="top"/>
    </xf>
    <xf numFmtId="4" fontId="7" fillId="0" borderId="1" xfId="0" applyNumberFormat="1" applyFont="1" applyBorder="1" applyAlignment="1">
      <alignment horizontal="right" vertical="top"/>
    </xf>
    <xf numFmtId="4" fontId="4" fillId="0" borderId="1" xfId="0" applyNumberFormat="1" applyFont="1" applyBorder="1" applyAlignment="1">
      <alignment horizontal="right" vertical="top"/>
    </xf>
    <xf numFmtId="0" fontId="11" fillId="0" borderId="1" xfId="2" applyFont="1" applyFill="1" applyBorder="1" applyAlignment="1">
      <alignment horizontal="left" vertical="top" wrapText="1"/>
    </xf>
    <xf numFmtId="0" fontId="11" fillId="0" borderId="1" xfId="2" applyFont="1" applyFill="1" applyBorder="1" applyAlignment="1">
      <alignment vertical="top" wrapText="1"/>
    </xf>
    <xf numFmtId="0" fontId="12" fillId="0" borderId="1" xfId="2" applyFont="1" applyFill="1" applyBorder="1" applyAlignment="1">
      <alignment horizontal="left" vertical="top" wrapText="1"/>
    </xf>
    <xf numFmtId="0" fontId="4" fillId="0" borderId="3" xfId="2" applyFont="1" applyFill="1" applyBorder="1" applyAlignment="1">
      <alignment horizontal="left" vertical="top" wrapText="1"/>
    </xf>
    <xf numFmtId="0" fontId="10" fillId="0" borderId="1" xfId="2" applyFont="1" applyFill="1" applyBorder="1" applyAlignment="1">
      <alignment horizontal="left" vertical="top" wrapText="1"/>
    </xf>
    <xf numFmtId="4" fontId="4" fillId="2" borderId="1" xfId="0" applyNumberFormat="1" applyFont="1" applyFill="1" applyBorder="1" applyAlignment="1">
      <alignment horizontal="right" vertical="top" wrapText="1"/>
    </xf>
    <xf numFmtId="4" fontId="7" fillId="2" borderId="1" xfId="0" applyNumberFormat="1" applyFont="1" applyFill="1" applyBorder="1" applyAlignment="1">
      <alignment horizontal="right" vertical="top" wrapText="1"/>
    </xf>
    <xf numFmtId="0" fontId="11" fillId="0" borderId="11" xfId="1" applyNumberFormat="1" applyFont="1" applyFill="1" applyBorder="1" applyAlignment="1" applyProtection="1">
      <alignment horizontal="left" vertical="top" wrapText="1"/>
      <protection locked="0"/>
    </xf>
    <xf numFmtId="0" fontId="7" fillId="0" borderId="1" xfId="0" applyFont="1" applyFill="1" applyBorder="1" applyAlignment="1">
      <alignment vertical="top" wrapText="1"/>
    </xf>
    <xf numFmtId="0" fontId="4" fillId="2" borderId="5" xfId="0" applyFont="1" applyFill="1" applyBorder="1" applyAlignment="1">
      <alignment vertical="top" wrapText="1"/>
    </xf>
    <xf numFmtId="0" fontId="4" fillId="0" borderId="1" xfId="0" applyFont="1" applyBorder="1" applyAlignment="1">
      <alignment vertical="top" wrapText="1"/>
    </xf>
    <xf numFmtId="0" fontId="7" fillId="2" borderId="1" xfId="0" applyFont="1" applyFill="1" applyBorder="1" applyAlignment="1">
      <alignment vertical="top" wrapText="1"/>
    </xf>
    <xf numFmtId="0" fontId="3" fillId="0" borderId="0" xfId="0" applyFont="1" applyFill="1"/>
    <xf numFmtId="0" fontId="3" fillId="0" borderId="0" xfId="0" applyFont="1" applyFill="1" applyAlignment="1">
      <alignment vertical="top"/>
    </xf>
    <xf numFmtId="0" fontId="3" fillId="0" borderId="0" xfId="0" applyFont="1" applyFill="1" applyBorder="1"/>
    <xf numFmtId="164" fontId="4" fillId="0" borderId="1"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4" fontId="7" fillId="0" borderId="3" xfId="0" applyNumberFormat="1" applyFont="1" applyFill="1" applyBorder="1" applyAlignment="1">
      <alignment horizontal="center" vertical="top" wrapText="1"/>
    </xf>
    <xf numFmtId="165" fontId="7" fillId="0" borderId="1" xfId="0" applyNumberFormat="1" applyFont="1" applyFill="1" applyBorder="1" applyAlignment="1">
      <alignment horizontal="center" vertical="top" wrapText="1"/>
    </xf>
    <xf numFmtId="166" fontId="4" fillId="0" borderId="3" xfId="0" applyNumberFormat="1" applyFont="1" applyFill="1" applyBorder="1" applyAlignment="1">
      <alignment horizontal="center" vertical="top" wrapText="1"/>
    </xf>
    <xf numFmtId="4" fontId="11" fillId="0" borderId="25" xfId="1" applyNumberFormat="1" applyFont="1" applyFill="1" applyBorder="1" applyAlignment="1" applyProtection="1">
      <alignment horizontal="center" vertical="top" wrapText="1"/>
      <protection locked="0"/>
    </xf>
    <xf numFmtId="2" fontId="4" fillId="0" borderId="1" xfId="0" applyNumberFormat="1" applyFont="1" applyFill="1" applyBorder="1" applyAlignment="1">
      <alignment horizontal="center" vertical="top"/>
    </xf>
    <xf numFmtId="4" fontId="12" fillId="0" borderId="0" xfId="1" applyNumberFormat="1" applyFont="1" applyFill="1" applyBorder="1" applyAlignment="1" applyProtection="1">
      <alignment horizontal="center" vertical="top" wrapText="1"/>
      <protection locked="0"/>
    </xf>
    <xf numFmtId="0" fontId="7" fillId="2" borderId="3" xfId="0" applyFont="1" applyFill="1" applyBorder="1" applyAlignment="1">
      <alignment horizontal="center" vertical="top"/>
    </xf>
    <xf numFmtId="0" fontId="14" fillId="2" borderId="3" xfId="0" applyFont="1" applyFill="1" applyBorder="1" applyAlignment="1">
      <alignment horizontal="center" vertical="top"/>
    </xf>
    <xf numFmtId="0" fontId="8" fillId="2" borderId="3" xfId="0" applyFont="1" applyFill="1" applyBorder="1" applyAlignment="1">
      <alignment horizontal="center" vertical="top"/>
    </xf>
    <xf numFmtId="0" fontId="4" fillId="2" borderId="3" xfId="0" applyFont="1" applyFill="1" applyBorder="1" applyAlignment="1">
      <alignment horizontal="center" vertical="top"/>
    </xf>
    <xf numFmtId="0" fontId="4" fillId="2" borderId="10" xfId="0" applyFont="1" applyFill="1" applyBorder="1" applyAlignment="1">
      <alignment horizontal="center" vertical="top"/>
    </xf>
    <xf numFmtId="0" fontId="7" fillId="2" borderId="11" xfId="0" applyFont="1" applyFill="1" applyBorder="1" applyAlignment="1">
      <alignment horizontal="center" vertical="top"/>
    </xf>
    <xf numFmtId="4" fontId="4" fillId="0" borderId="1" xfId="1" applyNumberFormat="1" applyFont="1" applyFill="1" applyBorder="1" applyAlignment="1" applyProtection="1">
      <alignment horizontal="center" vertical="top" wrapText="1"/>
      <protection locked="0"/>
    </xf>
    <xf numFmtId="0" fontId="10" fillId="0" borderId="1" xfId="0" applyFont="1" applyFill="1" applyBorder="1" applyAlignment="1">
      <alignment horizontal="center" vertical="top" wrapText="1"/>
    </xf>
    <xf numFmtId="0" fontId="4" fillId="0" borderId="0" xfId="0" applyFont="1" applyFill="1" applyBorder="1" applyAlignment="1">
      <alignment horizontal="center" vertical="top"/>
    </xf>
    <xf numFmtId="0" fontId="7" fillId="0" borderId="2" xfId="0" applyFont="1" applyFill="1" applyBorder="1" applyAlignment="1">
      <alignment horizontal="center" vertical="top" wrapText="1"/>
    </xf>
    <xf numFmtId="4" fontId="12" fillId="0" borderId="17" xfId="1" applyNumberFormat="1" applyFont="1" applyFill="1" applyBorder="1" applyAlignment="1" applyProtection="1">
      <alignment horizontal="center" vertical="top" wrapText="1"/>
      <protection locked="0"/>
    </xf>
    <xf numFmtId="0" fontId="4" fillId="2" borderId="1" xfId="0" applyFont="1" applyFill="1" applyBorder="1" applyAlignment="1">
      <alignment horizontal="center" vertical="top"/>
    </xf>
    <xf numFmtId="4" fontId="11" fillId="0" borderId="17" xfId="1" applyNumberFormat="1" applyFont="1" applyFill="1" applyBorder="1" applyAlignment="1" applyProtection="1">
      <alignment horizontal="center" vertical="top" wrapText="1"/>
      <protection locked="0"/>
    </xf>
    <xf numFmtId="0" fontId="4" fillId="2" borderId="1" xfId="0" applyFont="1" applyFill="1" applyBorder="1" applyAlignment="1">
      <alignment vertical="top" wrapText="1"/>
    </xf>
    <xf numFmtId="164" fontId="12" fillId="0" borderId="17" xfId="1" applyNumberFormat="1" applyFont="1" applyFill="1" applyBorder="1" applyAlignment="1" applyProtection="1">
      <alignment horizontal="right" vertical="top" wrapText="1"/>
      <protection locked="0"/>
    </xf>
    <xf numFmtId="164" fontId="12" fillId="0" borderId="27" xfId="1" applyNumberFormat="1" applyFont="1" applyFill="1" applyBorder="1" applyAlignment="1" applyProtection="1">
      <alignment horizontal="right" vertical="top" wrapText="1"/>
      <protection locked="0"/>
    </xf>
    <xf numFmtId="4" fontId="7" fillId="0" borderId="2" xfId="0" applyNumberFormat="1"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4" fontId="4" fillId="0" borderId="1" xfId="0" applyNumberFormat="1" applyFont="1" applyFill="1" applyBorder="1" applyAlignment="1">
      <alignment horizontal="right" vertical="top"/>
    </xf>
    <xf numFmtId="4" fontId="4" fillId="2" borderId="5" xfId="0" applyNumberFormat="1" applyFont="1" applyFill="1" applyBorder="1" applyAlignment="1">
      <alignment horizontal="right" vertical="top" wrapText="1"/>
    </xf>
    <xf numFmtId="4" fontId="7" fillId="0" borderId="6" xfId="0" applyNumberFormat="1" applyFont="1" applyBorder="1" applyAlignment="1">
      <alignment horizontal="right" vertical="top"/>
    </xf>
    <xf numFmtId="4" fontId="4" fillId="0" borderId="17" xfId="1" applyNumberFormat="1" applyFont="1" applyFill="1" applyBorder="1" applyAlignment="1" applyProtection="1">
      <alignment horizontal="right" vertical="top" wrapText="1"/>
      <protection locked="0"/>
    </xf>
    <xf numFmtId="4" fontId="4" fillId="0" borderId="27" xfId="1" applyNumberFormat="1" applyFont="1" applyFill="1" applyBorder="1" applyAlignment="1" applyProtection="1">
      <alignment horizontal="right" vertical="top" wrapText="1"/>
      <protection locked="0"/>
    </xf>
    <xf numFmtId="4" fontId="4" fillId="0" borderId="18" xfId="1" applyNumberFormat="1" applyFont="1" applyFill="1" applyBorder="1" applyAlignment="1" applyProtection="1">
      <alignment horizontal="right" vertical="top" wrapText="1"/>
      <protection locked="0"/>
    </xf>
    <xf numFmtId="4" fontId="4" fillId="0" borderId="25" xfId="1" applyNumberFormat="1" applyFont="1" applyFill="1" applyBorder="1" applyAlignment="1" applyProtection="1">
      <alignment horizontal="right" vertical="top" wrapText="1"/>
      <protection locked="0"/>
    </xf>
    <xf numFmtId="4" fontId="4" fillId="2" borderId="10" xfId="0" applyNumberFormat="1" applyFont="1" applyFill="1" applyBorder="1" applyAlignment="1">
      <alignment horizontal="right" vertical="top" wrapText="1"/>
    </xf>
    <xf numFmtId="4" fontId="7" fillId="0" borderId="1" xfId="0" applyNumberFormat="1" applyFont="1" applyFill="1" applyBorder="1" applyAlignment="1">
      <alignment horizontal="right" vertical="top"/>
    </xf>
    <xf numFmtId="4" fontId="4" fillId="0" borderId="1" xfId="0" applyNumberFormat="1" applyFont="1" applyFill="1" applyBorder="1" applyAlignment="1" applyProtection="1">
      <alignment horizontal="right" vertical="top"/>
    </xf>
    <xf numFmtId="4" fontId="4" fillId="0" borderId="0" xfId="0" applyNumberFormat="1" applyFont="1" applyFill="1" applyBorder="1" applyAlignment="1">
      <alignment horizontal="right" vertical="top"/>
    </xf>
    <xf numFmtId="4" fontId="7" fillId="0" borderId="1" xfId="3" applyNumberFormat="1" applyFont="1" applyFill="1" applyBorder="1" applyAlignment="1">
      <alignment horizontal="right" vertical="top" wrapText="1"/>
    </xf>
    <xf numFmtId="4" fontId="7" fillId="2" borderId="3" xfId="0" applyNumberFormat="1" applyFont="1" applyFill="1" applyBorder="1" applyAlignment="1">
      <alignment horizontal="right" vertical="top"/>
    </xf>
    <xf numFmtId="4" fontId="4" fillId="2" borderId="3" xfId="0" applyNumberFormat="1" applyFont="1" applyFill="1" applyBorder="1" applyAlignment="1">
      <alignment horizontal="right" vertical="top"/>
    </xf>
    <xf numFmtId="4" fontId="4" fillId="2" borderId="3" xfId="0" applyNumberFormat="1" applyFont="1" applyFill="1" applyBorder="1" applyAlignment="1" applyProtection="1">
      <alignment horizontal="right" vertical="top"/>
      <protection locked="0"/>
    </xf>
    <xf numFmtId="4" fontId="4" fillId="2" borderId="3" xfId="0" applyNumberFormat="1" applyFont="1" applyFill="1" applyBorder="1" applyAlignment="1" applyProtection="1">
      <alignment horizontal="right" vertical="top"/>
    </xf>
    <xf numFmtId="4" fontId="4" fillId="0" borderId="5" xfId="0" applyNumberFormat="1" applyFont="1" applyBorder="1" applyAlignment="1">
      <alignment horizontal="right" vertical="top"/>
    </xf>
    <xf numFmtId="4" fontId="4" fillId="0" borderId="6" xfId="0" applyNumberFormat="1" applyFont="1" applyBorder="1" applyAlignment="1">
      <alignment horizontal="right" vertical="top"/>
    </xf>
    <xf numFmtId="0" fontId="7" fillId="0" borderId="2" xfId="0" applyFont="1" applyFill="1" applyBorder="1" applyAlignment="1">
      <alignment horizontal="left" vertical="top" wrapText="1"/>
    </xf>
    <xf numFmtId="0" fontId="4" fillId="4" borderId="1" xfId="0" applyFont="1" applyFill="1" applyBorder="1" applyAlignment="1">
      <alignment horizontal="center" vertical="top"/>
    </xf>
    <xf numFmtId="49" fontId="10" fillId="0" borderId="3" xfId="0" applyNumberFormat="1" applyFont="1" applyFill="1" applyBorder="1" applyAlignment="1">
      <alignment horizontal="center" vertical="top"/>
    </xf>
    <xf numFmtId="49" fontId="12" fillId="0" borderId="1" xfId="0" applyNumberFormat="1" applyFont="1" applyFill="1" applyBorder="1" applyAlignment="1">
      <alignment horizontal="center" vertical="top"/>
    </xf>
    <xf numFmtId="0" fontId="4" fillId="0" borderId="6" xfId="0" applyNumberFormat="1" applyFont="1" applyBorder="1" applyAlignment="1">
      <alignment horizontal="center" vertical="top"/>
    </xf>
    <xf numFmtId="166" fontId="7" fillId="0" borderId="2" xfId="0" applyNumberFormat="1" applyFont="1" applyFill="1" applyBorder="1" applyAlignment="1">
      <alignment horizontal="center" vertical="top" wrapText="1"/>
    </xf>
    <xf numFmtId="166" fontId="4" fillId="0" borderId="1" xfId="0" applyNumberFormat="1" applyFont="1" applyFill="1" applyBorder="1" applyAlignment="1">
      <alignment horizontal="center" vertical="top" wrapText="1"/>
    </xf>
    <xf numFmtId="166" fontId="4" fillId="0" borderId="0" xfId="0" applyNumberFormat="1" applyFont="1" applyFill="1" applyBorder="1" applyAlignment="1">
      <alignment horizontal="center" vertical="top"/>
    </xf>
    <xf numFmtId="166" fontId="7" fillId="0" borderId="1" xfId="0" applyNumberFormat="1" applyFont="1" applyFill="1" applyBorder="1" applyAlignment="1">
      <alignment horizontal="center" vertical="top" wrapText="1"/>
    </xf>
    <xf numFmtId="166" fontId="4" fillId="0" borderId="1" xfId="0" applyNumberFormat="1" applyFont="1" applyBorder="1" applyAlignment="1">
      <alignment horizontal="center" vertical="top"/>
    </xf>
    <xf numFmtId="166" fontId="4" fillId="0" borderId="1" xfId="0" applyNumberFormat="1" applyFont="1" applyFill="1" applyBorder="1" applyAlignment="1">
      <alignment horizontal="center" vertical="top"/>
    </xf>
    <xf numFmtId="166" fontId="11" fillId="0" borderId="19" xfId="1" applyNumberFormat="1" applyFont="1" applyFill="1" applyBorder="1" applyAlignment="1" applyProtection="1">
      <alignment horizontal="center" vertical="top" wrapText="1"/>
      <protection locked="0"/>
    </xf>
    <xf numFmtId="166" fontId="11" fillId="0" borderId="18" xfId="1" applyNumberFormat="1" applyFont="1" applyFill="1" applyBorder="1" applyAlignment="1" applyProtection="1">
      <alignment horizontal="center" vertical="top" wrapText="1"/>
      <protection locked="0"/>
    </xf>
    <xf numFmtId="166" fontId="12" fillId="0" borderId="18" xfId="1" applyNumberFormat="1" applyFont="1" applyFill="1" applyBorder="1" applyAlignment="1" applyProtection="1">
      <alignment horizontal="center" vertical="top" wrapText="1"/>
      <protection locked="0"/>
    </xf>
    <xf numFmtId="166" fontId="12" fillId="0" borderId="1" xfId="1" applyNumberFormat="1" applyFont="1" applyFill="1" applyBorder="1" applyAlignment="1" applyProtection="1">
      <alignment horizontal="center" vertical="top" wrapText="1"/>
      <protection locked="0"/>
    </xf>
    <xf numFmtId="166" fontId="11" fillId="0" borderId="1" xfId="1" applyNumberFormat="1" applyFont="1" applyFill="1" applyBorder="1" applyAlignment="1" applyProtection="1">
      <alignment horizontal="center" vertical="top" wrapText="1"/>
      <protection locked="0"/>
    </xf>
    <xf numFmtId="166" fontId="11" fillId="0" borderId="21" xfId="1" applyNumberFormat="1" applyFont="1" applyFill="1" applyBorder="1" applyAlignment="1" applyProtection="1">
      <alignment horizontal="center" vertical="top" wrapText="1"/>
      <protection locked="0"/>
    </xf>
    <xf numFmtId="166" fontId="7" fillId="0" borderId="1" xfId="0" applyNumberFormat="1" applyFont="1" applyFill="1" applyBorder="1" applyAlignment="1">
      <alignment horizontal="center" vertical="top"/>
    </xf>
    <xf numFmtId="166" fontId="12" fillId="0" borderId="21" xfId="1" applyNumberFormat="1" applyFont="1" applyFill="1" applyBorder="1" applyAlignment="1" applyProtection="1">
      <alignment horizontal="center" vertical="top" wrapText="1"/>
      <protection locked="0"/>
    </xf>
    <xf numFmtId="166" fontId="4" fillId="0" borderId="1" xfId="0" applyNumberFormat="1" applyFont="1" applyFill="1" applyBorder="1" applyAlignment="1" applyProtection="1">
      <alignment horizontal="center" vertical="top"/>
    </xf>
    <xf numFmtId="166" fontId="11" fillId="0" borderId="17" xfId="1" applyNumberFormat="1" applyFont="1" applyFill="1" applyBorder="1" applyAlignment="1" applyProtection="1">
      <alignment horizontal="center" vertical="top" wrapText="1"/>
      <protection locked="0"/>
    </xf>
    <xf numFmtId="166" fontId="12" fillId="0" borderId="17" xfId="1" applyNumberFormat="1" applyFont="1" applyFill="1" applyBorder="1" applyAlignment="1" applyProtection="1">
      <alignment horizontal="center" vertical="top" wrapText="1"/>
      <protection locked="0"/>
    </xf>
    <xf numFmtId="0" fontId="4" fillId="3" borderId="1" xfId="0" applyFont="1" applyFill="1" applyBorder="1" applyAlignment="1">
      <alignment horizontal="center" vertical="top"/>
    </xf>
    <xf numFmtId="0" fontId="4" fillId="0" borderId="9" xfId="0" applyFont="1" applyFill="1" applyBorder="1" applyAlignment="1">
      <alignment vertical="top" wrapText="1"/>
    </xf>
    <xf numFmtId="4" fontId="12" fillId="0" borderId="43" xfId="1" applyNumberFormat="1" applyFont="1" applyFill="1" applyBorder="1" applyAlignment="1" applyProtection="1">
      <alignment horizontal="right" vertical="top" wrapText="1"/>
      <protection locked="0"/>
    </xf>
    <xf numFmtId="4" fontId="12" fillId="0" borderId="45" xfId="1" applyNumberFormat="1" applyFont="1" applyFill="1" applyBorder="1" applyAlignment="1" applyProtection="1">
      <alignment horizontal="right" vertical="top" wrapText="1"/>
      <protection locked="0"/>
    </xf>
    <xf numFmtId="4" fontId="12" fillId="0" borderId="44" xfId="1" applyNumberFormat="1" applyFont="1" applyFill="1" applyBorder="1" applyAlignment="1" applyProtection="1">
      <alignment horizontal="right" vertical="top" wrapText="1"/>
      <protection locked="0"/>
    </xf>
    <xf numFmtId="4" fontId="12" fillId="0" borderId="1" xfId="1" applyNumberFormat="1" applyFont="1" applyFill="1" applyBorder="1" applyAlignment="1" applyProtection="1">
      <alignment horizontal="left" vertical="top" wrapText="1"/>
      <protection locked="0"/>
    </xf>
    <xf numFmtId="4" fontId="7" fillId="2" borderId="1" xfId="0" applyNumberFormat="1" applyFont="1" applyFill="1" applyBorder="1" applyAlignment="1">
      <alignment horizontal="left" vertical="top" wrapText="1"/>
    </xf>
    <xf numFmtId="166" fontId="4" fillId="0" borderId="21" xfId="1" applyNumberFormat="1" applyFont="1" applyFill="1" applyBorder="1" applyAlignment="1" applyProtection="1">
      <alignment horizontal="center" vertical="top" wrapText="1"/>
      <protection locked="0"/>
    </xf>
    <xf numFmtId="166" fontId="4" fillId="0" borderId="24" xfId="1" applyNumberFormat="1" applyFont="1" applyFill="1" applyBorder="1" applyAlignment="1" applyProtection="1">
      <alignment horizontal="center" vertical="top" wrapText="1"/>
      <protection locked="0"/>
    </xf>
    <xf numFmtId="4" fontId="11" fillId="0" borderId="38" xfId="1" applyNumberFormat="1" applyFont="1" applyFill="1" applyBorder="1" applyAlignment="1" applyProtection="1">
      <alignment horizontal="center" vertical="top" wrapText="1"/>
      <protection locked="0"/>
    </xf>
    <xf numFmtId="4" fontId="4" fillId="2" borderId="1" xfId="0" applyNumberFormat="1" applyFont="1" applyFill="1" applyBorder="1" applyAlignment="1" applyProtection="1">
      <alignment horizontal="right" vertical="top" wrapText="1"/>
      <protection locked="0"/>
    </xf>
    <xf numFmtId="0" fontId="4" fillId="0" borderId="10" xfId="0" applyFont="1" applyFill="1" applyBorder="1" applyAlignment="1">
      <alignment horizontal="center" vertical="top"/>
    </xf>
    <xf numFmtId="0" fontId="4" fillId="0" borderId="14" xfId="0" applyFont="1" applyFill="1" applyBorder="1" applyAlignment="1">
      <alignment horizontal="left" vertical="top"/>
    </xf>
    <xf numFmtId="4" fontId="4" fillId="0" borderId="14" xfId="0" applyNumberFormat="1" applyFont="1" applyFill="1" applyBorder="1" applyAlignment="1">
      <alignment horizontal="right" vertical="top"/>
    </xf>
    <xf numFmtId="166" fontId="4" fillId="0" borderId="14" xfId="0" applyNumberFormat="1" applyFont="1" applyFill="1" applyBorder="1" applyAlignment="1">
      <alignment horizontal="center" vertical="top"/>
    </xf>
    <xf numFmtId="0" fontId="4" fillId="0" borderId="14" xfId="0" applyFont="1" applyFill="1" applyBorder="1" applyAlignment="1">
      <alignment horizontal="center" vertical="top"/>
    </xf>
    <xf numFmtId="0" fontId="4" fillId="0" borderId="4" xfId="0" applyFont="1" applyFill="1" applyBorder="1" applyAlignment="1">
      <alignment horizontal="center" vertical="top"/>
    </xf>
    <xf numFmtId="0" fontId="4" fillId="0" borderId="15" xfId="0" applyFont="1" applyFill="1" applyBorder="1" applyAlignment="1">
      <alignment horizontal="left" vertical="top"/>
    </xf>
    <xf numFmtId="4" fontId="11" fillId="0" borderId="41" xfId="1" applyNumberFormat="1" applyFont="1" applyFill="1" applyBorder="1" applyAlignment="1" applyProtection="1">
      <alignment horizontal="left" vertical="top" wrapText="1"/>
      <protection locked="0"/>
    </xf>
    <xf numFmtId="4" fontId="11" fillId="0" borderId="51" xfId="1" applyNumberFormat="1" applyFont="1" applyFill="1" applyBorder="1" applyAlignment="1" applyProtection="1">
      <alignment horizontal="left" vertical="top" wrapText="1"/>
      <protection locked="0"/>
    </xf>
    <xf numFmtId="4" fontId="12" fillId="0" borderId="51" xfId="1" applyNumberFormat="1" applyFont="1" applyFill="1" applyBorder="1" applyAlignment="1" applyProtection="1">
      <alignment horizontal="left" vertical="top" wrapText="1"/>
      <protection locked="0"/>
    </xf>
    <xf numFmtId="4" fontId="11" fillId="0" borderId="28" xfId="1" applyNumberFormat="1" applyFont="1" applyFill="1" applyBorder="1" applyAlignment="1" applyProtection="1">
      <alignment horizontal="left" vertical="top" wrapText="1"/>
      <protection locked="0"/>
    </xf>
    <xf numFmtId="4" fontId="12" fillId="0" borderId="52" xfId="1" applyNumberFormat="1" applyFont="1" applyFill="1" applyBorder="1" applyAlignment="1" applyProtection="1">
      <alignment horizontal="left" vertical="top" wrapText="1"/>
      <protection locked="0"/>
    </xf>
    <xf numFmtId="49" fontId="10" fillId="0" borderId="4" xfId="0" applyNumberFormat="1" applyFont="1" applyFill="1" applyBorder="1" applyAlignment="1">
      <alignment horizontal="center" vertical="top"/>
    </xf>
    <xf numFmtId="4" fontId="4" fillId="0" borderId="1" xfId="0" applyNumberFormat="1" applyFont="1" applyFill="1" applyBorder="1" applyAlignment="1">
      <alignment horizontal="right" vertical="top" wrapText="1"/>
    </xf>
    <xf numFmtId="4" fontId="4" fillId="0" borderId="5" xfId="0" applyNumberFormat="1" applyFont="1" applyBorder="1" applyAlignment="1">
      <alignment horizontal="right" vertical="top" wrapText="1"/>
    </xf>
    <xf numFmtId="1" fontId="4" fillId="0" borderId="1" xfId="0" applyNumberFormat="1" applyFont="1" applyFill="1" applyBorder="1" applyAlignment="1">
      <alignment horizontal="center" vertical="top" wrapText="1"/>
    </xf>
    <xf numFmtId="1" fontId="4" fillId="0" borderId="3" xfId="0" applyNumberFormat="1" applyFont="1" applyFill="1" applyBorder="1" applyAlignment="1">
      <alignment horizontal="center" vertical="top" wrapText="1"/>
    </xf>
    <xf numFmtId="164"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vertical="top" wrapText="1"/>
    </xf>
    <xf numFmtId="49" fontId="4" fillId="4" borderId="3" xfId="0" applyNumberFormat="1" applyFont="1" applyFill="1" applyBorder="1" applyAlignment="1">
      <alignment horizontal="center" vertical="top"/>
    </xf>
    <xf numFmtId="49" fontId="4" fillId="4" borderId="4" xfId="0" applyNumberFormat="1" applyFont="1" applyFill="1" applyBorder="1" applyAlignment="1">
      <alignment horizontal="center" vertical="top"/>
    </xf>
    <xf numFmtId="0" fontId="4" fillId="0" borderId="1" xfId="0" applyFont="1" applyFill="1" applyBorder="1" applyAlignment="1">
      <alignment horizontal="center" vertical="top"/>
    </xf>
    <xf numFmtId="4" fontId="7" fillId="0" borderId="6" xfId="5" applyNumberFormat="1" applyFont="1" applyFill="1" applyBorder="1" applyAlignment="1">
      <alignment horizontal="right" vertical="top"/>
    </xf>
    <xf numFmtId="4" fontId="7" fillId="0" borderId="5" xfId="5" applyNumberFormat="1" applyFont="1" applyFill="1" applyBorder="1" applyAlignment="1">
      <alignment horizontal="right" vertical="top"/>
    </xf>
    <xf numFmtId="4" fontId="7" fillId="0" borderId="6" xfId="5" applyNumberFormat="1" applyFont="1" applyBorder="1" applyAlignment="1">
      <alignment horizontal="right" vertical="top"/>
    </xf>
    <xf numFmtId="4" fontId="7" fillId="0" borderId="1" xfId="5" applyNumberFormat="1" applyFont="1" applyBorder="1" applyAlignment="1">
      <alignment horizontal="right" vertical="top"/>
    </xf>
    <xf numFmtId="4" fontId="4" fillId="0" borderId="1" xfId="5" applyNumberFormat="1" applyFont="1" applyBorder="1" applyAlignment="1">
      <alignment horizontal="right" vertical="top"/>
    </xf>
    <xf numFmtId="4" fontId="4" fillId="0" borderId="5" xfId="5" applyNumberFormat="1" applyFont="1" applyBorder="1" applyAlignment="1">
      <alignment horizontal="right" vertical="top"/>
    </xf>
    <xf numFmtId="4" fontId="4" fillId="0" borderId="6" xfId="5" applyNumberFormat="1" applyFont="1" applyBorder="1" applyAlignment="1">
      <alignment horizontal="right" vertical="top" wrapText="1"/>
    </xf>
    <xf numFmtId="4" fontId="4" fillId="0" borderId="1" xfId="5" applyNumberFormat="1" applyFont="1" applyBorder="1" applyAlignment="1">
      <alignment horizontal="right" vertical="top" wrapText="1"/>
    </xf>
    <xf numFmtId="4" fontId="4" fillId="0" borderId="5" xfId="5" applyNumberFormat="1" applyFont="1" applyBorder="1" applyAlignment="1">
      <alignment horizontal="right" vertical="top" wrapText="1"/>
    </xf>
    <xf numFmtId="4" fontId="12" fillId="0" borderId="25" xfId="1" applyNumberFormat="1" applyFont="1" applyFill="1" applyBorder="1" applyAlignment="1" applyProtection="1">
      <alignment horizontal="center" vertical="top" wrapText="1"/>
      <protection locked="0"/>
    </xf>
    <xf numFmtId="4" fontId="12" fillId="0" borderId="41" xfId="1" applyNumberFormat="1" applyFont="1" applyFill="1" applyBorder="1" applyAlignment="1" applyProtection="1">
      <alignment horizontal="left" vertical="top" wrapText="1"/>
      <protection locked="0"/>
    </xf>
    <xf numFmtId="4" fontId="4" fillId="0" borderId="3" xfId="0" applyNumberFormat="1" applyFont="1" applyFill="1" applyBorder="1" applyAlignment="1" applyProtection="1">
      <alignment horizontal="right" vertical="top"/>
    </xf>
    <xf numFmtId="4" fontId="4" fillId="2" borderId="1" xfId="0" applyNumberFormat="1" applyFont="1" applyFill="1" applyBorder="1" applyAlignment="1">
      <alignment horizontal="right" vertical="top"/>
    </xf>
    <xf numFmtId="0" fontId="4" fillId="0" borderId="12" xfId="0" applyFont="1" applyFill="1" applyBorder="1" applyAlignment="1">
      <alignment horizontal="right" vertical="top"/>
    </xf>
    <xf numFmtId="1" fontId="4" fillId="0" borderId="1" xfId="0" applyNumberFormat="1" applyFont="1" applyFill="1" applyBorder="1" applyAlignment="1">
      <alignment horizontal="center" vertical="top"/>
    </xf>
    <xf numFmtId="0" fontId="4" fillId="0" borderId="1" xfId="0" applyFont="1" applyFill="1" applyBorder="1" applyAlignment="1">
      <alignment horizontal="left" vertical="top"/>
    </xf>
    <xf numFmtId="0" fontId="4" fillId="2" borderId="1" xfId="0" applyFont="1" applyFill="1" applyBorder="1" applyAlignment="1">
      <alignment horizontal="left" vertical="top"/>
    </xf>
    <xf numFmtId="0" fontId="4" fillId="0" borderId="1" xfId="0" applyFont="1" applyBorder="1" applyAlignment="1">
      <alignment horizontal="left" vertical="top"/>
    </xf>
    <xf numFmtId="0" fontId="4" fillId="0" borderId="5" xfId="0" applyFont="1" applyBorder="1" applyAlignment="1">
      <alignment horizontal="left" vertical="top"/>
    </xf>
    <xf numFmtId="2" fontId="7" fillId="2" borderId="1" xfId="0" applyNumberFormat="1" applyFont="1" applyFill="1" applyBorder="1" applyAlignment="1">
      <alignment horizontal="left" vertical="top" wrapText="1"/>
    </xf>
    <xf numFmtId="2" fontId="4" fillId="2" borderId="1" xfId="0" applyNumberFormat="1" applyFont="1" applyFill="1" applyBorder="1" applyAlignment="1">
      <alignment horizontal="left" vertical="top" wrapText="1"/>
    </xf>
    <xf numFmtId="2" fontId="7" fillId="0" borderId="1" xfId="0" applyNumberFormat="1"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4" fillId="0" borderId="14" xfId="0" applyFont="1" applyFill="1" applyBorder="1" applyAlignment="1">
      <alignment vertical="top"/>
    </xf>
    <xf numFmtId="0" fontId="4" fillId="0" borderId="0" xfId="0" applyFont="1" applyFill="1" applyBorder="1" applyAlignment="1">
      <alignment vertical="top"/>
    </xf>
    <xf numFmtId="2" fontId="4" fillId="0" borderId="1" xfId="0" applyNumberFormat="1" applyFont="1" applyBorder="1" applyAlignment="1">
      <alignment vertical="top" wrapText="1"/>
    </xf>
    <xf numFmtId="2" fontId="12" fillId="0" borderId="17" xfId="1" applyNumberFormat="1" applyFont="1" applyFill="1" applyBorder="1" applyAlignment="1" applyProtection="1">
      <alignment vertical="top" wrapText="1"/>
      <protection locked="0"/>
    </xf>
    <xf numFmtId="2" fontId="12" fillId="0" borderId="27" xfId="1" applyNumberFormat="1" applyFont="1" applyFill="1" applyBorder="1" applyAlignment="1" applyProtection="1">
      <alignment vertical="top" wrapText="1"/>
      <protection locked="0"/>
    </xf>
    <xf numFmtId="2" fontId="12" fillId="0" borderId="9" xfId="1" applyNumberFormat="1" applyFont="1" applyFill="1" applyBorder="1" applyAlignment="1" applyProtection="1">
      <alignment vertical="top" wrapText="1"/>
      <protection locked="0"/>
    </xf>
    <xf numFmtId="4" fontId="4" fillId="0" borderId="1" xfId="0" applyNumberFormat="1" applyFont="1" applyBorder="1" applyAlignment="1">
      <alignment vertical="top"/>
    </xf>
    <xf numFmtId="4" fontId="12" fillId="0" borderId="37" xfId="1" applyNumberFormat="1" applyFont="1" applyFill="1" applyBorder="1" applyAlignment="1" applyProtection="1">
      <alignment vertical="top" wrapText="1"/>
      <protection locked="0"/>
    </xf>
    <xf numFmtId="4" fontId="4" fillId="0" borderId="3" xfId="0" applyNumberFormat="1" applyFont="1" applyBorder="1" applyAlignment="1">
      <alignment vertical="top"/>
    </xf>
    <xf numFmtId="2" fontId="4" fillId="0" borderId="1" xfId="0" applyNumberFormat="1" applyFont="1" applyBorder="1" applyAlignment="1">
      <alignment vertical="top"/>
    </xf>
    <xf numFmtId="2" fontId="4" fillId="0" borderId="3" xfId="0" applyNumberFormat="1" applyFont="1" applyBorder="1" applyAlignment="1">
      <alignment vertical="top"/>
    </xf>
    <xf numFmtId="2" fontId="12" fillId="0" borderId="26" xfId="1" applyNumberFormat="1" applyFont="1" applyFill="1" applyBorder="1" applyAlignment="1" applyProtection="1">
      <alignment vertical="top" wrapText="1"/>
      <protection locked="0"/>
    </xf>
    <xf numFmtId="2" fontId="12" fillId="0" borderId="8" xfId="1" applyNumberFormat="1" applyFont="1" applyFill="1" applyBorder="1" applyAlignment="1" applyProtection="1">
      <alignment vertical="top" wrapText="1"/>
      <protection locked="0"/>
    </xf>
    <xf numFmtId="4" fontId="12" fillId="0" borderId="26" xfId="1" applyNumberFormat="1" applyFont="1" applyFill="1" applyBorder="1" applyAlignment="1" applyProtection="1">
      <alignment vertical="top" wrapText="1"/>
      <protection locked="0"/>
    </xf>
    <xf numFmtId="4" fontId="12" fillId="0" borderId="8" xfId="1" applyNumberFormat="1" applyFont="1" applyFill="1" applyBorder="1" applyAlignment="1" applyProtection="1">
      <alignment vertical="top" wrapText="1"/>
      <protection locked="0"/>
    </xf>
    <xf numFmtId="2" fontId="12" fillId="0" borderId="37" xfId="1" applyNumberFormat="1" applyFont="1" applyFill="1" applyBorder="1" applyAlignment="1" applyProtection="1">
      <alignment vertical="top" wrapText="1"/>
      <protection locked="0"/>
    </xf>
    <xf numFmtId="2" fontId="12" fillId="0" borderId="18" xfId="1" applyNumberFormat="1" applyFont="1" applyFill="1" applyBorder="1" applyAlignment="1" applyProtection="1">
      <alignment vertical="top" wrapText="1"/>
      <protection locked="0"/>
    </xf>
    <xf numFmtId="2" fontId="12" fillId="0" borderId="25" xfId="1" applyNumberFormat="1" applyFont="1" applyFill="1" applyBorder="1" applyAlignment="1" applyProtection="1">
      <alignment vertical="top" wrapText="1"/>
      <protection locked="0"/>
    </xf>
    <xf numFmtId="2" fontId="12" fillId="0" borderId="1" xfId="1" applyNumberFormat="1" applyFont="1" applyFill="1" applyBorder="1" applyAlignment="1" applyProtection="1">
      <alignment vertical="top" wrapText="1"/>
      <protection locked="0"/>
    </xf>
    <xf numFmtId="4" fontId="12" fillId="0" borderId="18" xfId="1" applyNumberFormat="1" applyFont="1" applyFill="1" applyBorder="1" applyAlignment="1" applyProtection="1">
      <alignment vertical="top" wrapText="1"/>
      <protection locked="0"/>
    </xf>
    <xf numFmtId="4" fontId="12" fillId="0" borderId="17" xfId="1" applyNumberFormat="1" applyFont="1" applyFill="1" applyBorder="1" applyAlignment="1" applyProtection="1">
      <alignment vertical="top" wrapText="1"/>
      <protection locked="0"/>
    </xf>
    <xf numFmtId="4" fontId="12" fillId="0" borderId="27" xfId="1" applyNumberFormat="1" applyFont="1" applyFill="1" applyBorder="1" applyAlignment="1" applyProtection="1">
      <alignment vertical="top" wrapText="1"/>
      <protection locked="0"/>
    </xf>
    <xf numFmtId="4" fontId="12" fillId="0" borderId="9" xfId="1" applyNumberFormat="1" applyFont="1" applyFill="1" applyBorder="1" applyAlignment="1" applyProtection="1">
      <alignment vertical="top" wrapText="1"/>
      <protection locked="0"/>
    </xf>
    <xf numFmtId="4" fontId="12" fillId="0" borderId="25" xfId="1" applyNumberFormat="1" applyFont="1" applyFill="1" applyBorder="1" applyAlignment="1" applyProtection="1">
      <alignment vertical="top" wrapText="1"/>
      <protection locked="0"/>
    </xf>
    <xf numFmtId="4" fontId="12" fillId="0" borderId="1" xfId="1" applyNumberFormat="1" applyFont="1" applyFill="1" applyBorder="1" applyAlignment="1" applyProtection="1">
      <alignment vertical="top" wrapText="1"/>
      <protection locked="0"/>
    </xf>
    <xf numFmtId="0" fontId="11" fillId="0" borderId="21" xfId="1" applyNumberFormat="1" applyFont="1" applyFill="1" applyBorder="1" applyAlignment="1" applyProtection="1">
      <alignment horizontal="left" vertical="top" wrapText="1"/>
      <protection locked="0"/>
    </xf>
    <xf numFmtId="4"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4" fontId="4" fillId="0" borderId="1" xfId="0" applyNumberFormat="1" applyFont="1" applyFill="1" applyBorder="1" applyAlignment="1">
      <alignment horizontal="left" vertical="top" wrapText="1"/>
    </xf>
    <xf numFmtId="4" fontId="12" fillId="0" borderId="65" xfId="1" applyNumberFormat="1" applyFont="1" applyFill="1" applyBorder="1" applyAlignment="1" applyProtection="1">
      <alignment horizontal="right" vertical="top" wrapText="1"/>
      <protection locked="0"/>
    </xf>
    <xf numFmtId="166" fontId="12" fillId="0" borderId="65" xfId="1" applyNumberFormat="1" applyFont="1" applyFill="1" applyBorder="1" applyAlignment="1" applyProtection="1">
      <alignment horizontal="center" vertical="top" wrapText="1"/>
      <protection locked="0"/>
    </xf>
    <xf numFmtId="4" fontId="12" fillId="0" borderId="65" xfId="1" applyNumberFormat="1" applyFont="1" applyFill="1" applyBorder="1" applyAlignment="1" applyProtection="1">
      <alignment horizontal="center" vertical="top" wrapText="1"/>
      <protection locked="0"/>
    </xf>
    <xf numFmtId="0" fontId="10" fillId="2" borderId="7" xfId="0" applyFont="1" applyFill="1" applyBorder="1" applyAlignment="1">
      <alignment horizontal="center" vertical="top"/>
    </xf>
    <xf numFmtId="0" fontId="12" fillId="0" borderId="24" xfId="1" applyNumberFormat="1" applyFont="1" applyFill="1" applyBorder="1" applyAlignment="1" applyProtection="1">
      <alignment horizontal="left" vertical="top" wrapText="1"/>
      <protection locked="0"/>
    </xf>
    <xf numFmtId="0" fontId="12" fillId="0" borderId="22" xfId="1" applyNumberFormat="1" applyFont="1" applyFill="1" applyBorder="1" applyAlignment="1" applyProtection="1">
      <alignment horizontal="left" vertical="top" wrapText="1"/>
      <protection locked="0"/>
    </xf>
    <xf numFmtId="0" fontId="4" fillId="2" borderId="1" xfId="0" applyFont="1" applyFill="1" applyBorder="1" applyAlignment="1">
      <alignment horizontal="center" vertical="top" wrapText="1"/>
    </xf>
    <xf numFmtId="4" fontId="11" fillId="0" borderId="18" xfId="1" applyNumberFormat="1" applyFont="1" applyFill="1" applyBorder="1" applyAlignment="1" applyProtection="1">
      <alignment vertical="top" wrapText="1"/>
      <protection locked="0"/>
    </xf>
    <xf numFmtId="164" fontId="11" fillId="0" borderId="18" xfId="1" applyNumberFormat="1" applyFont="1" applyFill="1" applyBorder="1" applyAlignment="1" applyProtection="1">
      <alignment horizontal="right" vertical="top" wrapText="1"/>
      <protection locked="0"/>
    </xf>
    <xf numFmtId="0" fontId="11" fillId="0" borderId="1" xfId="1" applyNumberFormat="1" applyFont="1" applyFill="1" applyBorder="1" applyAlignment="1" applyProtection="1">
      <alignment vertical="top" wrapText="1"/>
      <protection locked="0"/>
    </xf>
    <xf numFmtId="0" fontId="11" fillId="0" borderId="18" xfId="1" applyNumberFormat="1" applyFont="1" applyFill="1" applyBorder="1" applyAlignment="1" applyProtection="1">
      <alignment vertical="top" wrapText="1"/>
      <protection locked="0"/>
    </xf>
    <xf numFmtId="0" fontId="4" fillId="0" borderId="1" xfId="0" applyFont="1" applyFill="1" applyBorder="1" applyAlignment="1">
      <alignment vertical="top"/>
    </xf>
    <xf numFmtId="4" fontId="11" fillId="0" borderId="37" xfId="1" applyNumberFormat="1" applyFont="1" applyFill="1" applyBorder="1" applyAlignment="1" applyProtection="1">
      <alignment horizontal="right" vertical="top" wrapText="1"/>
      <protection locked="0"/>
    </xf>
    <xf numFmtId="4" fontId="7" fillId="2" borderId="1" xfId="6" applyNumberFormat="1" applyFont="1" applyFill="1" applyBorder="1" applyAlignment="1">
      <alignment horizontal="right" vertical="top" wrapText="1"/>
    </xf>
    <xf numFmtId="4" fontId="4" fillId="2" borderId="1" xfId="6" applyNumberFormat="1" applyFont="1" applyFill="1" applyBorder="1" applyAlignment="1">
      <alignment horizontal="right" vertical="top" wrapText="1"/>
    </xf>
    <xf numFmtId="49" fontId="4" fillId="2" borderId="1" xfId="6" applyNumberFormat="1" applyFont="1" applyFill="1" applyBorder="1" applyAlignment="1">
      <alignment horizontal="center" vertical="top"/>
    </xf>
    <xf numFmtId="0" fontId="4" fillId="2" borderId="1" xfId="6" applyFont="1" applyFill="1" applyBorder="1" applyAlignment="1">
      <alignment horizontal="left" vertical="top" wrapText="1"/>
    </xf>
    <xf numFmtId="0" fontId="7" fillId="2" borderId="1" xfId="6" applyFont="1" applyFill="1" applyBorder="1" applyAlignment="1">
      <alignment horizontal="center" vertical="top"/>
    </xf>
    <xf numFmtId="4" fontId="11" fillId="0" borderId="1" xfId="7" applyNumberFormat="1" applyFont="1" applyFill="1" applyBorder="1" applyAlignment="1" applyProtection="1">
      <alignment horizontal="left" vertical="top" wrapText="1"/>
      <protection locked="0"/>
    </xf>
    <xf numFmtId="4" fontId="12" fillId="0" borderId="1" xfId="7" applyNumberFormat="1" applyFont="1" applyFill="1" applyBorder="1" applyAlignment="1" applyProtection="1">
      <alignment horizontal="left" vertical="top" wrapText="1"/>
      <protection locked="0"/>
    </xf>
    <xf numFmtId="4" fontId="12" fillId="0" borderId="1" xfId="7" applyNumberFormat="1" applyFont="1" applyFill="1" applyBorder="1" applyAlignment="1" applyProtection="1">
      <alignment horizontal="right" vertical="top" wrapText="1"/>
      <protection locked="0"/>
    </xf>
    <xf numFmtId="4" fontId="12" fillId="2" borderId="1" xfId="7" applyNumberFormat="1" applyFont="1" applyFill="1" applyBorder="1" applyAlignment="1" applyProtection="1">
      <alignment horizontal="right" vertical="top" wrapText="1"/>
      <protection locked="0"/>
    </xf>
    <xf numFmtId="166" fontId="4" fillId="0" borderId="10" xfId="0" applyNumberFormat="1" applyFont="1" applyFill="1" applyBorder="1" applyAlignment="1">
      <alignment horizontal="center" vertical="top" wrapText="1"/>
    </xf>
    <xf numFmtId="166" fontId="7" fillId="0" borderId="1" xfId="6" applyNumberFormat="1" applyFont="1" applyFill="1" applyBorder="1" applyAlignment="1">
      <alignment horizontal="center" vertical="top" wrapText="1"/>
    </xf>
    <xf numFmtId="166" fontId="4" fillId="0" borderId="1" xfId="6" applyNumberFormat="1" applyFont="1" applyFill="1" applyBorder="1" applyAlignment="1">
      <alignment horizontal="center" vertical="top" wrapText="1"/>
    </xf>
    <xf numFmtId="4" fontId="12" fillId="0" borderId="25" xfId="1" applyNumberFormat="1" applyFont="1" applyFill="1" applyBorder="1" applyAlignment="1" applyProtection="1">
      <alignment horizontal="right" vertical="top" wrapText="1"/>
      <protection locked="0"/>
    </xf>
    <xf numFmtId="4" fontId="12" fillId="0" borderId="1" xfId="1" applyNumberFormat="1" applyFont="1" applyFill="1" applyBorder="1" applyAlignment="1" applyProtection="1">
      <alignment horizontal="center" vertical="top" wrapText="1"/>
      <protection locked="0"/>
    </xf>
    <xf numFmtId="4" fontId="11" fillId="0" borderId="1" xfId="1" applyNumberFormat="1" applyFont="1" applyFill="1" applyBorder="1" applyAlignment="1" applyProtection="1">
      <alignment horizontal="center" vertical="top" wrapText="1"/>
      <protection locked="0"/>
    </xf>
    <xf numFmtId="0" fontId="10" fillId="0" borderId="1" xfId="0" applyFont="1" applyFill="1" applyBorder="1" applyAlignment="1">
      <alignment horizontal="center" vertical="top"/>
    </xf>
    <xf numFmtId="164" fontId="4" fillId="0" borderId="5"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49" fontId="4" fillId="0" borderId="5" xfId="0" applyNumberFormat="1" applyFont="1" applyFill="1" applyBorder="1" applyAlignment="1">
      <alignment horizontal="center" vertical="top"/>
    </xf>
    <xf numFmtId="49" fontId="4"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64" fontId="4" fillId="0" borderId="6" xfId="0" applyNumberFormat="1" applyFont="1" applyFill="1" applyBorder="1" applyAlignment="1">
      <alignment horizontal="left" vertical="top" wrapText="1"/>
    </xf>
    <xf numFmtId="4" fontId="4" fillId="0" borderId="1" xfId="0" applyNumberFormat="1" applyFont="1" applyBorder="1" applyAlignment="1">
      <alignment horizontal="center" vertical="top" wrapText="1"/>
    </xf>
    <xf numFmtId="49" fontId="4" fillId="0" borderId="1" xfId="0" applyNumberFormat="1" applyFont="1" applyFill="1" applyBorder="1" applyAlignment="1">
      <alignment horizontal="center" vertical="top"/>
    </xf>
    <xf numFmtId="0" fontId="12" fillId="0" borderId="26" xfId="1" applyNumberFormat="1" applyFont="1" applyFill="1" applyBorder="1" applyAlignment="1" applyProtection="1">
      <alignment horizontal="left" vertical="top" wrapText="1"/>
      <protection locked="0"/>
    </xf>
    <xf numFmtId="0" fontId="12" fillId="0" borderId="36" xfId="1" applyNumberFormat="1" applyFont="1" applyFill="1" applyBorder="1" applyAlignment="1" applyProtection="1">
      <alignment horizontal="left" vertical="top" wrapText="1"/>
      <protection locked="0"/>
    </xf>
    <xf numFmtId="49" fontId="10" fillId="0" borderId="6" xfId="0" applyNumberFormat="1" applyFont="1" applyFill="1" applyBorder="1" applyAlignment="1">
      <alignment horizontal="center" vertical="top"/>
    </xf>
    <xf numFmtId="0" fontId="10" fillId="0" borderId="5" xfId="0" applyFont="1" applyFill="1" applyBorder="1" applyAlignment="1">
      <alignment horizontal="center" vertical="top"/>
    </xf>
    <xf numFmtId="0" fontId="10" fillId="0" borderId="7" xfId="0" applyFont="1" applyFill="1" applyBorder="1" applyAlignment="1">
      <alignment horizontal="center" vertical="top"/>
    </xf>
    <xf numFmtId="0" fontId="10" fillId="0" borderId="6" xfId="0" applyFont="1" applyFill="1" applyBorder="1" applyAlignment="1">
      <alignment horizontal="center" vertical="top"/>
    </xf>
    <xf numFmtId="49" fontId="10" fillId="0" borderId="1" xfId="0" applyNumberFormat="1" applyFont="1" applyFill="1" applyBorder="1" applyAlignment="1">
      <alignment horizontal="center" vertical="top"/>
    </xf>
    <xf numFmtId="4" fontId="12" fillId="0" borderId="28" xfId="1" applyNumberFormat="1"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4" fontId="4" fillId="0" borderId="5" xfId="0" applyNumberFormat="1" applyFont="1" applyFill="1" applyBorder="1" applyAlignment="1">
      <alignment horizontal="right" vertical="top" wrapText="1"/>
    </xf>
    <xf numFmtId="49" fontId="4" fillId="2" borderId="1" xfId="6" applyNumberFormat="1" applyFont="1" applyFill="1" applyBorder="1" applyAlignment="1">
      <alignment horizontal="center" vertical="top" wrapText="1"/>
    </xf>
    <xf numFmtId="0" fontId="11" fillId="0" borderId="11" xfId="7" applyNumberFormat="1" applyFont="1" applyFill="1" applyBorder="1" applyAlignment="1" applyProtection="1">
      <alignment horizontal="left" vertical="top" wrapText="1"/>
      <protection locked="0"/>
    </xf>
    <xf numFmtId="166" fontId="11" fillId="0" borderId="1" xfId="7" applyNumberFormat="1" applyFont="1" applyFill="1" applyBorder="1" applyAlignment="1" applyProtection="1">
      <alignment horizontal="center" vertical="top" wrapText="1"/>
      <protection locked="0"/>
    </xf>
    <xf numFmtId="4" fontId="11" fillId="0" borderId="41" xfId="7" applyNumberFormat="1" applyFont="1" applyFill="1" applyBorder="1" applyAlignment="1" applyProtection="1">
      <alignment horizontal="left" vertical="top" wrapText="1"/>
      <protection locked="0"/>
    </xf>
    <xf numFmtId="0" fontId="11" fillId="0" borderId="21" xfId="7" applyNumberFormat="1" applyFont="1" applyFill="1" applyBorder="1" applyAlignment="1" applyProtection="1">
      <alignment horizontal="left" vertical="top" wrapText="1"/>
      <protection locked="0"/>
    </xf>
    <xf numFmtId="4" fontId="11" fillId="0" borderId="18" xfId="7" applyNumberFormat="1" applyFont="1" applyFill="1" applyBorder="1" applyAlignment="1" applyProtection="1">
      <alignment horizontal="center" vertical="top" wrapText="1"/>
      <protection locked="0"/>
    </xf>
    <xf numFmtId="4" fontId="11" fillId="0" borderId="51" xfId="7" applyNumberFormat="1" applyFont="1" applyFill="1" applyBorder="1" applyAlignment="1" applyProtection="1">
      <alignment horizontal="left" vertical="top" wrapText="1"/>
      <protection locked="0"/>
    </xf>
    <xf numFmtId="0" fontId="11" fillId="0" borderId="3" xfId="7" applyNumberFormat="1" applyFont="1" applyFill="1" applyBorder="1" applyAlignment="1" applyProtection="1">
      <alignment horizontal="left" vertical="top" wrapText="1"/>
      <protection locked="0"/>
    </xf>
    <xf numFmtId="166" fontId="12" fillId="0" borderId="1" xfId="7" applyNumberFormat="1" applyFont="1" applyFill="1" applyBorder="1" applyAlignment="1" applyProtection="1">
      <alignment horizontal="center" vertical="top" wrapText="1"/>
      <protection locked="0"/>
    </xf>
    <xf numFmtId="166" fontId="11" fillId="0" borderId="18" xfId="7" applyNumberFormat="1" applyFont="1" applyFill="1" applyBorder="1" applyAlignment="1" applyProtection="1">
      <alignment horizontal="center" vertical="top" wrapText="1"/>
      <protection locked="0"/>
    </xf>
    <xf numFmtId="0" fontId="12" fillId="0" borderId="3" xfId="7" applyNumberFormat="1" applyFont="1" applyFill="1" applyBorder="1" applyAlignment="1" applyProtection="1">
      <alignment horizontal="left" vertical="top" wrapText="1"/>
      <protection locked="0"/>
    </xf>
    <xf numFmtId="166" fontId="12" fillId="0" borderId="18" xfId="7" applyNumberFormat="1" applyFont="1" applyFill="1" applyBorder="1" applyAlignment="1" applyProtection="1">
      <alignment horizontal="center" vertical="top" wrapText="1"/>
      <protection locked="0"/>
    </xf>
    <xf numFmtId="4" fontId="12" fillId="0" borderId="18" xfId="7" applyNumberFormat="1" applyFont="1" applyFill="1" applyBorder="1" applyAlignment="1" applyProtection="1">
      <alignment horizontal="center" vertical="top" wrapText="1"/>
      <protection locked="0"/>
    </xf>
    <xf numFmtId="4" fontId="12" fillId="0" borderId="51" xfId="7" applyNumberFormat="1" applyFont="1" applyFill="1" applyBorder="1" applyAlignment="1" applyProtection="1">
      <alignment horizontal="left" vertical="top" wrapText="1"/>
      <protection locked="0"/>
    </xf>
    <xf numFmtId="0" fontId="12" fillId="0" borderId="21" xfId="7" applyNumberFormat="1" applyFont="1" applyFill="1" applyBorder="1" applyAlignment="1" applyProtection="1">
      <alignment horizontal="left" vertical="top" wrapText="1"/>
      <protection locked="0"/>
    </xf>
    <xf numFmtId="0" fontId="12" fillId="0" borderId="8" xfId="7" applyNumberFormat="1" applyFont="1" applyFill="1" applyBorder="1" applyAlignment="1" applyProtection="1">
      <alignment horizontal="left" vertical="top" wrapText="1"/>
      <protection locked="0"/>
    </xf>
    <xf numFmtId="4" fontId="12" fillId="0" borderId="27" xfId="7" applyNumberFormat="1" applyFont="1" applyFill="1" applyBorder="1" applyAlignment="1" applyProtection="1">
      <alignment horizontal="right" vertical="top" wrapText="1"/>
      <protection locked="0"/>
    </xf>
    <xf numFmtId="166" fontId="12" fillId="0" borderId="25" xfId="7" applyNumberFormat="1" applyFont="1" applyFill="1" applyBorder="1" applyAlignment="1" applyProtection="1">
      <alignment horizontal="center" vertical="top" wrapText="1"/>
      <protection locked="0"/>
    </xf>
    <xf numFmtId="4" fontId="12" fillId="0" borderId="25" xfId="7" applyNumberFormat="1" applyFont="1" applyFill="1" applyBorder="1" applyAlignment="1" applyProtection="1">
      <alignment horizontal="center" vertical="top" wrapText="1"/>
      <protection locked="0"/>
    </xf>
    <xf numFmtId="4" fontId="12" fillId="0" borderId="28" xfId="7" applyNumberFormat="1" applyFont="1" applyFill="1" applyBorder="1" applyAlignment="1" applyProtection="1">
      <alignment horizontal="left" vertical="top" wrapText="1"/>
      <protection locked="0"/>
    </xf>
    <xf numFmtId="4" fontId="12" fillId="0" borderId="9" xfId="7" applyNumberFormat="1" applyFont="1" applyFill="1" applyBorder="1" applyAlignment="1" applyProtection="1">
      <alignment horizontal="right" vertical="top" wrapText="1"/>
      <protection locked="0"/>
    </xf>
    <xf numFmtId="4" fontId="12" fillId="0" borderId="17" xfId="7" applyNumberFormat="1" applyFont="1" applyFill="1" applyBorder="1" applyAlignment="1" applyProtection="1">
      <alignment horizontal="right" vertical="top" wrapText="1"/>
      <protection locked="0"/>
    </xf>
    <xf numFmtId="4" fontId="12" fillId="0" borderId="17" xfId="7" applyNumberFormat="1" applyFont="1" applyFill="1" applyBorder="1" applyAlignment="1" applyProtection="1">
      <alignment horizontal="center" vertical="top" wrapText="1"/>
      <protection locked="0"/>
    </xf>
    <xf numFmtId="2" fontId="12" fillId="0" borderId="18" xfId="7" applyNumberFormat="1" applyFont="1" applyFill="1" applyBorder="1" applyAlignment="1" applyProtection="1">
      <alignment horizontal="center" vertical="top" wrapText="1"/>
      <protection locked="0"/>
    </xf>
    <xf numFmtId="0" fontId="12" fillId="0" borderId="10" xfId="7" applyNumberFormat="1" applyFont="1" applyFill="1" applyBorder="1" applyAlignment="1" applyProtection="1">
      <alignment horizontal="left" vertical="top" wrapText="1"/>
      <protection locked="0"/>
    </xf>
    <xf numFmtId="0" fontId="12" fillId="0" borderId="29" xfId="7" applyNumberFormat="1" applyFont="1" applyFill="1" applyBorder="1" applyAlignment="1" applyProtection="1">
      <alignment horizontal="left" vertical="top" wrapText="1"/>
      <protection locked="0"/>
    </xf>
    <xf numFmtId="4" fontId="12" fillId="0" borderId="30" xfId="7" applyNumberFormat="1" applyFont="1" applyFill="1" applyBorder="1" applyAlignment="1" applyProtection="1">
      <alignment horizontal="center" vertical="top" wrapText="1"/>
      <protection locked="0"/>
    </xf>
    <xf numFmtId="4" fontId="12" fillId="0" borderId="31" xfId="7" applyNumberFormat="1" applyFont="1" applyFill="1" applyBorder="1" applyAlignment="1" applyProtection="1">
      <alignment horizontal="left" vertical="top" wrapText="1"/>
      <protection locked="0"/>
    </xf>
    <xf numFmtId="0" fontId="12" fillId="0" borderId="32" xfId="7" applyNumberFormat="1" applyFont="1" applyFill="1" applyBorder="1" applyAlignment="1" applyProtection="1">
      <alignment horizontal="left" vertical="top" wrapText="1"/>
      <protection locked="0"/>
    </xf>
    <xf numFmtId="166" fontId="12" fillId="0" borderId="33" xfId="7" applyNumberFormat="1" applyFont="1" applyFill="1" applyBorder="1" applyAlignment="1" applyProtection="1">
      <alignment horizontal="center" vertical="top" wrapText="1"/>
      <protection locked="0"/>
    </xf>
    <xf numFmtId="4" fontId="12" fillId="0" borderId="33" xfId="7" applyNumberFormat="1" applyFont="1" applyFill="1" applyBorder="1" applyAlignment="1" applyProtection="1">
      <alignment horizontal="center" vertical="top" wrapText="1"/>
      <protection locked="0"/>
    </xf>
    <xf numFmtId="4" fontId="12" fillId="0" borderId="34" xfId="7" applyNumberFormat="1" applyFont="1" applyFill="1" applyBorder="1" applyAlignment="1" applyProtection="1">
      <alignment horizontal="left" vertical="top" wrapText="1"/>
      <protection locked="0"/>
    </xf>
    <xf numFmtId="0" fontId="12" fillId="0" borderId="2" xfId="7" applyNumberFormat="1" applyFont="1" applyFill="1" applyBorder="1" applyAlignment="1" applyProtection="1">
      <alignment horizontal="left" vertical="top" wrapText="1"/>
      <protection locked="0"/>
    </xf>
    <xf numFmtId="4" fontId="12" fillId="0" borderId="19" xfId="7" applyNumberFormat="1" applyFont="1" applyFill="1" applyBorder="1" applyAlignment="1" applyProtection="1">
      <alignment horizontal="center" vertical="top" wrapText="1"/>
      <protection locked="0"/>
    </xf>
    <xf numFmtId="4" fontId="12" fillId="0" borderId="41" xfId="7" applyNumberFormat="1" applyFont="1" applyFill="1" applyBorder="1" applyAlignment="1" applyProtection="1">
      <alignment horizontal="left" vertical="top" wrapText="1"/>
      <protection locked="0"/>
    </xf>
    <xf numFmtId="166" fontId="12" fillId="0" borderId="19" xfId="7" applyNumberFormat="1" applyFont="1" applyFill="1" applyBorder="1" applyAlignment="1" applyProtection="1">
      <alignment horizontal="center" vertical="top" wrapText="1"/>
      <protection locked="0"/>
    </xf>
    <xf numFmtId="4" fontId="11" fillId="0" borderId="30" xfId="7" applyNumberFormat="1" applyFont="1" applyFill="1" applyBorder="1" applyAlignment="1" applyProtection="1">
      <alignment horizontal="center" vertical="top" wrapText="1"/>
      <protection locked="0"/>
    </xf>
    <xf numFmtId="4" fontId="11" fillId="0" borderId="25" xfId="7" applyNumberFormat="1" applyFont="1" applyFill="1" applyBorder="1" applyAlignment="1" applyProtection="1">
      <alignment horizontal="center" vertical="top" wrapText="1"/>
      <protection locked="0"/>
    </xf>
    <xf numFmtId="4" fontId="12" fillId="0" borderId="35" xfId="7" applyNumberFormat="1" applyFont="1" applyFill="1" applyBorder="1" applyAlignment="1" applyProtection="1">
      <alignment horizontal="right" vertical="top" wrapText="1"/>
      <protection locked="0"/>
    </xf>
    <xf numFmtId="4" fontId="12" fillId="0" borderId="18" xfId="7" applyNumberFormat="1" applyFont="1" applyFill="1" applyBorder="1" applyAlignment="1" applyProtection="1">
      <alignment horizontal="right" vertical="top" wrapText="1"/>
      <protection locked="0"/>
    </xf>
    <xf numFmtId="0" fontId="4" fillId="0" borderId="1" xfId="0" applyFont="1" applyFill="1" applyBorder="1" applyAlignment="1">
      <alignment vertical="top" wrapText="1"/>
    </xf>
    <xf numFmtId="166" fontId="11" fillId="0" borderId="19" xfId="7" applyNumberFormat="1" applyFont="1" applyFill="1" applyBorder="1" applyAlignment="1" applyProtection="1">
      <alignment horizontal="center" vertical="top" wrapText="1"/>
      <protection locked="0"/>
    </xf>
    <xf numFmtId="0" fontId="11" fillId="0" borderId="19" xfId="7" applyNumberFormat="1" applyFont="1" applyFill="1" applyBorder="1" applyAlignment="1" applyProtection="1">
      <alignment horizontal="center" vertical="top" wrapText="1"/>
      <protection locked="0"/>
    </xf>
    <xf numFmtId="0" fontId="11" fillId="0" borderId="18" xfId="7" applyNumberFormat="1" applyFont="1" applyFill="1" applyBorder="1" applyAlignment="1" applyProtection="1">
      <alignment horizontal="center" vertical="top" wrapText="1"/>
      <protection locked="0"/>
    </xf>
    <xf numFmtId="0" fontId="11" fillId="0" borderId="25" xfId="7" applyNumberFormat="1" applyFont="1" applyFill="1" applyBorder="1" applyAlignment="1" applyProtection="1">
      <alignment horizontal="center" vertical="top" wrapText="1"/>
      <protection locked="0"/>
    </xf>
    <xf numFmtId="4" fontId="11" fillId="0" borderId="28" xfId="7" applyNumberFormat="1" applyFont="1" applyFill="1" applyBorder="1" applyAlignment="1" applyProtection="1">
      <alignment horizontal="left" vertical="top" wrapText="1"/>
      <protection locked="0"/>
    </xf>
    <xf numFmtId="0" fontId="11" fillId="0" borderId="38" xfId="7" applyNumberFormat="1" applyFont="1" applyFill="1" applyBorder="1" applyAlignment="1" applyProtection="1">
      <alignment horizontal="center" vertical="top" wrapText="1"/>
      <protection locked="0"/>
    </xf>
    <xf numFmtId="0" fontId="12" fillId="0" borderId="37" xfId="7" applyNumberFormat="1" applyFont="1" applyFill="1" applyBorder="1" applyAlignment="1" applyProtection="1">
      <alignment horizontal="left" vertical="top" wrapText="1"/>
      <protection locked="0"/>
    </xf>
    <xf numFmtId="0" fontId="12" fillId="0" borderId="1" xfId="7" applyNumberFormat="1" applyFont="1" applyFill="1" applyBorder="1" applyAlignment="1" applyProtection="1">
      <alignment horizontal="center" vertical="top" wrapText="1"/>
      <protection locked="0"/>
    </xf>
    <xf numFmtId="166" fontId="12" fillId="0" borderId="21" xfId="7" applyNumberFormat="1" applyFont="1" applyFill="1" applyBorder="1" applyAlignment="1" applyProtection="1">
      <alignment horizontal="center" vertical="top" wrapText="1"/>
      <protection locked="0"/>
    </xf>
    <xf numFmtId="166" fontId="12" fillId="0" borderId="22" xfId="7" applyNumberFormat="1" applyFont="1" applyFill="1" applyBorder="1" applyAlignment="1" applyProtection="1">
      <alignment horizontal="center" vertical="top" wrapText="1"/>
      <protection locked="0"/>
    </xf>
    <xf numFmtId="4" fontId="12" fillId="0" borderId="21" xfId="7" applyNumberFormat="1" applyFont="1" applyFill="1" applyBorder="1" applyAlignment="1" applyProtection="1">
      <alignment horizontal="right" vertical="top" wrapText="1"/>
      <protection locked="0"/>
    </xf>
    <xf numFmtId="166" fontId="12" fillId="0" borderId="38" xfId="7" applyNumberFormat="1" applyFont="1" applyFill="1" applyBorder="1" applyAlignment="1" applyProtection="1">
      <alignment horizontal="center" vertical="top" wrapText="1"/>
      <protection locked="0"/>
    </xf>
    <xf numFmtId="0" fontId="12" fillId="0" borderId="33" xfId="7" applyNumberFormat="1" applyFont="1" applyFill="1" applyBorder="1" applyAlignment="1" applyProtection="1">
      <alignment horizontal="center" vertical="top" wrapText="1"/>
      <protection locked="0"/>
    </xf>
    <xf numFmtId="166" fontId="12" fillId="0" borderId="20" xfId="7" applyNumberFormat="1" applyFont="1" applyFill="1" applyBorder="1" applyAlignment="1" applyProtection="1">
      <alignment horizontal="center" vertical="top" wrapText="1"/>
      <protection locked="0"/>
    </xf>
    <xf numFmtId="0" fontId="12" fillId="0" borderId="5" xfId="7" applyNumberFormat="1" applyFont="1" applyFill="1" applyBorder="1" applyAlignment="1" applyProtection="1">
      <alignment horizontal="center" vertical="top" wrapText="1"/>
      <protection locked="0"/>
    </xf>
    <xf numFmtId="4" fontId="12" fillId="0" borderId="52" xfId="7" applyNumberFormat="1" applyFont="1" applyFill="1" applyBorder="1" applyAlignment="1" applyProtection="1">
      <alignment horizontal="left" vertical="top" wrapText="1"/>
      <protection locked="0"/>
    </xf>
    <xf numFmtId="166" fontId="4" fillId="0" borderId="1" xfId="5" applyNumberFormat="1" applyFont="1" applyBorder="1" applyAlignment="1">
      <alignment horizontal="center" vertical="top" wrapText="1"/>
    </xf>
    <xf numFmtId="166" fontId="4" fillId="0" borderId="5" xfId="5" applyNumberFormat="1" applyFont="1" applyBorder="1" applyAlignment="1">
      <alignment horizontal="center" vertical="top" wrapText="1"/>
    </xf>
    <xf numFmtId="4" fontId="12" fillId="0" borderId="48" xfId="7" applyNumberFormat="1" applyFont="1" applyFill="1" applyBorder="1" applyAlignment="1" applyProtection="1">
      <alignment horizontal="left" vertical="top" wrapText="1"/>
      <protection locked="0"/>
    </xf>
    <xf numFmtId="4" fontId="11" fillId="2" borderId="51" xfId="7" applyNumberFormat="1" applyFont="1" applyFill="1" applyBorder="1" applyAlignment="1" applyProtection="1">
      <alignment horizontal="left" vertical="top" wrapText="1"/>
      <protection locked="0"/>
    </xf>
    <xf numFmtId="4" fontId="12" fillId="2" borderId="51" xfId="7" applyNumberFormat="1" applyFont="1" applyFill="1" applyBorder="1" applyAlignment="1" applyProtection="1">
      <alignment horizontal="left" vertical="top" wrapText="1"/>
      <protection locked="0"/>
    </xf>
    <xf numFmtId="4" fontId="12" fillId="0" borderId="37" xfId="7" applyNumberFormat="1" applyFont="1" applyFill="1" applyBorder="1" applyAlignment="1" applyProtection="1">
      <alignment horizontal="right" vertical="top" wrapText="1"/>
      <protection locked="0"/>
    </xf>
    <xf numFmtId="4" fontId="12" fillId="0" borderId="61" xfId="7" applyNumberFormat="1" applyFont="1" applyFill="1" applyBorder="1" applyAlignment="1" applyProtection="1">
      <alignment horizontal="right" vertical="top" wrapText="1"/>
      <protection locked="0"/>
    </xf>
    <xf numFmtId="166" fontId="12" fillId="0" borderId="62" xfId="7" applyNumberFormat="1" applyFont="1" applyFill="1" applyBorder="1" applyAlignment="1" applyProtection="1">
      <alignment horizontal="center" vertical="top" wrapText="1"/>
      <protection locked="0"/>
    </xf>
    <xf numFmtId="0" fontId="12" fillId="0" borderId="63" xfId="7" applyNumberFormat="1" applyFont="1" applyFill="1" applyBorder="1" applyAlignment="1" applyProtection="1">
      <alignment horizontal="center" vertical="top" wrapText="1"/>
      <protection locked="0"/>
    </xf>
    <xf numFmtId="4" fontId="12" fillId="0" borderId="64" xfId="7" applyNumberFormat="1" applyFont="1" applyFill="1" applyBorder="1" applyAlignment="1" applyProtection="1">
      <alignment horizontal="right" vertical="top" wrapText="1"/>
      <protection locked="0"/>
    </xf>
    <xf numFmtId="0" fontId="11" fillId="2" borderId="1" xfId="7" applyNumberFormat="1" applyFont="1" applyFill="1" applyBorder="1" applyAlignment="1" applyProtection="1">
      <alignment vertical="top" wrapText="1"/>
      <protection locked="0"/>
    </xf>
    <xf numFmtId="4" fontId="11" fillId="2" borderId="18" xfId="7" applyNumberFormat="1" applyFont="1" applyFill="1" applyBorder="1" applyAlignment="1" applyProtection="1">
      <alignment horizontal="right" vertical="top" wrapText="1"/>
      <protection locked="0"/>
    </xf>
    <xf numFmtId="166" fontId="11" fillId="2" borderId="21" xfId="7" applyNumberFormat="1" applyFont="1" applyFill="1" applyBorder="1" applyAlignment="1" applyProtection="1">
      <alignment horizontal="center" vertical="top" wrapText="1"/>
      <protection locked="0"/>
    </xf>
    <xf numFmtId="4" fontId="11" fillId="2" borderId="3" xfId="7" applyNumberFormat="1" applyFont="1" applyFill="1" applyBorder="1" applyAlignment="1" applyProtection="1">
      <alignment horizontal="right" vertical="top" wrapText="1"/>
      <protection locked="0"/>
    </xf>
    <xf numFmtId="0" fontId="11" fillId="2" borderId="19" xfId="7" applyNumberFormat="1" applyFont="1" applyFill="1" applyBorder="1" applyAlignment="1" applyProtection="1">
      <alignment vertical="top" wrapText="1"/>
      <protection locked="0"/>
    </xf>
    <xf numFmtId="4" fontId="11" fillId="2" borderId="19" xfId="7" applyNumberFormat="1" applyFont="1" applyFill="1" applyBorder="1" applyAlignment="1" applyProtection="1">
      <alignment horizontal="right" vertical="top" wrapText="1"/>
      <protection locked="0"/>
    </xf>
    <xf numFmtId="0" fontId="11" fillId="2" borderId="18" xfId="7" applyNumberFormat="1" applyFont="1" applyFill="1" applyBorder="1" applyAlignment="1" applyProtection="1">
      <alignment vertical="top" wrapText="1"/>
      <protection locked="0"/>
    </xf>
    <xf numFmtId="4" fontId="7" fillId="2" borderId="19" xfId="7" applyNumberFormat="1" applyFont="1" applyFill="1" applyBorder="1" applyAlignment="1" applyProtection="1">
      <alignment horizontal="right" vertical="top" wrapText="1"/>
      <protection locked="0"/>
    </xf>
    <xf numFmtId="4" fontId="7" fillId="2" borderId="18" xfId="7" applyNumberFormat="1" applyFont="1" applyFill="1" applyBorder="1" applyAlignment="1" applyProtection="1">
      <alignment horizontal="right" vertical="top" wrapText="1"/>
      <protection locked="0"/>
    </xf>
    <xf numFmtId="166" fontId="7" fillId="2" borderId="21" xfId="7" applyNumberFormat="1" applyFont="1" applyFill="1" applyBorder="1" applyAlignment="1" applyProtection="1">
      <alignment horizontal="center" vertical="top" wrapText="1"/>
      <protection locked="0"/>
    </xf>
    <xf numFmtId="4" fontId="7" fillId="2" borderId="3" xfId="7" applyNumberFormat="1" applyFont="1" applyFill="1" applyBorder="1" applyAlignment="1" applyProtection="1">
      <alignment horizontal="right" vertical="top" wrapText="1"/>
      <protection locked="0"/>
    </xf>
    <xf numFmtId="0" fontId="12" fillId="2" borderId="1" xfId="7" applyNumberFormat="1" applyFont="1" applyFill="1" applyBorder="1" applyAlignment="1" applyProtection="1">
      <alignment vertical="top" wrapText="1"/>
      <protection locked="0"/>
    </xf>
    <xf numFmtId="4" fontId="4" fillId="2" borderId="18" xfId="7" applyNumberFormat="1" applyFont="1" applyFill="1" applyBorder="1" applyAlignment="1" applyProtection="1">
      <alignment horizontal="right" vertical="top" wrapText="1"/>
      <protection locked="0"/>
    </xf>
    <xf numFmtId="166" fontId="4" fillId="2" borderId="18" xfId="7" applyNumberFormat="1" applyFont="1" applyFill="1" applyBorder="1" applyAlignment="1" applyProtection="1">
      <alignment horizontal="center" vertical="top" wrapText="1"/>
      <protection locked="0"/>
    </xf>
    <xf numFmtId="0" fontId="12" fillId="2" borderId="19" xfId="7" applyNumberFormat="1" applyFont="1" applyFill="1" applyBorder="1" applyAlignment="1" applyProtection="1">
      <alignment vertical="top" wrapText="1"/>
      <protection locked="0"/>
    </xf>
    <xf numFmtId="166" fontId="4" fillId="2" borderId="21" xfId="7" applyNumberFormat="1" applyFont="1" applyFill="1" applyBorder="1" applyAlignment="1" applyProtection="1">
      <alignment horizontal="center" vertical="top" wrapText="1"/>
      <protection locked="0"/>
    </xf>
    <xf numFmtId="4" fontId="4" fillId="2" borderId="3" xfId="7" applyNumberFormat="1" applyFont="1" applyFill="1" applyBorder="1" applyAlignment="1" applyProtection="1">
      <alignment horizontal="right" vertical="top" wrapText="1"/>
      <protection locked="0"/>
    </xf>
    <xf numFmtId="0" fontId="12" fillId="2" borderId="18" xfId="7" applyNumberFormat="1" applyFont="1" applyFill="1" applyBorder="1" applyAlignment="1" applyProtection="1">
      <alignment vertical="top" wrapText="1"/>
      <protection locked="0"/>
    </xf>
    <xf numFmtId="0" fontId="12" fillId="2" borderId="25" xfId="7" applyNumberFormat="1" applyFont="1" applyFill="1" applyBorder="1" applyAlignment="1" applyProtection="1">
      <alignment vertical="top" wrapText="1"/>
      <protection locked="0"/>
    </xf>
    <xf numFmtId="4" fontId="10" fillId="2" borderId="1" xfId="7" applyNumberFormat="1" applyFont="1" applyFill="1" applyBorder="1" applyAlignment="1" applyProtection="1">
      <alignment horizontal="right" vertical="top" wrapText="1"/>
      <protection locked="0"/>
    </xf>
    <xf numFmtId="4" fontId="4" fillId="2" borderId="1" xfId="7" applyNumberFormat="1" applyFont="1" applyFill="1" applyBorder="1" applyAlignment="1" applyProtection="1">
      <alignment horizontal="right" vertical="top" wrapText="1"/>
      <protection locked="0"/>
    </xf>
    <xf numFmtId="4" fontId="4" fillId="2" borderId="17" xfId="7" applyNumberFormat="1" applyFont="1" applyFill="1" applyBorder="1" applyAlignment="1" applyProtection="1">
      <alignment horizontal="right" vertical="top" wrapText="1"/>
      <protection locked="0"/>
    </xf>
    <xf numFmtId="166" fontId="4" fillId="2" borderId="37" xfId="7" applyNumberFormat="1" applyFont="1" applyFill="1" applyBorder="1" applyAlignment="1" applyProtection="1">
      <alignment horizontal="center" vertical="top" wrapText="1"/>
      <protection locked="0"/>
    </xf>
    <xf numFmtId="4" fontId="10" fillId="2" borderId="19" xfId="7" applyNumberFormat="1" applyFont="1" applyFill="1" applyBorder="1" applyAlignment="1" applyProtection="1">
      <alignment horizontal="right" vertical="top" wrapText="1"/>
      <protection locked="0"/>
    </xf>
    <xf numFmtId="0" fontId="8" fillId="2" borderId="3" xfId="0" applyFont="1" applyFill="1" applyBorder="1" applyAlignment="1">
      <alignment horizontal="left" vertical="top"/>
    </xf>
    <xf numFmtId="4" fontId="10" fillId="2" borderId="18" xfId="7" applyNumberFormat="1" applyFont="1" applyFill="1" applyBorder="1" applyAlignment="1" applyProtection="1">
      <alignment horizontal="right" vertical="top" wrapText="1"/>
      <protection locked="0"/>
    </xf>
    <xf numFmtId="4" fontId="4" fillId="2" borderId="3" xfId="7" applyNumberFormat="1" applyFont="1" applyFill="1" applyBorder="1" applyAlignment="1" applyProtection="1">
      <alignment horizontal="left" vertical="top" wrapText="1"/>
      <protection locked="0"/>
    </xf>
    <xf numFmtId="4" fontId="4" fillId="2" borderId="25" xfId="7" applyNumberFormat="1" applyFont="1" applyFill="1" applyBorder="1" applyAlignment="1" applyProtection="1">
      <alignment horizontal="right" vertical="top" wrapText="1"/>
      <protection locked="0"/>
    </xf>
    <xf numFmtId="166" fontId="4" fillId="2" borderId="24" xfId="7" applyNumberFormat="1" applyFont="1" applyFill="1" applyBorder="1" applyAlignment="1" applyProtection="1">
      <alignment horizontal="center" vertical="top" wrapText="1"/>
      <protection locked="0"/>
    </xf>
    <xf numFmtId="166" fontId="4" fillId="2" borderId="3" xfId="7" applyNumberFormat="1" applyFont="1" applyFill="1" applyBorder="1" applyAlignment="1" applyProtection="1">
      <alignment horizontal="center" vertical="top" wrapText="1"/>
      <protection locked="0"/>
    </xf>
    <xf numFmtId="4" fontId="4" fillId="2" borderId="5" xfId="7" applyNumberFormat="1" applyFont="1" applyFill="1" applyBorder="1" applyAlignment="1" applyProtection="1">
      <alignment horizontal="right" vertical="top" wrapText="1"/>
      <protection locked="0"/>
    </xf>
    <xf numFmtId="166" fontId="4" fillId="2" borderId="10" xfId="7" applyNumberFormat="1" applyFont="1" applyFill="1" applyBorder="1" applyAlignment="1" applyProtection="1">
      <alignment horizontal="center" vertical="top" wrapText="1"/>
      <protection locked="0"/>
    </xf>
    <xf numFmtId="0" fontId="12" fillId="2" borderId="13" xfId="7" applyNumberFormat="1" applyFont="1" applyFill="1" applyBorder="1" applyAlignment="1" applyProtection="1">
      <alignment vertical="top" wrapText="1"/>
      <protection locked="0"/>
    </xf>
    <xf numFmtId="0" fontId="12" fillId="2" borderId="35" xfId="7" applyNumberFormat="1" applyFont="1" applyFill="1" applyBorder="1" applyAlignment="1" applyProtection="1">
      <alignment vertical="top" wrapText="1"/>
      <protection locked="0"/>
    </xf>
    <xf numFmtId="4" fontId="4" fillId="2" borderId="19" xfId="7" applyNumberFormat="1" applyFont="1" applyFill="1" applyBorder="1" applyAlignment="1" applyProtection="1">
      <alignment horizontal="right" vertical="top" wrapText="1"/>
      <protection locked="0"/>
    </xf>
    <xf numFmtId="166" fontId="4" fillId="2" borderId="22" xfId="7" applyNumberFormat="1" applyFont="1" applyFill="1" applyBorder="1" applyAlignment="1" applyProtection="1">
      <alignment horizontal="center" vertical="top" wrapText="1"/>
      <protection locked="0"/>
    </xf>
    <xf numFmtId="0" fontId="12" fillId="2" borderId="17" xfId="7" applyNumberFormat="1" applyFont="1" applyFill="1" applyBorder="1" applyAlignment="1" applyProtection="1">
      <alignment vertical="top" wrapText="1"/>
      <protection locked="0"/>
    </xf>
    <xf numFmtId="4" fontId="4" fillId="2" borderId="23" xfId="7" applyNumberFormat="1" applyFont="1" applyFill="1" applyBorder="1" applyAlignment="1" applyProtection="1">
      <alignment horizontal="right" vertical="top" wrapText="1"/>
      <protection locked="0"/>
    </xf>
    <xf numFmtId="0" fontId="12" fillId="2" borderId="42" xfId="7" applyNumberFormat="1" applyFont="1" applyFill="1" applyBorder="1" applyAlignment="1" applyProtection="1">
      <alignment vertical="top" wrapText="1"/>
      <protection locked="0"/>
    </xf>
    <xf numFmtId="0" fontId="12" fillId="2" borderId="9" xfId="7" applyNumberFormat="1" applyFont="1" applyFill="1" applyBorder="1" applyAlignment="1" applyProtection="1">
      <alignment vertical="top" wrapText="1"/>
      <protection locked="0"/>
    </xf>
    <xf numFmtId="0" fontId="11" fillId="2" borderId="9" xfId="7" applyNumberFormat="1" applyFont="1" applyFill="1" applyBorder="1" applyAlignment="1" applyProtection="1">
      <alignment vertical="top" wrapText="1"/>
      <protection locked="0"/>
    </xf>
    <xf numFmtId="0" fontId="11" fillId="2" borderId="35" xfId="7" applyNumberFormat="1" applyFont="1" applyFill="1" applyBorder="1" applyAlignment="1" applyProtection="1">
      <alignment vertical="top" wrapText="1"/>
      <protection locked="0"/>
    </xf>
    <xf numFmtId="0" fontId="11" fillId="2" borderId="17" xfId="7" applyNumberFormat="1" applyFont="1" applyFill="1" applyBorder="1" applyAlignment="1" applyProtection="1">
      <alignment vertical="top" wrapText="1"/>
      <protection locked="0"/>
    </xf>
    <xf numFmtId="4" fontId="12" fillId="2" borderId="18" xfId="7" applyNumberFormat="1" applyFont="1" applyFill="1" applyBorder="1" applyAlignment="1" applyProtection="1">
      <alignment horizontal="right" vertical="top" wrapText="1"/>
      <protection locked="0"/>
    </xf>
    <xf numFmtId="166" fontId="12" fillId="2" borderId="21" xfId="7" applyNumberFormat="1" applyFont="1" applyFill="1" applyBorder="1" applyAlignment="1" applyProtection="1">
      <alignment horizontal="center" vertical="top" wrapText="1"/>
      <protection locked="0"/>
    </xf>
    <xf numFmtId="4" fontId="12" fillId="2" borderId="3" xfId="7" applyNumberFormat="1" applyFont="1" applyFill="1" applyBorder="1" applyAlignment="1" applyProtection="1">
      <alignment horizontal="right" vertical="top" wrapText="1"/>
      <protection locked="0"/>
    </xf>
    <xf numFmtId="166" fontId="12" fillId="2" borderId="24" xfId="7" applyNumberFormat="1" applyFont="1" applyFill="1" applyBorder="1" applyAlignment="1" applyProtection="1">
      <alignment horizontal="center" vertical="top" wrapText="1"/>
      <protection locked="0"/>
    </xf>
    <xf numFmtId="4" fontId="12" fillId="2" borderId="21" xfId="7" applyNumberFormat="1" applyFont="1" applyFill="1" applyBorder="1" applyAlignment="1" applyProtection="1">
      <alignment horizontal="right" vertical="top" wrapText="1"/>
      <protection locked="0"/>
    </xf>
    <xf numFmtId="166" fontId="12" fillId="2" borderId="1" xfId="7" applyNumberFormat="1" applyFont="1" applyFill="1" applyBorder="1" applyAlignment="1" applyProtection="1">
      <alignment horizontal="center" vertical="top" wrapText="1"/>
      <protection locked="0"/>
    </xf>
    <xf numFmtId="4" fontId="12" fillId="2" borderId="5" xfId="7" applyNumberFormat="1" applyFont="1" applyFill="1" applyBorder="1" applyAlignment="1" applyProtection="1">
      <alignment horizontal="left" vertical="top" wrapText="1"/>
      <protection locked="0"/>
    </xf>
    <xf numFmtId="166" fontId="12" fillId="2" borderId="22" xfId="7" applyNumberFormat="1" applyFont="1" applyFill="1" applyBorder="1" applyAlignment="1" applyProtection="1">
      <alignment horizontal="center" vertical="top" wrapText="1"/>
      <protection locked="0"/>
    </xf>
    <xf numFmtId="4" fontId="12" fillId="2" borderId="6" xfId="7" applyNumberFormat="1" applyFont="1" applyFill="1" applyBorder="1" applyAlignment="1" applyProtection="1">
      <alignment horizontal="left" vertical="top" wrapText="1"/>
      <protection locked="0"/>
    </xf>
    <xf numFmtId="4" fontId="12" fillId="2" borderId="21" xfId="7" applyNumberFormat="1" applyFont="1" applyFill="1" applyBorder="1" applyAlignment="1" applyProtection="1">
      <alignment horizontal="center" vertical="top" wrapText="1"/>
      <protection locked="0"/>
    </xf>
    <xf numFmtId="4" fontId="12" fillId="2" borderId="25" xfId="7" applyNumberFormat="1" applyFont="1" applyFill="1" applyBorder="1" applyAlignment="1" applyProtection="1">
      <alignment horizontal="right" vertical="top" wrapText="1"/>
      <protection locked="0"/>
    </xf>
    <xf numFmtId="4" fontId="12" fillId="2" borderId="19" xfId="7" applyNumberFormat="1" applyFont="1" applyFill="1" applyBorder="1" applyAlignment="1" applyProtection="1">
      <alignment horizontal="right" vertical="top" wrapText="1"/>
      <protection locked="0"/>
    </xf>
    <xf numFmtId="4" fontId="12" fillId="2" borderId="17" xfId="7" applyNumberFormat="1" applyFont="1" applyFill="1" applyBorder="1" applyAlignment="1" applyProtection="1">
      <alignment horizontal="right" vertical="top" wrapText="1"/>
      <protection locked="0"/>
    </xf>
    <xf numFmtId="4" fontId="12" fillId="2" borderId="27" xfId="7" applyNumberFormat="1" applyFont="1" applyFill="1" applyBorder="1" applyAlignment="1" applyProtection="1">
      <alignment horizontal="right" vertical="top" wrapText="1"/>
      <protection locked="0"/>
    </xf>
    <xf numFmtId="0" fontId="11" fillId="2" borderId="6" xfId="7" applyNumberFormat="1" applyFont="1" applyFill="1" applyBorder="1" applyAlignment="1" applyProtection="1">
      <alignment vertical="top" wrapText="1"/>
      <protection locked="0"/>
    </xf>
    <xf numFmtId="166" fontId="11" fillId="2" borderId="22" xfId="7" applyNumberFormat="1" applyFont="1" applyFill="1" applyBorder="1" applyAlignment="1" applyProtection="1">
      <alignment horizontal="center" vertical="top" wrapText="1"/>
      <protection locked="0"/>
    </xf>
    <xf numFmtId="166" fontId="12" fillId="2" borderId="3" xfId="7" applyNumberFormat="1" applyFont="1" applyFill="1" applyBorder="1" applyAlignment="1" applyProtection="1">
      <alignment horizontal="center" vertical="top" wrapText="1"/>
      <protection locked="0"/>
    </xf>
    <xf numFmtId="0" fontId="12" fillId="2" borderId="33" xfId="7" applyNumberFormat="1" applyFont="1" applyFill="1" applyBorder="1" applyAlignment="1" applyProtection="1">
      <alignment vertical="top" wrapText="1"/>
      <protection locked="0"/>
    </xf>
    <xf numFmtId="4" fontId="4" fillId="2" borderId="21" xfId="7" applyNumberFormat="1" applyFont="1" applyFill="1" applyBorder="1" applyAlignment="1" applyProtection="1">
      <alignment horizontal="left" vertical="top" wrapText="1"/>
      <protection locked="0"/>
    </xf>
    <xf numFmtId="4" fontId="12" fillId="2" borderId="9" xfId="7" applyNumberFormat="1" applyFont="1" applyFill="1" applyBorder="1" applyAlignment="1" applyProtection="1">
      <alignment horizontal="right" vertical="top" wrapText="1"/>
      <protection locked="0"/>
    </xf>
    <xf numFmtId="4" fontId="12" fillId="2" borderId="35" xfId="7" applyNumberFormat="1" applyFont="1" applyFill="1" applyBorder="1" applyAlignment="1" applyProtection="1">
      <alignment horizontal="right" vertical="top" wrapText="1"/>
      <protection locked="0"/>
    </xf>
    <xf numFmtId="0" fontId="12" fillId="2" borderId="6" xfId="7" applyNumberFormat="1" applyFont="1" applyFill="1" applyBorder="1" applyAlignment="1" applyProtection="1">
      <alignment vertical="top" wrapText="1"/>
      <protection locked="0"/>
    </xf>
    <xf numFmtId="4" fontId="12" fillId="2" borderId="3" xfId="7" applyNumberFormat="1" applyFont="1" applyFill="1" applyBorder="1" applyAlignment="1" applyProtection="1">
      <alignment horizontal="center" vertical="top" wrapText="1"/>
      <protection locked="0"/>
    </xf>
    <xf numFmtId="0" fontId="12" fillId="2" borderId="22" xfId="7" applyNumberFormat="1" applyFont="1" applyFill="1" applyBorder="1" applyAlignment="1" applyProtection="1">
      <alignment vertical="top" wrapText="1"/>
      <protection locked="0"/>
    </xf>
    <xf numFmtId="166" fontId="12" fillId="2" borderId="11" xfId="7" applyNumberFormat="1" applyFont="1" applyFill="1" applyBorder="1" applyAlignment="1" applyProtection="1">
      <alignment horizontal="center" vertical="top" wrapText="1"/>
      <protection locked="0"/>
    </xf>
    <xf numFmtId="0" fontId="12" fillId="2" borderId="21" xfId="7" applyNumberFormat="1" applyFont="1" applyFill="1" applyBorder="1" applyAlignment="1" applyProtection="1">
      <alignment vertical="top" wrapText="1"/>
      <protection locked="0"/>
    </xf>
    <xf numFmtId="0" fontId="12" fillId="2" borderId="24" xfId="7" applyNumberFormat="1" applyFont="1" applyFill="1" applyBorder="1" applyAlignment="1" applyProtection="1">
      <alignment vertical="top" wrapText="1"/>
      <protection locked="0"/>
    </xf>
    <xf numFmtId="0" fontId="12" fillId="2" borderId="11" xfId="7" applyNumberFormat="1" applyFont="1" applyFill="1" applyBorder="1" applyAlignment="1" applyProtection="1">
      <alignment vertical="top" wrapText="1"/>
      <protection locked="0"/>
    </xf>
    <xf numFmtId="4" fontId="12" fillId="2" borderId="33" xfId="7" applyNumberFormat="1" applyFont="1" applyFill="1" applyBorder="1" applyAlignment="1" applyProtection="1">
      <alignment horizontal="right" vertical="top" wrapText="1"/>
      <protection locked="0"/>
    </xf>
    <xf numFmtId="166" fontId="12" fillId="2" borderId="32" xfId="7" applyNumberFormat="1" applyFont="1" applyFill="1" applyBorder="1" applyAlignment="1" applyProtection="1">
      <alignment horizontal="center" vertical="top" wrapText="1"/>
      <protection locked="0"/>
    </xf>
    <xf numFmtId="4" fontId="12" fillId="2" borderId="1" xfId="7" applyNumberFormat="1" applyFont="1" applyFill="1" applyBorder="1" applyAlignment="1" applyProtection="1">
      <alignment horizontal="left" vertical="top" wrapText="1"/>
      <protection locked="0"/>
    </xf>
    <xf numFmtId="4" fontId="11" fillId="0" borderId="1" xfId="7" applyNumberFormat="1" applyFont="1" applyFill="1" applyBorder="1" applyAlignment="1" applyProtection="1">
      <alignment horizontal="right" vertical="top" wrapText="1"/>
      <protection locked="0"/>
    </xf>
    <xf numFmtId="166" fontId="11" fillId="0" borderId="21" xfId="7" applyNumberFormat="1" applyFont="1" applyFill="1" applyBorder="1" applyAlignment="1" applyProtection="1">
      <alignment horizontal="center" vertical="top" wrapText="1"/>
      <protection locked="0"/>
    </xf>
    <xf numFmtId="4" fontId="11" fillId="0" borderId="3" xfId="7" applyNumberFormat="1" applyFont="1" applyFill="1" applyBorder="1" applyAlignment="1" applyProtection="1">
      <alignment horizontal="right" vertical="top" wrapText="1"/>
      <protection locked="0"/>
    </xf>
    <xf numFmtId="166" fontId="4" fillId="2" borderId="1" xfId="0" applyNumberFormat="1" applyFont="1" applyFill="1" applyBorder="1" applyAlignment="1">
      <alignment horizontal="center" vertical="top"/>
    </xf>
    <xf numFmtId="4" fontId="7" fillId="0" borderId="1" xfId="7" applyNumberFormat="1" applyFont="1" applyFill="1" applyBorder="1" applyAlignment="1" applyProtection="1">
      <alignment horizontal="right" vertical="top" wrapText="1"/>
      <protection locked="0"/>
    </xf>
    <xf numFmtId="166" fontId="7" fillId="0" borderId="1" xfId="7" applyNumberFormat="1" applyFont="1" applyFill="1" applyBorder="1" applyAlignment="1" applyProtection="1">
      <alignment horizontal="center" vertical="top" wrapText="1"/>
      <protection locked="0"/>
    </xf>
    <xf numFmtId="4" fontId="7" fillId="0" borderId="1" xfId="7" applyNumberFormat="1" applyFont="1" applyFill="1" applyBorder="1" applyAlignment="1" applyProtection="1">
      <alignment horizontal="center" vertical="top" wrapText="1"/>
      <protection locked="0"/>
    </xf>
    <xf numFmtId="4" fontId="4" fillId="0" borderId="1" xfId="7" applyNumberFormat="1" applyFont="1" applyFill="1" applyBorder="1" applyAlignment="1" applyProtection="1">
      <alignment horizontal="right" vertical="top" wrapText="1"/>
      <protection locked="0"/>
    </xf>
    <xf numFmtId="166" fontId="4" fillId="0" borderId="1" xfId="7" applyNumberFormat="1" applyFont="1" applyFill="1" applyBorder="1" applyAlignment="1" applyProtection="1">
      <alignment horizontal="center" vertical="top" wrapText="1"/>
      <protection locked="0"/>
    </xf>
    <xf numFmtId="49" fontId="4" fillId="0" borderId="1" xfId="7" applyNumberFormat="1" applyFont="1" applyFill="1" applyBorder="1" applyAlignment="1" applyProtection="1">
      <alignment horizontal="center" vertical="top" wrapText="1"/>
      <protection locked="0"/>
    </xf>
    <xf numFmtId="4" fontId="4" fillId="0" borderId="3" xfId="7" applyNumberFormat="1" applyFont="1" applyFill="1" applyBorder="1" applyAlignment="1" applyProtection="1">
      <alignment horizontal="right" vertical="top" wrapText="1"/>
      <protection locked="0"/>
    </xf>
    <xf numFmtId="4" fontId="12" fillId="0" borderId="3" xfId="7" applyNumberFormat="1" applyFont="1" applyFill="1" applyBorder="1" applyAlignment="1" applyProtection="1">
      <alignment horizontal="right" vertical="top" wrapText="1"/>
      <protection locked="0"/>
    </xf>
    <xf numFmtId="4" fontId="11" fillId="2" borderId="1" xfId="7" applyNumberFormat="1" applyFont="1" applyFill="1" applyBorder="1" applyAlignment="1" applyProtection="1">
      <alignment horizontal="right" vertical="top" wrapText="1"/>
      <protection locked="0"/>
    </xf>
    <xf numFmtId="4" fontId="12" fillId="2" borderId="1" xfId="7" applyNumberFormat="1" applyFont="1" applyFill="1" applyBorder="1" applyAlignment="1" applyProtection="1">
      <alignment horizontal="center" vertical="top" wrapText="1"/>
      <protection locked="0"/>
    </xf>
    <xf numFmtId="4" fontId="12" fillId="0" borderId="5" xfId="7" applyNumberFormat="1" applyFont="1" applyFill="1" applyBorder="1" applyAlignment="1" applyProtection="1">
      <alignment horizontal="right" vertical="top" wrapText="1"/>
      <protection locked="0"/>
    </xf>
    <xf numFmtId="4" fontId="12" fillId="0" borderId="10" xfId="7" applyNumberFormat="1" applyFont="1" applyFill="1" applyBorder="1" applyAlignment="1" applyProtection="1">
      <alignment horizontal="right" vertical="top" wrapText="1"/>
      <protection locked="0"/>
    </xf>
    <xf numFmtId="4" fontId="12" fillId="0" borderId="6" xfId="7" applyNumberFormat="1" applyFont="1" applyFill="1" applyBorder="1" applyAlignment="1" applyProtection="1">
      <alignment horizontal="right" vertical="top" wrapText="1"/>
      <protection locked="0"/>
    </xf>
    <xf numFmtId="4" fontId="12" fillId="0" borderId="11" xfId="7" applyNumberFormat="1" applyFont="1" applyFill="1" applyBorder="1" applyAlignment="1" applyProtection="1">
      <alignment horizontal="right" vertical="top" wrapText="1"/>
      <protection locked="0"/>
    </xf>
    <xf numFmtId="49" fontId="12" fillId="0" borderId="6" xfId="2" applyNumberFormat="1" applyFont="1" applyFill="1" applyBorder="1" applyAlignment="1">
      <alignment horizontal="left" vertical="top" wrapText="1"/>
    </xf>
    <xf numFmtId="0" fontId="12" fillId="0" borderId="10" xfId="2" applyFont="1" applyFill="1" applyBorder="1" applyAlignment="1">
      <alignment horizontal="left" vertical="top" wrapText="1"/>
    </xf>
    <xf numFmtId="49" fontId="10" fillId="0" borderId="1" xfId="0" applyNumberFormat="1" applyFont="1" applyFill="1" applyBorder="1" applyAlignment="1">
      <alignment horizontal="center" vertical="center"/>
    </xf>
    <xf numFmtId="4" fontId="11" fillId="0" borderId="18" xfId="7" applyNumberFormat="1" applyFont="1" applyFill="1" applyBorder="1" applyAlignment="1" applyProtection="1">
      <alignment horizontal="right" vertical="top" wrapText="1"/>
      <protection locked="0"/>
    </xf>
    <xf numFmtId="0" fontId="11" fillId="0" borderId="19" xfId="7" applyNumberFormat="1" applyFont="1" applyFill="1" applyBorder="1" applyAlignment="1" applyProtection="1">
      <alignment horizontal="left" vertical="top" wrapText="1"/>
      <protection locked="0"/>
    </xf>
    <xf numFmtId="0" fontId="12" fillId="0" borderId="19" xfId="7" applyNumberFormat="1" applyFont="1" applyFill="1" applyBorder="1" applyAlignment="1" applyProtection="1">
      <alignment horizontal="left" vertical="top" wrapText="1"/>
      <protection locked="0"/>
    </xf>
    <xf numFmtId="4" fontId="12" fillId="0" borderId="25" xfId="7" applyNumberFormat="1" applyFont="1" applyFill="1" applyBorder="1" applyAlignment="1" applyProtection="1">
      <alignment horizontal="right" vertical="top" wrapText="1"/>
      <protection locked="0"/>
    </xf>
    <xf numFmtId="4" fontId="11" fillId="0" borderId="17" xfId="7" applyNumberFormat="1" applyFont="1" applyFill="1" applyBorder="1" applyAlignment="1" applyProtection="1">
      <alignment horizontal="right" vertical="top" wrapText="1"/>
      <protection locked="0"/>
    </xf>
    <xf numFmtId="4" fontId="11" fillId="0" borderId="19" xfId="7" applyNumberFormat="1" applyFont="1" applyFill="1" applyBorder="1" applyAlignment="1" applyProtection="1">
      <alignment horizontal="right" vertical="top" wrapText="1"/>
      <protection locked="0"/>
    </xf>
    <xf numFmtId="4" fontId="12" fillId="0" borderId="19" xfId="7" applyNumberFormat="1" applyFont="1" applyFill="1" applyBorder="1" applyAlignment="1" applyProtection="1">
      <alignment horizontal="right" vertical="top" wrapText="1"/>
      <protection locked="0"/>
    </xf>
    <xf numFmtId="4" fontId="11" fillId="0" borderId="25" xfId="7" applyNumberFormat="1" applyFont="1" applyFill="1" applyBorder="1" applyAlignment="1" applyProtection="1">
      <alignment horizontal="right" vertical="top" wrapText="1"/>
      <protection locked="0"/>
    </xf>
    <xf numFmtId="4" fontId="11" fillId="0" borderId="38" xfId="7" applyNumberFormat="1" applyFont="1" applyFill="1" applyBorder="1" applyAlignment="1" applyProtection="1">
      <alignment horizontal="right" vertical="top" wrapText="1"/>
      <protection locked="0"/>
    </xf>
    <xf numFmtId="4" fontId="12" fillId="0" borderId="38" xfId="7" applyNumberFormat="1" applyFont="1" applyFill="1" applyBorder="1" applyAlignment="1" applyProtection="1">
      <alignment horizontal="right" vertical="top" wrapText="1"/>
      <protection locked="0"/>
    </xf>
    <xf numFmtId="0" fontId="4" fillId="0" borderId="5" xfId="0" applyFont="1" applyFill="1" applyBorder="1" applyAlignment="1">
      <alignment horizontal="left" vertical="top"/>
    </xf>
    <xf numFmtId="4" fontId="7" fillId="0" borderId="1" xfId="0" applyNumberFormat="1" applyFont="1" applyFill="1" applyBorder="1" applyAlignment="1">
      <alignment vertical="top" wrapText="1"/>
    </xf>
    <xf numFmtId="4" fontId="7" fillId="0" borderId="5" xfId="0" applyNumberFormat="1" applyFont="1" applyFill="1" applyBorder="1" applyAlignment="1">
      <alignment vertical="top" wrapText="1"/>
    </xf>
    <xf numFmtId="4" fontId="7" fillId="0" borderId="5" xfId="0" applyNumberFormat="1" applyFont="1" applyFill="1" applyBorder="1" applyAlignment="1">
      <alignment horizontal="right" vertical="top" wrapText="1"/>
    </xf>
    <xf numFmtId="4" fontId="4" fillId="0" borderId="10" xfId="0" applyNumberFormat="1" applyFont="1" applyFill="1" applyBorder="1" applyAlignment="1">
      <alignment horizontal="center" vertical="top" wrapText="1"/>
    </xf>
    <xf numFmtId="4" fontId="4" fillId="0" borderId="1" xfId="0" applyNumberFormat="1" applyFont="1" applyBorder="1" applyAlignment="1">
      <alignment vertical="top" wrapText="1"/>
    </xf>
    <xf numFmtId="166" fontId="4" fillId="0" borderId="1" xfId="0" applyNumberFormat="1" applyFont="1" applyBorder="1" applyAlignment="1">
      <alignment horizontal="center" vertical="top" wrapText="1"/>
    </xf>
    <xf numFmtId="4" fontId="4" fillId="0" borderId="3" xfId="0" applyNumberFormat="1" applyFont="1" applyFill="1" applyBorder="1" applyAlignment="1">
      <alignment horizontal="center" vertical="top" wrapText="1"/>
    </xf>
    <xf numFmtId="4" fontId="4" fillId="0" borderId="5" xfId="0" applyNumberFormat="1" applyFont="1" applyBorder="1" applyAlignment="1">
      <alignment vertical="top" wrapText="1"/>
    </xf>
    <xf numFmtId="4" fontId="4" fillId="0" borderId="10" xfId="0" applyNumberFormat="1" applyFont="1" applyBorder="1" applyAlignment="1">
      <alignment horizontal="center" vertical="top" wrapText="1"/>
    </xf>
    <xf numFmtId="4" fontId="4" fillId="0" borderId="5" xfId="0" applyNumberFormat="1" applyFont="1" applyBorder="1" applyAlignment="1">
      <alignment horizontal="center" vertical="top"/>
    </xf>
    <xf numFmtId="4" fontId="4" fillId="0" borderId="4" xfId="0" applyNumberFormat="1" applyFont="1" applyBorder="1" applyAlignment="1">
      <alignment horizontal="center" vertical="top" wrapText="1"/>
    </xf>
    <xf numFmtId="4" fontId="4" fillId="0" borderId="3" xfId="0" applyNumberFormat="1" applyFont="1" applyBorder="1" applyAlignment="1">
      <alignment horizontal="right" vertical="top" wrapText="1"/>
    </xf>
    <xf numFmtId="4" fontId="4" fillId="0" borderId="10" xfId="0" applyNumberFormat="1" applyFont="1" applyBorder="1" applyAlignment="1">
      <alignment horizontal="right" vertical="top" wrapText="1"/>
    </xf>
    <xf numFmtId="4" fontId="4" fillId="0" borderId="3" xfId="0" applyNumberFormat="1" applyFont="1" applyBorder="1" applyAlignment="1">
      <alignment horizontal="center" vertical="top" wrapText="1"/>
    </xf>
    <xf numFmtId="4" fontId="4" fillId="0" borderId="1" xfId="0" applyNumberFormat="1" applyFont="1" applyBorder="1" applyAlignment="1">
      <alignment horizontal="center" vertical="top"/>
    </xf>
    <xf numFmtId="4" fontId="4" fillId="0" borderId="12" xfId="0" applyNumberFormat="1" applyFont="1" applyBorder="1" applyAlignment="1">
      <alignment horizontal="right" vertical="top" wrapText="1"/>
    </xf>
    <xf numFmtId="4" fontId="4" fillId="0" borderId="7" xfId="0" applyNumberFormat="1" applyFont="1" applyBorder="1" applyAlignment="1">
      <alignment horizontal="right" vertical="top" wrapText="1"/>
    </xf>
    <xf numFmtId="4" fontId="4" fillId="0" borderId="14" xfId="0" applyNumberFormat="1" applyFont="1" applyBorder="1" applyAlignment="1">
      <alignment horizontal="center" vertical="top" wrapText="1"/>
    </xf>
    <xf numFmtId="4" fontId="4" fillId="0" borderId="10" xfId="0" applyNumberFormat="1" applyFont="1" applyBorder="1" applyAlignment="1">
      <alignment vertical="top" wrapText="1"/>
    </xf>
    <xf numFmtId="4" fontId="4" fillId="2" borderId="10" xfId="0" applyNumberFormat="1" applyFont="1" applyFill="1" applyBorder="1" applyAlignment="1">
      <alignment horizontal="center" vertical="top" wrapText="1"/>
    </xf>
    <xf numFmtId="4" fontId="4" fillId="0" borderId="11" xfId="0" applyNumberFormat="1" applyFont="1" applyBorder="1" applyAlignment="1">
      <alignment horizontal="right" vertical="top" wrapText="1"/>
    </xf>
    <xf numFmtId="4" fontId="4" fillId="0" borderId="4" xfId="0" applyNumberFormat="1" applyFont="1" applyBorder="1" applyAlignment="1">
      <alignment horizontal="right" vertical="top" wrapText="1"/>
    </xf>
    <xf numFmtId="4" fontId="4" fillId="0" borderId="11" xfId="0" applyNumberFormat="1" applyFont="1" applyBorder="1" applyAlignment="1">
      <alignment horizontal="center" vertical="top"/>
    </xf>
    <xf numFmtId="4" fontId="4" fillId="0" borderId="3" xfId="0" applyNumberFormat="1" applyFont="1" applyBorder="1" applyAlignment="1">
      <alignment horizontal="center" vertical="top"/>
    </xf>
    <xf numFmtId="4" fontId="4" fillId="2" borderId="14" xfId="0" applyNumberFormat="1" applyFont="1" applyFill="1" applyBorder="1" applyAlignment="1">
      <alignment horizontal="center" vertical="top" wrapText="1"/>
    </xf>
    <xf numFmtId="4" fontId="4" fillId="2" borderId="3" xfId="0" applyNumberFormat="1" applyFont="1" applyFill="1" applyBorder="1" applyAlignment="1">
      <alignment horizontal="center" vertical="top" wrapText="1"/>
    </xf>
    <xf numFmtId="4" fontId="7" fillId="0" borderId="3" xfId="0" applyNumberFormat="1" applyFont="1" applyFill="1" applyBorder="1" applyAlignment="1">
      <alignment vertical="top" wrapText="1"/>
    </xf>
    <xf numFmtId="166" fontId="7" fillId="0" borderId="1" xfId="0" applyNumberFormat="1" applyFont="1" applyBorder="1" applyAlignment="1">
      <alignment horizontal="center" vertical="top" wrapText="1"/>
    </xf>
    <xf numFmtId="4" fontId="7" fillId="0" borderId="10" xfId="0" applyNumberFormat="1" applyFont="1" applyFill="1" applyBorder="1" applyAlignment="1">
      <alignment horizontal="center" vertical="top" wrapText="1"/>
    </xf>
    <xf numFmtId="4" fontId="4" fillId="0" borderId="9" xfId="0" applyNumberFormat="1" applyFont="1" applyBorder="1" applyAlignment="1">
      <alignment horizontal="left" vertical="top" wrapText="1"/>
    </xf>
    <xf numFmtId="4" fontId="4" fillId="0" borderId="10" xfId="0" applyNumberFormat="1" applyFont="1" applyBorder="1" applyAlignment="1">
      <alignment horizontal="center" vertical="top"/>
    </xf>
    <xf numFmtId="4" fontId="4" fillId="0" borderId="7" xfId="0" applyNumberFormat="1" applyFont="1" applyBorder="1" applyAlignment="1">
      <alignment horizontal="right" vertical="top"/>
    </xf>
    <xf numFmtId="4" fontId="4" fillId="2" borderId="9" xfId="0" applyNumberFormat="1" applyFont="1" applyFill="1" applyBorder="1" applyAlignment="1">
      <alignment horizontal="left" vertical="top" wrapText="1"/>
    </xf>
    <xf numFmtId="4" fontId="4" fillId="2" borderId="1" xfId="0" applyNumberFormat="1" applyFont="1" applyFill="1" applyBorder="1" applyAlignment="1">
      <alignment vertical="top" wrapText="1"/>
    </xf>
    <xf numFmtId="4" fontId="4" fillId="0" borderId="5" xfId="0" applyNumberFormat="1" applyFont="1" applyFill="1" applyBorder="1" applyAlignment="1">
      <alignment vertical="top" wrapText="1"/>
    </xf>
    <xf numFmtId="4" fontId="4" fillId="0" borderId="14" xfId="0" applyNumberFormat="1" applyFont="1" applyFill="1" applyBorder="1" applyAlignment="1">
      <alignment horizontal="center" vertical="top" wrapText="1"/>
    </xf>
    <xf numFmtId="4" fontId="4" fillId="0" borderId="7" xfId="0" applyNumberFormat="1" applyFont="1" applyBorder="1" applyAlignment="1">
      <alignment horizontal="center" vertical="top"/>
    </xf>
    <xf numFmtId="4" fontId="4" fillId="0" borderId="7" xfId="0" applyNumberFormat="1" applyFont="1" applyBorder="1" applyAlignment="1">
      <alignment vertical="top" wrapText="1"/>
    </xf>
    <xf numFmtId="4" fontId="7" fillId="0" borderId="3" xfId="7" applyNumberFormat="1" applyFont="1" applyFill="1" applyBorder="1" applyAlignment="1" applyProtection="1">
      <alignment horizontal="right" vertical="top" wrapText="1"/>
      <protection locked="0"/>
    </xf>
    <xf numFmtId="4" fontId="4" fillId="0" borderId="1" xfId="7" applyNumberFormat="1" applyFont="1" applyFill="1" applyBorder="1" applyAlignment="1" applyProtection="1">
      <alignment horizontal="center" vertical="top" wrapText="1"/>
      <protection locked="0"/>
    </xf>
    <xf numFmtId="166" fontId="4" fillId="0" borderId="1" xfId="0" applyNumberFormat="1" applyFont="1" applyFill="1" applyBorder="1" applyAlignment="1">
      <alignment vertical="top" wrapText="1"/>
    </xf>
    <xf numFmtId="165" fontId="4" fillId="0" borderId="1" xfId="0" applyNumberFormat="1" applyFont="1" applyFill="1" applyBorder="1" applyAlignment="1">
      <alignment horizontal="right" vertical="top" wrapText="1"/>
    </xf>
    <xf numFmtId="4"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4" fontId="4" fillId="0" borderId="1" xfId="0" applyNumberFormat="1" applyFont="1" applyBorder="1" applyAlignment="1" applyProtection="1">
      <alignment horizontal="center" vertical="top" wrapText="1"/>
    </xf>
    <xf numFmtId="2" fontId="4" fillId="0" borderId="1" xfId="0" applyNumberFormat="1" applyFont="1" applyBorder="1" applyAlignment="1">
      <alignment horizontal="center" vertical="top"/>
    </xf>
    <xf numFmtId="4" fontId="4" fillId="2" borderId="1" xfId="0" applyNumberFormat="1" applyFont="1" applyFill="1" applyBorder="1" applyAlignment="1" applyProtection="1">
      <alignment horizontal="center" vertical="top" wrapText="1"/>
    </xf>
    <xf numFmtId="4" fontId="4" fillId="0" borderId="1" xfId="0" applyNumberFormat="1" applyFont="1" applyBorder="1" applyAlignment="1" applyProtection="1">
      <alignment horizontal="center" vertical="top" wrapText="1"/>
      <protection locked="0"/>
    </xf>
    <xf numFmtId="4" fontId="12" fillId="0" borderId="27" xfId="7" applyNumberFormat="1" applyFont="1" applyFill="1" applyBorder="1" applyAlignment="1" applyProtection="1">
      <alignment horizontal="center" vertical="top" wrapText="1"/>
      <protection locked="0"/>
    </xf>
    <xf numFmtId="4" fontId="12" fillId="0" borderId="9" xfId="7" applyNumberFormat="1" applyFont="1" applyFill="1" applyBorder="1" applyAlignment="1" applyProtection="1">
      <alignment horizontal="center" vertical="top" wrapText="1"/>
      <protection locked="0"/>
    </xf>
    <xf numFmtId="4" fontId="4" fillId="0" borderId="5" xfId="0" applyNumberFormat="1" applyFont="1" applyBorder="1" applyAlignment="1">
      <alignment horizontal="center" vertical="top" wrapText="1"/>
    </xf>
    <xf numFmtId="4" fontId="12" fillId="2" borderId="1" xfId="7" applyNumberFormat="1" applyFont="1" applyFill="1" applyBorder="1" applyAlignment="1" applyProtection="1">
      <alignment vertical="top" wrapText="1"/>
      <protection locked="0"/>
    </xf>
    <xf numFmtId="4" fontId="12" fillId="0" borderId="3" xfId="7" applyNumberFormat="1" applyFont="1" applyFill="1" applyBorder="1" applyAlignment="1" applyProtection="1">
      <alignment horizontal="right" vertical="top" wrapText="1"/>
      <protection locked="0"/>
    </xf>
    <xf numFmtId="0" fontId="8" fillId="0" borderId="0" xfId="0" applyFont="1" applyFill="1" applyBorder="1" applyAlignment="1">
      <alignment vertical="top"/>
    </xf>
    <xf numFmtId="2" fontId="4" fillId="0" borderId="1" xfId="0" applyNumberFormat="1" applyFont="1" applyBorder="1" applyAlignment="1">
      <alignment horizontal="center" vertical="top" wrapText="1"/>
    </xf>
    <xf numFmtId="4" fontId="7" fillId="0" borderId="3" xfId="0" applyNumberFormat="1" applyFont="1" applyFill="1" applyBorder="1" applyAlignment="1">
      <alignment horizontal="right" vertical="top" wrapText="1"/>
    </xf>
    <xf numFmtId="4" fontId="4" fillId="0" borderId="3" xfId="0" applyNumberFormat="1" applyFont="1" applyFill="1" applyBorder="1" applyAlignment="1">
      <alignment horizontal="right" vertical="top" wrapText="1"/>
    </xf>
    <xf numFmtId="165" fontId="4" fillId="0" borderId="3" xfId="0" applyNumberFormat="1" applyFont="1" applyFill="1" applyBorder="1" applyAlignment="1">
      <alignment horizontal="right" vertical="top" wrapText="1"/>
    </xf>
    <xf numFmtId="2" fontId="4" fillId="0" borderId="1" xfId="0" applyNumberFormat="1" applyFont="1" applyBorder="1" applyAlignment="1">
      <alignment horizontal="right" vertical="top"/>
    </xf>
    <xf numFmtId="0" fontId="4" fillId="0" borderId="0" xfId="0" applyFont="1" applyFill="1" applyBorder="1"/>
    <xf numFmtId="0" fontId="4" fillId="0" borderId="1" xfId="0" applyFont="1" applyFill="1" applyBorder="1" applyAlignment="1">
      <alignment wrapText="1"/>
    </xf>
    <xf numFmtId="0" fontId="4" fillId="4" borderId="1" xfId="0" applyFont="1" applyFill="1" applyBorder="1" applyAlignment="1">
      <alignment horizontal="left" vertical="top"/>
    </xf>
    <xf numFmtId="165" fontId="7" fillId="0" borderId="1" xfId="0" applyNumberFormat="1" applyFont="1" applyFill="1" applyBorder="1" applyAlignment="1">
      <alignment horizontal="left" vertical="top" wrapText="1"/>
    </xf>
    <xf numFmtId="0" fontId="4" fillId="0" borderId="6" xfId="0" applyFont="1" applyFill="1" applyBorder="1" applyAlignment="1">
      <alignment horizontal="left" vertical="top"/>
    </xf>
    <xf numFmtId="2" fontId="11" fillId="0" borderId="18" xfId="7" applyNumberFormat="1" applyFont="1" applyFill="1" applyBorder="1" applyAlignment="1" applyProtection="1">
      <alignment horizontal="center" vertical="top" wrapText="1"/>
      <protection locked="0"/>
    </xf>
    <xf numFmtId="0" fontId="8" fillId="0" borderId="1" xfId="0" applyFont="1" applyBorder="1" applyAlignment="1">
      <alignment vertical="top"/>
    </xf>
    <xf numFmtId="0" fontId="4" fillId="2" borderId="1" xfId="5" applyFont="1" applyFill="1" applyBorder="1" applyAlignment="1">
      <alignment vertical="top" wrapText="1"/>
    </xf>
    <xf numFmtId="4" fontId="11" fillId="2" borderId="41" xfId="7" applyNumberFormat="1" applyFont="1" applyFill="1" applyBorder="1" applyAlignment="1" applyProtection="1">
      <alignment horizontal="left" vertical="top" wrapText="1"/>
      <protection locked="0"/>
    </xf>
    <xf numFmtId="0" fontId="4" fillId="0" borderId="1" xfId="5" applyFont="1" applyBorder="1" applyAlignment="1">
      <alignment horizontal="left" vertical="top"/>
    </xf>
    <xf numFmtId="4" fontId="4" fillId="0" borderId="1" xfId="0" applyNumberFormat="1" applyFont="1" applyFill="1" applyBorder="1" applyAlignment="1">
      <alignment horizontal="left" vertical="top"/>
    </xf>
    <xf numFmtId="49" fontId="12" fillId="0" borderId="1" xfId="7" applyNumberFormat="1" applyFont="1" applyFill="1" applyBorder="1" applyAlignment="1" applyProtection="1">
      <alignment horizontal="left" vertical="top" wrapText="1"/>
      <protection locked="0"/>
    </xf>
    <xf numFmtId="0" fontId="12" fillId="0" borderId="1" xfId="0" applyFont="1" applyFill="1" applyBorder="1" applyAlignment="1">
      <alignment horizontal="left" vertical="top" wrapText="1"/>
    </xf>
    <xf numFmtId="0" fontId="4" fillId="2" borderId="1" xfId="6" applyFont="1" applyFill="1" applyBorder="1" applyAlignment="1">
      <alignment horizontal="left" vertical="top"/>
    </xf>
    <xf numFmtId="0" fontId="4" fillId="0" borderId="1" xfId="0" applyFont="1" applyBorder="1" applyAlignment="1">
      <alignment vertical="top"/>
    </xf>
    <xf numFmtId="0" fontId="4" fillId="2" borderId="1" xfId="0" applyFont="1" applyFill="1" applyBorder="1" applyAlignment="1">
      <alignment vertical="top"/>
    </xf>
    <xf numFmtId="1" fontId="7" fillId="0" borderId="3" xfId="0" applyNumberFormat="1" applyFont="1" applyFill="1" applyBorder="1" applyAlignment="1">
      <alignment horizontal="center" vertical="top" wrapText="1"/>
    </xf>
    <xf numFmtId="166" fontId="7" fillId="0" borderId="3" xfId="0" applyNumberFormat="1" applyFont="1" applyFill="1" applyBorder="1" applyAlignment="1">
      <alignment horizontal="center" vertical="top" wrapText="1"/>
    </xf>
    <xf numFmtId="0" fontId="8" fillId="0" borderId="1" xfId="0" applyFont="1" applyBorder="1" applyAlignment="1">
      <alignment vertical="top" wrapText="1"/>
    </xf>
    <xf numFmtId="0" fontId="4" fillId="2" borderId="1" xfId="5" applyFont="1" applyFill="1" applyBorder="1" applyAlignment="1">
      <alignment horizontal="left" vertical="top" wrapText="1"/>
    </xf>
    <xf numFmtId="0" fontId="4" fillId="2" borderId="1" xfId="0" applyFont="1" applyFill="1" applyBorder="1" applyAlignment="1">
      <alignment horizontal="right" vertical="top"/>
    </xf>
    <xf numFmtId="2" fontId="12" fillId="0" borderId="19" xfId="1" applyNumberFormat="1" applyFont="1" applyFill="1" applyBorder="1" applyAlignment="1" applyProtection="1">
      <alignment vertical="top" wrapText="1"/>
      <protection locked="0"/>
    </xf>
    <xf numFmtId="0" fontId="11" fillId="0" borderId="1" xfId="7" applyNumberFormat="1" applyFont="1" applyFill="1" applyBorder="1" applyAlignment="1" applyProtection="1">
      <alignment vertical="top" wrapText="1"/>
      <protection locked="0"/>
    </xf>
    <xf numFmtId="4" fontId="11" fillId="0" borderId="18" xfId="7" applyNumberFormat="1" applyFont="1" applyFill="1" applyBorder="1" applyAlignment="1" applyProtection="1">
      <alignment horizontal="right" vertical="center" wrapText="1"/>
      <protection locked="0"/>
    </xf>
    <xf numFmtId="0" fontId="8" fillId="0" borderId="1" xfId="0" applyFont="1" applyBorder="1" applyAlignment="1">
      <alignment horizontal="center" vertical="center"/>
    </xf>
    <xf numFmtId="4" fontId="11" fillId="0" borderId="37" xfId="7" applyNumberFormat="1" applyFont="1" applyFill="1" applyBorder="1" applyAlignment="1" applyProtection="1">
      <alignment horizontal="right" vertical="center" wrapText="1"/>
      <protection locked="0"/>
    </xf>
    <xf numFmtId="0" fontId="4" fillId="0" borderId="1" xfId="0" applyFont="1" applyFill="1" applyBorder="1"/>
    <xf numFmtId="0" fontId="11" fillId="0" borderId="18" xfId="7" applyNumberFormat="1" applyFont="1" applyFill="1" applyBorder="1" applyAlignment="1" applyProtection="1">
      <alignment vertical="top" wrapText="1"/>
      <protection locked="0"/>
    </xf>
    <xf numFmtId="0" fontId="12" fillId="0" borderId="1" xfId="7" applyNumberFormat="1" applyFont="1" applyFill="1" applyBorder="1" applyAlignment="1" applyProtection="1">
      <alignment vertical="top" wrapText="1"/>
      <protection locked="0"/>
    </xf>
    <xf numFmtId="4" fontId="12" fillId="0" borderId="18" xfId="7" applyNumberFormat="1" applyFont="1" applyFill="1" applyBorder="1" applyAlignment="1" applyProtection="1">
      <alignment horizontal="right" vertical="center" wrapText="1"/>
      <protection locked="0"/>
    </xf>
    <xf numFmtId="0" fontId="12" fillId="0" borderId="18" xfId="7" applyNumberFormat="1" applyFont="1" applyFill="1" applyBorder="1" applyAlignment="1" applyProtection="1">
      <alignment vertical="top" wrapText="1"/>
      <protection locked="0"/>
    </xf>
    <xf numFmtId="4" fontId="12" fillId="0" borderId="37" xfId="7" applyNumberFormat="1" applyFont="1" applyFill="1" applyBorder="1" applyAlignment="1" applyProtection="1">
      <alignment horizontal="right" vertical="center" wrapText="1"/>
      <protection locked="0"/>
    </xf>
    <xf numFmtId="4" fontId="12" fillId="0" borderId="42" xfId="7" applyNumberFormat="1" applyFont="1" applyFill="1" applyBorder="1" applyAlignment="1" applyProtection="1">
      <alignment horizontal="right" vertical="center" wrapText="1"/>
      <protection locked="0"/>
    </xf>
    <xf numFmtId="4" fontId="10" fillId="0" borderId="23" xfId="0" applyNumberFormat="1" applyFont="1" applyFill="1" applyBorder="1" applyAlignment="1">
      <alignment horizontal="right" vertical="center" wrapText="1"/>
    </xf>
    <xf numFmtId="0" fontId="12" fillId="0" borderId="21" xfId="7" applyNumberFormat="1" applyFont="1" applyFill="1" applyBorder="1" applyAlignment="1" applyProtection="1">
      <alignment vertical="top" wrapText="1"/>
      <protection locked="0"/>
    </xf>
    <xf numFmtId="4" fontId="12" fillId="0" borderId="17" xfId="7" applyNumberFormat="1" applyFont="1" applyFill="1" applyBorder="1" applyAlignment="1" applyProtection="1">
      <alignment horizontal="right" vertical="center" wrapText="1"/>
      <protection locked="0"/>
    </xf>
    <xf numFmtId="4" fontId="10" fillId="0" borderId="18" xfId="0" applyNumberFormat="1" applyFont="1" applyFill="1" applyBorder="1" applyAlignment="1">
      <alignment horizontal="right" vertical="center" wrapText="1"/>
    </xf>
    <xf numFmtId="4" fontId="12" fillId="0" borderId="19" xfId="7" applyNumberFormat="1" applyFont="1" applyFill="1" applyBorder="1" applyAlignment="1" applyProtection="1">
      <alignment horizontal="right" vertical="center" wrapText="1"/>
      <protection locked="0"/>
    </xf>
    <xf numFmtId="0" fontId="4" fillId="0" borderId="1" xfId="0" applyFont="1" applyFill="1" applyBorder="1" applyAlignment="1">
      <alignment horizontal="center" vertical="center" wrapText="1"/>
    </xf>
    <xf numFmtId="4" fontId="3" fillId="0" borderId="0" xfId="0" applyNumberFormat="1" applyFont="1" applyFill="1" applyBorder="1"/>
    <xf numFmtId="0" fontId="4" fillId="2" borderId="1" xfId="11" applyFont="1" applyFill="1" applyBorder="1" applyAlignment="1">
      <alignment vertical="center" wrapText="1"/>
    </xf>
    <xf numFmtId="166" fontId="7" fillId="2" borderId="1" xfId="0" applyNumberFormat="1" applyFont="1" applyFill="1" applyBorder="1" applyAlignment="1">
      <alignment horizontal="center" vertical="top"/>
    </xf>
    <xf numFmtId="166" fontId="7" fillId="0" borderId="1" xfId="0" applyNumberFormat="1" applyFont="1" applyBorder="1" applyAlignment="1">
      <alignment horizontal="center" vertical="top"/>
    </xf>
    <xf numFmtId="166" fontId="7" fillId="0" borderId="6" xfId="0" applyNumberFormat="1" applyFont="1" applyBorder="1" applyAlignment="1">
      <alignment horizontal="center" vertical="top"/>
    </xf>
    <xf numFmtId="166" fontId="11" fillId="0" borderId="21" xfId="7" applyNumberFormat="1" applyFont="1" applyFill="1" applyBorder="1" applyAlignment="1" applyProtection="1">
      <alignment horizontal="center" vertical="center" wrapText="1"/>
      <protection locked="0"/>
    </xf>
    <xf numFmtId="166" fontId="12" fillId="0" borderId="21" xfId="7" applyNumberFormat="1" applyFont="1" applyFill="1" applyBorder="1" applyAlignment="1" applyProtection="1">
      <alignment horizontal="center" vertical="center" wrapText="1"/>
      <protection locked="0"/>
    </xf>
    <xf numFmtId="166" fontId="8" fillId="0" borderId="0" xfId="0" applyNumberFormat="1" applyFont="1" applyFill="1" applyBorder="1" applyAlignment="1">
      <alignment horizontal="center" vertical="top"/>
    </xf>
    <xf numFmtId="49" fontId="4" fillId="2" borderId="5" xfId="0" applyNumberFormat="1" applyFont="1" applyFill="1" applyBorder="1" applyAlignment="1">
      <alignment horizontal="center" vertical="top" wrapText="1"/>
    </xf>
    <xf numFmtId="49" fontId="4" fillId="0" borderId="5" xfId="0" applyNumberFormat="1" applyFont="1" applyBorder="1" applyAlignment="1">
      <alignment vertical="top" wrapText="1"/>
    </xf>
    <xf numFmtId="49" fontId="4" fillId="0" borderId="7" xfId="0" applyNumberFormat="1" applyFont="1" applyBorder="1" applyAlignment="1">
      <alignment vertical="top" wrapText="1"/>
    </xf>
    <xf numFmtId="49" fontId="4" fillId="0" borderId="6" xfId="0" applyNumberFormat="1" applyFont="1" applyBorder="1" applyAlignment="1">
      <alignment vertical="top" wrapText="1"/>
    </xf>
    <xf numFmtId="49" fontId="4" fillId="2" borderId="7" xfId="0" applyNumberFormat="1" applyFont="1" applyFill="1" applyBorder="1" applyAlignment="1">
      <alignment vertical="top" wrapText="1"/>
    </xf>
    <xf numFmtId="49" fontId="4" fillId="2" borderId="6" xfId="0" applyNumberFormat="1" applyFont="1" applyFill="1" applyBorder="1" applyAlignment="1">
      <alignment vertical="top" wrapText="1"/>
    </xf>
    <xf numFmtId="4" fontId="12" fillId="5" borderId="51" xfId="1" applyNumberFormat="1" applyFont="1" applyFill="1" applyBorder="1" applyAlignment="1" applyProtection="1">
      <alignment horizontal="left" vertical="top" wrapText="1"/>
      <protection locked="0"/>
    </xf>
    <xf numFmtId="0" fontId="20" fillId="0" borderId="8" xfId="1" applyNumberFormat="1" applyFont="1" applyFill="1" applyBorder="1" applyAlignment="1" applyProtection="1">
      <alignment horizontal="left" vertical="top" wrapText="1"/>
      <protection locked="0"/>
    </xf>
    <xf numFmtId="4" fontId="21" fillId="0" borderId="1" xfId="1" applyNumberFormat="1" applyFont="1" applyFill="1" applyBorder="1" applyAlignment="1" applyProtection="1">
      <alignment horizontal="left" vertical="top" wrapText="1"/>
      <protection locked="0"/>
    </xf>
    <xf numFmtId="0" fontId="19" fillId="0" borderId="9" xfId="0" applyFont="1" applyBorder="1" applyAlignment="1">
      <alignment vertical="top" wrapText="1"/>
    </xf>
    <xf numFmtId="4" fontId="19" fillId="0" borderId="1" xfId="0" applyNumberFormat="1" applyFont="1" applyFill="1" applyBorder="1" applyAlignment="1">
      <alignment horizontal="left" vertical="top"/>
    </xf>
    <xf numFmtId="0" fontId="11" fillId="0" borderId="8" xfId="7" applyNumberFormat="1" applyFont="1" applyFill="1" applyBorder="1" applyAlignment="1" applyProtection="1">
      <alignment horizontal="left" vertical="top" wrapText="1"/>
      <protection locked="0"/>
    </xf>
    <xf numFmtId="164" fontId="7"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3" fillId="2" borderId="0" xfId="0" applyFont="1" applyFill="1"/>
    <xf numFmtId="49" fontId="10" fillId="0" borderId="1" xfId="7" applyNumberFormat="1" applyFont="1" applyFill="1" applyBorder="1" applyAlignment="1" applyProtection="1">
      <alignment horizontal="left" vertical="top" wrapText="1"/>
    </xf>
    <xf numFmtId="0" fontId="4" fillId="2" borderId="8" xfId="0" applyFont="1" applyFill="1" applyBorder="1" applyAlignment="1">
      <alignment horizontal="left" vertical="top" wrapText="1"/>
    </xf>
    <xf numFmtId="0" fontId="5" fillId="0" borderId="1" xfId="0" applyFont="1" applyBorder="1" applyAlignment="1">
      <alignment vertical="top" wrapText="1"/>
    </xf>
    <xf numFmtId="0" fontId="4"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64" fontId="4" fillId="0" borderId="6" xfId="0" applyNumberFormat="1" applyFont="1" applyFill="1" applyBorder="1" applyAlignment="1">
      <alignment horizontal="left" vertical="top" wrapText="1"/>
    </xf>
    <xf numFmtId="4" fontId="12" fillId="2" borderId="1" xfId="7" applyNumberFormat="1" applyFont="1" applyFill="1" applyBorder="1" applyAlignment="1" applyProtection="1">
      <alignment horizontal="left" vertical="top" wrapText="1"/>
      <protection locked="0"/>
    </xf>
    <xf numFmtId="4" fontId="24" fillId="0" borderId="0" xfId="0" applyNumberFormat="1" applyFont="1" applyFill="1"/>
    <xf numFmtId="0" fontId="5" fillId="6" borderId="0" xfId="0" applyFont="1" applyFill="1" applyBorder="1"/>
    <xf numFmtId="0" fontId="12" fillId="0" borderId="38" xfId="7" applyNumberFormat="1" applyFont="1" applyFill="1" applyBorder="1" applyAlignment="1" applyProtection="1">
      <alignment horizontal="left" vertical="top" wrapText="1"/>
      <protection locked="0"/>
    </xf>
    <xf numFmtId="0" fontId="3" fillId="6" borderId="0" xfId="0" applyFont="1" applyFill="1" applyBorder="1"/>
    <xf numFmtId="4" fontId="25" fillId="0" borderId="0" xfId="0" applyNumberFormat="1" applyFont="1" applyFill="1" applyBorder="1"/>
    <xf numFmtId="49" fontId="10" fillId="0" borderId="1" xfId="0" applyNumberFormat="1" applyFont="1" applyFill="1" applyBorder="1" applyAlignment="1">
      <alignment horizontal="center" vertical="top"/>
    </xf>
    <xf numFmtId="4" fontId="12" fillId="0" borderId="3" xfId="7" applyNumberFormat="1" applyFont="1" applyFill="1" applyBorder="1" applyAlignment="1" applyProtection="1">
      <alignment horizontal="right" vertical="top" wrapText="1"/>
      <protection locked="0"/>
    </xf>
    <xf numFmtId="0" fontId="12" fillId="2" borderId="5" xfId="0" applyFont="1" applyFill="1" applyBorder="1" applyAlignment="1">
      <alignment vertical="top" wrapText="1"/>
    </xf>
    <xf numFmtId="49" fontId="23" fillId="0" borderId="1" xfId="7" applyNumberFormat="1" applyFont="1" applyFill="1" applyBorder="1" applyAlignment="1" applyProtection="1">
      <alignment horizontal="left" vertical="top" wrapText="1"/>
      <protection locked="0"/>
    </xf>
    <xf numFmtId="4" fontId="12" fillId="0" borderId="3" xfId="7" applyNumberFormat="1" applyFont="1" applyFill="1" applyBorder="1" applyAlignment="1" applyProtection="1">
      <alignment horizontal="right" vertical="top" wrapText="1"/>
      <protection locked="0"/>
    </xf>
    <xf numFmtId="4" fontId="12" fillId="0" borderId="1" xfId="7" applyNumberFormat="1" applyFont="1" applyFill="1" applyBorder="1" applyAlignment="1" applyProtection="1">
      <alignment vertical="top" wrapText="1"/>
      <protection locked="0"/>
    </xf>
    <xf numFmtId="10" fontId="10" fillId="0" borderId="1" xfId="0" applyNumberFormat="1" applyFont="1" applyFill="1" applyBorder="1" applyAlignment="1">
      <alignment horizontal="center" vertical="top"/>
    </xf>
    <xf numFmtId="0" fontId="25" fillId="0" borderId="0" xfId="0" applyFont="1" applyFill="1" applyBorder="1"/>
    <xf numFmtId="0" fontId="12" fillId="0" borderId="1" xfId="7" applyNumberFormat="1" applyFont="1" applyFill="1" applyBorder="1" applyAlignment="1" applyProtection="1">
      <alignment horizontal="left" vertical="top" wrapText="1"/>
      <protection locked="0"/>
    </xf>
    <xf numFmtId="0" fontId="11" fillId="0" borderId="22" xfId="7" applyNumberFormat="1" applyFont="1" applyFill="1" applyBorder="1" applyAlignment="1" applyProtection="1">
      <alignment horizontal="left" vertical="top" wrapText="1"/>
      <protection locked="0"/>
    </xf>
    <xf numFmtId="0" fontId="4" fillId="0" borderId="5" xfId="0" applyFont="1" applyFill="1" applyBorder="1" applyAlignment="1">
      <alignment horizontal="left" vertical="top" wrapText="1"/>
    </xf>
    <xf numFmtId="0" fontId="12" fillId="2" borderId="7" xfId="0" applyFont="1" applyFill="1" applyBorder="1" applyAlignment="1">
      <alignment horizontal="center" vertical="top" wrapText="1"/>
    </xf>
    <xf numFmtId="0" fontId="12" fillId="2" borderId="6" xfId="0" applyFont="1" applyFill="1" applyBorder="1" applyAlignment="1">
      <alignment horizontal="center" vertical="top" wrapText="1"/>
    </xf>
    <xf numFmtId="0" fontId="11" fillId="0" borderId="1" xfId="7"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6" xfId="0" applyFont="1" applyBorder="1" applyAlignment="1">
      <alignment horizontal="left" vertical="top" wrapText="1"/>
    </xf>
    <xf numFmtId="0" fontId="4" fillId="2" borderId="7" xfId="0" applyFont="1" applyFill="1" applyBorder="1" applyAlignment="1">
      <alignment horizontal="center" vertical="top"/>
    </xf>
    <xf numFmtId="0" fontId="4" fillId="2" borderId="6" xfId="0" applyFont="1" applyFill="1" applyBorder="1" applyAlignment="1">
      <alignment horizontal="center" vertical="top"/>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12" fillId="2" borderId="10"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11" xfId="0" applyFont="1" applyFill="1" applyBorder="1" applyAlignment="1">
      <alignment horizontal="center" vertical="top" wrapText="1"/>
    </xf>
    <xf numFmtId="14" fontId="12" fillId="2" borderId="7" xfId="0" applyNumberFormat="1" applyFont="1" applyFill="1" applyBorder="1" applyAlignment="1">
      <alignment horizontal="center" vertical="top" wrapText="1"/>
    </xf>
    <xf numFmtId="0" fontId="4" fillId="0" borderId="12" xfId="0" applyFont="1" applyFill="1" applyBorder="1" applyAlignment="1">
      <alignment vertical="top" wrapText="1"/>
    </xf>
    <xf numFmtId="4" fontId="4" fillId="0" borderId="5" xfId="0" applyNumberFormat="1" applyFont="1" applyFill="1" applyBorder="1" applyAlignment="1">
      <alignment horizontal="right" vertical="top" wrapText="1"/>
    </xf>
    <xf numFmtId="0" fontId="12" fillId="0" borderId="18" xfId="7" applyNumberFormat="1"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11" fillId="0" borderId="26" xfId="7" applyNumberFormat="1" applyFont="1" applyFill="1" applyBorder="1" applyAlignment="1" applyProtection="1">
      <alignment horizontal="left" vertical="top" wrapText="1"/>
      <protection locked="0"/>
    </xf>
    <xf numFmtId="0" fontId="12" fillId="0" borderId="26" xfId="7" applyNumberFormat="1" applyFont="1" applyFill="1" applyBorder="1" applyAlignment="1" applyProtection="1">
      <alignment horizontal="left" vertical="top" wrapText="1"/>
      <protection locked="0"/>
    </xf>
    <xf numFmtId="0" fontId="12" fillId="0" borderId="36" xfId="7" applyNumberFormat="1" applyFont="1" applyFill="1" applyBorder="1" applyAlignment="1" applyProtection="1">
      <alignment horizontal="left" vertical="top" wrapText="1"/>
      <protection locked="0"/>
    </xf>
    <xf numFmtId="0" fontId="11" fillId="0" borderId="22" xfId="1" applyNumberFormat="1" applyFont="1" applyFill="1" applyBorder="1" applyAlignment="1" applyProtection="1">
      <alignment horizontal="left" vertical="top" wrapText="1"/>
      <protection locked="0"/>
    </xf>
    <xf numFmtId="0" fontId="11" fillId="0" borderId="18" xfId="7" applyNumberFormat="1" applyFont="1" applyFill="1" applyBorder="1" applyAlignment="1" applyProtection="1">
      <alignment horizontal="left" vertical="top" wrapText="1"/>
      <protection locked="0"/>
    </xf>
    <xf numFmtId="4" fontId="4" fillId="0" borderId="1" xfId="0" applyNumberFormat="1" applyFont="1" applyBorder="1" applyAlignment="1">
      <alignment horizontal="left" vertical="top" wrapText="1"/>
    </xf>
    <xf numFmtId="0" fontId="11" fillId="0" borderId="24" xfId="7" applyNumberFormat="1" applyFont="1" applyFill="1" applyBorder="1" applyAlignment="1" applyProtection="1">
      <alignment horizontal="left" vertical="top" wrapText="1"/>
      <protection locked="0"/>
    </xf>
    <xf numFmtId="0" fontId="12" fillId="0" borderId="1" xfId="1" applyNumberFormat="1"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4" fontId="4" fillId="0" borderId="7" xfId="0" applyNumberFormat="1" applyFont="1" applyBorder="1" applyAlignment="1">
      <alignment horizontal="left" vertical="top" wrapText="1"/>
    </xf>
    <xf numFmtId="4" fontId="4" fillId="0" borderId="5" xfId="0" applyNumberFormat="1" applyFont="1" applyBorder="1" applyAlignment="1">
      <alignment vertical="top" wrapText="1"/>
    </xf>
    <xf numFmtId="4" fontId="4" fillId="0" borderId="6" xfId="0" applyNumberFormat="1" applyFont="1" applyBorder="1" applyAlignment="1">
      <alignment vertical="top" wrapText="1"/>
    </xf>
    <xf numFmtId="4" fontId="4" fillId="0" borderId="1" xfId="0" applyNumberFormat="1" applyFont="1" applyFill="1" applyBorder="1" applyAlignment="1">
      <alignment horizontal="center" vertical="top" wrapText="1"/>
    </xf>
    <xf numFmtId="0" fontId="12" fillId="0" borderId="24" xfId="7" applyNumberFormat="1" applyFont="1" applyFill="1" applyBorder="1" applyAlignment="1" applyProtection="1">
      <alignment horizontal="left" vertical="top" wrapText="1"/>
      <protection locked="0"/>
    </xf>
    <xf numFmtId="0" fontId="12" fillId="0" borderId="20" xfId="7" applyNumberFormat="1" applyFont="1" applyFill="1" applyBorder="1" applyAlignment="1" applyProtection="1">
      <alignment horizontal="left" vertical="top" wrapText="1"/>
      <protection locked="0"/>
    </xf>
    <xf numFmtId="0" fontId="4" fillId="0" borderId="5" xfId="0" applyFont="1" applyFill="1" applyBorder="1" applyAlignment="1">
      <alignment vertical="top" wrapText="1"/>
    </xf>
    <xf numFmtId="16" fontId="12" fillId="2" borderId="5" xfId="0" applyNumberFormat="1" applyFont="1" applyFill="1" applyBorder="1" applyAlignment="1">
      <alignment horizontal="center" vertical="top" wrapText="1"/>
    </xf>
    <xf numFmtId="0" fontId="12" fillId="0" borderId="22" xfId="7" applyNumberFormat="1" applyFont="1" applyFill="1" applyBorder="1" applyAlignment="1" applyProtection="1">
      <alignment horizontal="left" vertical="top" wrapText="1"/>
      <protection locked="0"/>
    </xf>
    <xf numFmtId="0" fontId="7" fillId="2" borderId="1" xfId="6" applyFont="1" applyFill="1" applyBorder="1" applyAlignment="1">
      <alignment horizontal="left" vertical="top" wrapText="1"/>
    </xf>
    <xf numFmtId="0" fontId="4" fillId="0" borderId="1" xfId="0" applyFont="1" applyFill="1" applyBorder="1" applyAlignment="1">
      <alignment vertical="top" wrapText="1"/>
    </xf>
    <xf numFmtId="4" fontId="11" fillId="0" borderId="17" xfId="7" applyNumberFormat="1" applyFont="1" applyFill="1" applyBorder="1" applyAlignment="1" applyProtection="1">
      <alignment horizontal="center" vertical="top" wrapText="1"/>
      <protection locked="0"/>
    </xf>
    <xf numFmtId="4" fontId="4" fillId="0" borderId="11" xfId="0" applyNumberFormat="1" applyFont="1" applyBorder="1" applyAlignment="1">
      <alignment horizontal="right" vertical="top"/>
    </xf>
    <xf numFmtId="4" fontId="12" fillId="0" borderId="24" xfId="7" applyNumberFormat="1" applyFont="1" applyFill="1" applyBorder="1" applyAlignment="1" applyProtection="1">
      <alignment horizontal="right" vertical="top" wrapText="1"/>
      <protection locked="0"/>
    </xf>
    <xf numFmtId="4" fontId="4" fillId="2" borderId="51" xfId="7" applyNumberFormat="1" applyFont="1" applyFill="1" applyBorder="1" applyAlignment="1" applyProtection="1">
      <alignment horizontal="left" vertical="top" wrapText="1"/>
      <protection locked="0"/>
    </xf>
    <xf numFmtId="0" fontId="4" fillId="0" borderId="1" xfId="7" applyNumberFormat="1" applyFont="1" applyFill="1" applyBorder="1" applyAlignment="1" applyProtection="1">
      <alignment vertical="top" wrapText="1"/>
      <protection locked="0"/>
    </xf>
    <xf numFmtId="0" fontId="0" fillId="0" borderId="6" xfId="0" applyBorder="1" applyAlignment="1">
      <alignment horizontal="left" vertical="top" wrapText="1"/>
    </xf>
    <xf numFmtId="0" fontId="5" fillId="7" borderId="0" xfId="0" applyFont="1" applyFill="1" applyBorder="1"/>
    <xf numFmtId="0" fontId="5" fillId="7" borderId="0" xfId="0" applyFont="1" applyFill="1"/>
    <xf numFmtId="0" fontId="12" fillId="2" borderId="8" xfId="7" applyNumberFormat="1" applyFont="1" applyFill="1" applyBorder="1" applyAlignment="1" applyProtection="1">
      <alignment horizontal="left" vertical="top" wrapText="1"/>
      <protection locked="0"/>
    </xf>
    <xf numFmtId="0" fontId="12" fillId="2" borderId="36" xfId="7" applyNumberFormat="1" applyFont="1" applyFill="1" applyBorder="1" applyAlignment="1" applyProtection="1">
      <alignment horizontal="left" vertical="top" wrapText="1"/>
      <protection locked="0"/>
    </xf>
    <xf numFmtId="0" fontId="12" fillId="2" borderId="37" xfId="7" applyNumberFormat="1" applyFont="1" applyFill="1" applyBorder="1" applyAlignment="1" applyProtection="1">
      <alignment horizontal="left" vertical="top" wrapText="1"/>
      <protection locked="0"/>
    </xf>
    <xf numFmtId="0" fontId="12" fillId="2" borderId="26" xfId="7" applyNumberFormat="1" applyFont="1" applyFill="1" applyBorder="1" applyAlignment="1" applyProtection="1">
      <alignment horizontal="left" vertical="top" wrapText="1"/>
      <protection locked="0"/>
    </xf>
    <xf numFmtId="0" fontId="12" fillId="2" borderId="3" xfId="7" applyNumberFormat="1" applyFont="1" applyFill="1" applyBorder="1" applyAlignment="1" applyProtection="1">
      <alignment horizontal="left" vertical="top" wrapText="1"/>
      <protection locked="0"/>
    </xf>
    <xf numFmtId="0" fontId="12" fillId="0" borderId="1" xfId="2" applyFont="1" applyFill="1" applyBorder="1" applyAlignment="1">
      <alignment vertical="top" wrapText="1"/>
    </xf>
    <xf numFmtId="0" fontId="12" fillId="0" borderId="5" xfId="2" applyFont="1" applyFill="1" applyBorder="1" applyAlignment="1">
      <alignment vertical="top" wrapText="1"/>
    </xf>
    <xf numFmtId="0" fontId="4" fillId="0" borderId="1" xfId="2" applyFont="1" applyFill="1" applyBorder="1" applyAlignment="1">
      <alignment vertical="top" wrapText="1"/>
    </xf>
    <xf numFmtId="0" fontId="12" fillId="0" borderId="6" xfId="2" applyFont="1" applyFill="1" applyBorder="1" applyAlignment="1">
      <alignment vertical="top" wrapText="1"/>
    </xf>
    <xf numFmtId="0" fontId="7" fillId="2" borderId="1" xfId="6" applyFont="1" applyFill="1" applyBorder="1" applyAlignment="1">
      <alignment vertical="top" wrapText="1"/>
    </xf>
    <xf numFmtId="0" fontId="4" fillId="2" borderId="1" xfId="6" applyFont="1" applyFill="1" applyBorder="1" applyAlignment="1">
      <alignment vertical="top" wrapText="1"/>
    </xf>
    <xf numFmtId="0" fontId="3" fillId="0" borderId="6" xfId="0" applyFont="1" applyFill="1" applyBorder="1"/>
    <xf numFmtId="0" fontId="3" fillId="0" borderId="1" xfId="0" applyFont="1" applyFill="1" applyBorder="1"/>
    <xf numFmtId="166" fontId="27" fillId="0" borderId="3" xfId="0" applyNumberFormat="1" applyFont="1" applyFill="1" applyBorder="1" applyAlignment="1">
      <alignment horizontal="center" vertical="top" wrapText="1"/>
    </xf>
    <xf numFmtId="0" fontId="5" fillId="8" borderId="0" xfId="0" applyFont="1" applyFill="1" applyBorder="1"/>
    <xf numFmtId="4" fontId="12" fillId="9" borderId="51" xfId="7" applyNumberFormat="1" applyFont="1" applyFill="1" applyBorder="1" applyAlignment="1" applyProtection="1">
      <alignment horizontal="left" vertical="top" wrapText="1"/>
      <protection locked="0"/>
    </xf>
    <xf numFmtId="4" fontId="12" fillId="9" borderId="28" xfId="7" applyNumberFormat="1" applyFont="1" applyFill="1" applyBorder="1" applyAlignment="1" applyProtection="1">
      <alignment horizontal="left" vertical="top" wrapText="1"/>
      <protection locked="0"/>
    </xf>
    <xf numFmtId="4" fontId="12" fillId="9" borderId="1" xfId="7" applyNumberFormat="1" applyFont="1" applyFill="1" applyBorder="1" applyAlignment="1" applyProtection="1">
      <alignment horizontal="left" vertical="top" wrapText="1"/>
      <protection locked="0"/>
    </xf>
    <xf numFmtId="4" fontId="12" fillId="9" borderId="41" xfId="7" applyNumberFormat="1" applyFont="1" applyFill="1" applyBorder="1" applyAlignment="1" applyProtection="1">
      <alignment horizontal="left" vertical="top" wrapText="1"/>
      <protection locked="0"/>
    </xf>
    <xf numFmtId="0" fontId="3" fillId="8" borderId="0" xfId="0" applyFont="1" applyFill="1" applyBorder="1"/>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4" fontId="4" fillId="2" borderId="1" xfId="7" applyNumberFormat="1" applyFont="1" applyFill="1" applyBorder="1" applyAlignment="1" applyProtection="1">
      <alignment horizontal="left" vertical="top" wrapText="1"/>
      <protection locked="0"/>
    </xf>
    <xf numFmtId="4" fontId="4" fillId="0" borderId="1" xfId="0" applyNumberFormat="1" applyFont="1" applyBorder="1" applyAlignment="1">
      <alignment horizontal="center" vertical="top" wrapText="1"/>
    </xf>
    <xf numFmtId="0" fontId="4" fillId="0" borderId="1" xfId="0" applyFont="1" applyBorder="1" applyAlignment="1">
      <alignment horizontal="left" vertical="top" wrapText="1"/>
    </xf>
    <xf numFmtId="4" fontId="4" fillId="0" borderId="1" xfId="7" applyNumberFormat="1" applyFont="1" applyFill="1" applyBorder="1" applyAlignment="1" applyProtection="1">
      <alignment horizontal="left" vertical="top" wrapText="1"/>
      <protection locked="0"/>
    </xf>
    <xf numFmtId="49" fontId="4" fillId="0" borderId="1" xfId="7" applyNumberFormat="1" applyFont="1" applyFill="1" applyBorder="1" applyAlignment="1" applyProtection="1">
      <alignment horizontal="left" vertical="top" wrapText="1"/>
      <protection locked="0"/>
    </xf>
    <xf numFmtId="49" fontId="4" fillId="2" borderId="1" xfId="7" applyNumberFormat="1" applyFont="1" applyFill="1" applyBorder="1" applyAlignment="1" applyProtection="1">
      <alignment horizontal="center" vertical="top" wrapText="1"/>
      <protection locked="0"/>
    </xf>
    <xf numFmtId="49" fontId="4" fillId="2" borderId="1" xfId="7" applyNumberFormat="1" applyFont="1" applyFill="1" applyBorder="1" applyAlignment="1" applyProtection="1">
      <alignment horizontal="left" vertical="top" wrapText="1"/>
      <protection locked="0"/>
    </xf>
    <xf numFmtId="4" fontId="4" fillId="2" borderId="1" xfId="7" applyNumberFormat="1" applyFont="1" applyFill="1" applyBorder="1" applyAlignment="1" applyProtection="1">
      <alignment horizontal="center" vertical="top" wrapText="1"/>
      <protection locked="0"/>
    </xf>
    <xf numFmtId="49" fontId="4" fillId="0" borderId="1" xfId="0" applyNumberFormat="1" applyFont="1" applyFill="1" applyBorder="1" applyAlignment="1">
      <alignment horizontal="left" vertical="top" wrapText="1"/>
    </xf>
    <xf numFmtId="0" fontId="10" fillId="0" borderId="1" xfId="0" applyFont="1" applyBorder="1" applyAlignment="1">
      <alignment horizontal="center" vertical="top" wrapText="1"/>
    </xf>
    <xf numFmtId="166" fontId="12" fillId="2" borderId="43" xfId="7" applyNumberFormat="1" applyFont="1" applyFill="1" applyBorder="1" applyAlignment="1" applyProtection="1">
      <alignment horizontal="center" vertical="top" wrapText="1"/>
      <protection locked="0"/>
    </xf>
    <xf numFmtId="166" fontId="12" fillId="2" borderId="44" xfId="7" applyNumberFormat="1" applyFont="1" applyFill="1" applyBorder="1" applyAlignment="1" applyProtection="1">
      <alignment horizontal="center" vertical="top" wrapText="1"/>
      <protection locked="0"/>
    </xf>
    <xf numFmtId="166" fontId="12" fillId="2" borderId="45" xfId="7" applyNumberFormat="1" applyFont="1" applyFill="1" applyBorder="1" applyAlignment="1" applyProtection="1">
      <alignment horizontal="center" vertical="top" wrapText="1"/>
      <protection locked="0"/>
    </xf>
    <xf numFmtId="166" fontId="18" fillId="0" borderId="1" xfId="0" applyNumberFormat="1" applyFont="1" applyBorder="1" applyAlignment="1">
      <alignment horizontal="center" vertical="center" wrapText="1"/>
    </xf>
    <xf numFmtId="0" fontId="4" fillId="0" borderId="6" xfId="0" applyFont="1" applyBorder="1" applyAlignment="1">
      <alignment vertical="top" wrapText="1"/>
    </xf>
    <xf numFmtId="0" fontId="4" fillId="0" borderId="1" xfId="0" applyFont="1" applyFill="1" applyBorder="1" applyAlignment="1">
      <alignment vertical="top" wrapText="1"/>
    </xf>
    <xf numFmtId="4" fontId="23" fillId="0" borderId="17" xfId="1" applyNumberFormat="1" applyFont="1" applyFill="1" applyBorder="1" applyAlignment="1" applyProtection="1">
      <alignment vertical="top" wrapText="1"/>
      <protection locked="0"/>
    </xf>
    <xf numFmtId="4" fontId="23" fillId="0" borderId="51" xfId="1" applyNumberFormat="1" applyFont="1" applyFill="1" applyBorder="1" applyAlignment="1" applyProtection="1">
      <alignment horizontal="left" vertical="top" wrapText="1"/>
      <protection locked="0"/>
    </xf>
    <xf numFmtId="4" fontId="23" fillId="0" borderId="27" xfId="1" applyNumberFormat="1" applyFont="1" applyFill="1" applyBorder="1" applyAlignment="1" applyProtection="1">
      <alignment vertical="top" wrapText="1"/>
      <protection locked="0"/>
    </xf>
    <xf numFmtId="4" fontId="23" fillId="0" borderId="37" xfId="1" applyNumberFormat="1" applyFont="1" applyFill="1" applyBorder="1" applyAlignment="1" applyProtection="1">
      <alignment vertical="top" wrapText="1"/>
      <protection locked="0"/>
    </xf>
    <xf numFmtId="4" fontId="4" fillId="0" borderId="18" xfId="1" applyNumberFormat="1" applyFont="1" applyFill="1" applyBorder="1" applyAlignment="1" applyProtection="1">
      <alignment vertical="top" wrapText="1"/>
      <protection locked="0"/>
    </xf>
    <xf numFmtId="166" fontId="23" fillId="0" borderId="1" xfId="1" applyNumberFormat="1" applyFont="1" applyFill="1" applyBorder="1" applyAlignment="1" applyProtection="1">
      <alignment horizontal="center" vertical="top" wrapText="1"/>
      <protection locked="0"/>
    </xf>
    <xf numFmtId="4" fontId="23" fillId="0" borderId="26" xfId="1" applyNumberFormat="1" applyFont="1" applyFill="1" applyBorder="1" applyAlignment="1" applyProtection="1">
      <alignment vertical="top" wrapText="1"/>
      <protection locked="0"/>
    </xf>
    <xf numFmtId="4" fontId="4" fillId="0" borderId="3" xfId="0" applyNumberFormat="1" applyFont="1" applyBorder="1" applyAlignment="1">
      <alignment horizontal="right" vertical="top"/>
    </xf>
    <xf numFmtId="4" fontId="12" fillId="0" borderId="37" xfId="1" applyNumberFormat="1" applyFont="1" applyFill="1" applyBorder="1" applyAlignment="1" applyProtection="1">
      <alignment horizontal="right" vertical="top" wrapText="1"/>
      <protection locked="0"/>
    </xf>
    <xf numFmtId="4" fontId="12" fillId="0" borderId="71" xfId="1" applyNumberFormat="1" applyFont="1" applyFill="1" applyBorder="1" applyAlignment="1" applyProtection="1">
      <alignment horizontal="right" vertical="top" wrapText="1"/>
      <protection locked="0"/>
    </xf>
    <xf numFmtId="4" fontId="23" fillId="0" borderId="18" xfId="7" applyNumberFormat="1" applyFont="1" applyFill="1" applyBorder="1" applyAlignment="1" applyProtection="1">
      <alignment horizontal="center" vertical="top" wrapText="1"/>
      <protection locked="0"/>
    </xf>
    <xf numFmtId="4" fontId="23" fillId="0" borderId="18" xfId="7" applyNumberFormat="1" applyFont="1" applyFill="1" applyBorder="1" applyAlignment="1" applyProtection="1">
      <alignment horizontal="right" vertical="center" wrapText="1"/>
      <protection locked="0"/>
    </xf>
    <xf numFmtId="4" fontId="4" fillId="0" borderId="37" xfId="1" applyNumberFormat="1" applyFont="1" applyFill="1" applyBorder="1" applyAlignment="1" applyProtection="1">
      <alignment vertical="top" wrapText="1"/>
      <protection locked="0"/>
    </xf>
    <xf numFmtId="2" fontId="4" fillId="0" borderId="18" xfId="1" applyNumberFormat="1" applyFont="1" applyFill="1" applyBorder="1" applyAlignment="1" applyProtection="1">
      <alignment vertical="top" wrapText="1"/>
      <protection locked="0"/>
    </xf>
    <xf numFmtId="4" fontId="4" fillId="0" borderId="51" xfId="1" applyNumberFormat="1" applyFont="1" applyFill="1" applyBorder="1" applyAlignment="1" applyProtection="1">
      <alignment horizontal="left" vertical="top" wrapText="1"/>
      <protection locked="0"/>
    </xf>
    <xf numFmtId="4" fontId="12" fillId="0" borderId="5" xfId="7" applyNumberFormat="1" applyFont="1" applyFill="1" applyBorder="1" applyAlignment="1" applyProtection="1">
      <alignment horizontal="left" vertical="top" wrapText="1"/>
      <protection locked="0"/>
    </xf>
    <xf numFmtId="4" fontId="12" fillId="0" borderId="7" xfId="7" applyNumberFormat="1" applyFont="1" applyFill="1" applyBorder="1" applyAlignment="1" applyProtection="1">
      <alignment horizontal="left" vertical="top" wrapText="1"/>
      <protection locked="0"/>
    </xf>
    <xf numFmtId="4" fontId="12" fillId="0" borderId="6" xfId="7" applyNumberFormat="1" applyFont="1" applyFill="1" applyBorder="1" applyAlignment="1" applyProtection="1">
      <alignment horizontal="left" vertical="top" wrapText="1"/>
      <protection locked="0"/>
    </xf>
    <xf numFmtId="0" fontId="12" fillId="0" borderId="1" xfId="7" applyNumberFormat="1" applyFont="1" applyFill="1" applyBorder="1" applyAlignment="1" applyProtection="1">
      <alignment horizontal="left" vertical="top" wrapText="1"/>
      <protection locked="0"/>
    </xf>
    <xf numFmtId="0" fontId="12" fillId="0" borderId="7" xfId="7" applyNumberFormat="1" applyFont="1" applyFill="1" applyBorder="1" applyAlignment="1" applyProtection="1">
      <alignment horizontal="left" vertical="top" wrapText="1"/>
      <protection locked="0"/>
    </xf>
    <xf numFmtId="0" fontId="11" fillId="0" borderId="1" xfId="7" applyNumberFormat="1" applyFont="1" applyFill="1" applyBorder="1" applyAlignment="1" applyProtection="1">
      <alignment horizontal="center" vertical="top" wrapText="1"/>
      <protection locked="0"/>
    </xf>
    <xf numFmtId="0" fontId="4" fillId="0" borderId="5" xfId="0" applyFont="1" applyFill="1" applyBorder="1" applyAlignment="1">
      <alignment vertical="top" wrapText="1"/>
    </xf>
    <xf numFmtId="0" fontId="11" fillId="0" borderId="1" xfId="7" applyNumberFormat="1" applyFont="1" applyFill="1" applyBorder="1" applyAlignment="1" applyProtection="1">
      <alignment horizontal="left" vertical="top" wrapText="1"/>
      <protection locked="0"/>
    </xf>
    <xf numFmtId="0" fontId="4" fillId="0" borderId="1" xfId="0" applyFont="1" applyFill="1" applyBorder="1" applyAlignment="1">
      <alignment vertical="top" wrapText="1"/>
    </xf>
    <xf numFmtId="49" fontId="4" fillId="0" borderId="5" xfId="0" applyNumberFormat="1" applyFont="1" applyFill="1" applyBorder="1" applyAlignment="1">
      <alignment horizontal="center" vertical="top"/>
    </xf>
    <xf numFmtId="0" fontId="4" fillId="0" borderId="1" xfId="0" applyFont="1" applyBorder="1" applyAlignment="1">
      <alignment horizontal="center" vertical="top"/>
    </xf>
    <xf numFmtId="0" fontId="12" fillId="0" borderId="18" xfId="7" applyNumberFormat="1" applyFont="1" applyFill="1" applyBorder="1" applyAlignment="1" applyProtection="1">
      <alignment horizontal="center" vertical="top" wrapText="1"/>
      <protection locked="0"/>
    </xf>
    <xf numFmtId="0" fontId="12" fillId="0" borderId="18" xfId="7" applyNumberFormat="1" applyFont="1" applyFill="1" applyBorder="1" applyAlignment="1" applyProtection="1">
      <alignment horizontal="left" vertical="top" wrapText="1"/>
      <protection locked="0"/>
    </xf>
    <xf numFmtId="4" fontId="12" fillId="0" borderId="38" xfId="7" applyNumberFormat="1"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12" fillId="0" borderId="24" xfId="7" applyNumberFormat="1" applyFont="1" applyFill="1" applyBorder="1" applyAlignment="1" applyProtection="1">
      <alignment horizontal="left" vertical="top" wrapText="1"/>
      <protection locked="0"/>
    </xf>
    <xf numFmtId="0" fontId="12" fillId="0" borderId="20" xfId="7" applyNumberFormat="1" applyFont="1" applyFill="1" applyBorder="1" applyAlignment="1" applyProtection="1">
      <alignment horizontal="left" vertical="top" wrapText="1"/>
      <protection locked="0"/>
    </xf>
    <xf numFmtId="0" fontId="12" fillId="0" borderId="22" xfId="7" applyNumberFormat="1" applyFont="1" applyFill="1" applyBorder="1" applyAlignment="1" applyProtection="1">
      <alignment horizontal="left" vertical="top" wrapText="1"/>
      <protection locked="0"/>
    </xf>
    <xf numFmtId="0" fontId="12" fillId="0" borderId="38" xfId="7" applyNumberFormat="1" applyFont="1" applyFill="1" applyBorder="1" applyAlignment="1" applyProtection="1">
      <alignment horizontal="center" vertical="top" wrapText="1"/>
      <protection locked="0"/>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4" fontId="4" fillId="0" borderId="1" xfId="7" applyNumberFormat="1" applyFont="1" applyFill="1" applyBorder="1" applyAlignment="1" applyProtection="1">
      <alignment horizontal="center" vertical="top" wrapText="1"/>
      <protection locked="0"/>
    </xf>
    <xf numFmtId="0" fontId="8" fillId="0" borderId="1" xfId="0" applyFont="1" applyBorder="1" applyAlignment="1">
      <alignment horizontal="center" vertical="top"/>
    </xf>
    <xf numFmtId="4" fontId="12" fillId="0" borderId="5" xfId="7" applyNumberFormat="1" applyFont="1" applyFill="1" applyBorder="1" applyAlignment="1" applyProtection="1">
      <alignment horizontal="right" vertical="top" wrapText="1"/>
      <protection locked="0"/>
    </xf>
    <xf numFmtId="49" fontId="10" fillId="0" borderId="6" xfId="0" applyNumberFormat="1" applyFont="1" applyFill="1" applyBorder="1" applyAlignment="1">
      <alignment horizontal="center" vertical="top"/>
    </xf>
    <xf numFmtId="0" fontId="12" fillId="0" borderId="5" xfId="2" applyFont="1" applyFill="1" applyBorder="1" applyAlignment="1">
      <alignment vertical="top" wrapText="1"/>
    </xf>
    <xf numFmtId="0" fontId="10" fillId="0" borderId="5" xfId="0" applyFont="1" applyFill="1" applyBorder="1" applyAlignment="1">
      <alignment horizontal="center" vertical="top"/>
    </xf>
    <xf numFmtId="0" fontId="10" fillId="0" borderId="7" xfId="0" applyFont="1" applyFill="1" applyBorder="1" applyAlignment="1">
      <alignment horizontal="center" vertical="top"/>
    </xf>
    <xf numFmtId="0" fontId="10" fillId="0" borderId="6" xfId="2" applyFont="1" applyFill="1" applyBorder="1" applyAlignment="1">
      <alignment horizontal="left" vertical="top" wrapText="1"/>
    </xf>
    <xf numFmtId="0" fontId="12" fillId="0" borderId="5" xfId="2" applyFont="1" applyFill="1" applyBorder="1" applyAlignment="1">
      <alignment horizontal="left" vertical="top" wrapText="1"/>
    </xf>
    <xf numFmtId="49" fontId="12" fillId="0" borderId="1" xfId="7" applyNumberFormat="1" applyFont="1" applyFill="1" applyBorder="1" applyAlignment="1" applyProtection="1">
      <alignment horizontal="center" vertical="top" wrapText="1"/>
      <protection locked="0"/>
    </xf>
    <xf numFmtId="0" fontId="4" fillId="0" borderId="0" xfId="0" applyFont="1" applyFill="1" applyBorder="1" applyAlignment="1">
      <alignment horizontal="left" vertical="top" wrapText="1"/>
    </xf>
    <xf numFmtId="0" fontId="10" fillId="0" borderId="6" xfId="0" applyFont="1" applyFill="1" applyBorder="1" applyAlignment="1">
      <alignment horizontal="center" vertical="top"/>
    </xf>
    <xf numFmtId="0" fontId="11" fillId="0" borderId="3" xfId="2" applyFont="1" applyFill="1" applyBorder="1" applyAlignment="1">
      <alignment horizontal="left" vertical="top" wrapText="1"/>
    </xf>
    <xf numFmtId="49" fontId="10" fillId="0" borderId="1" xfId="0" applyNumberFormat="1" applyFont="1" applyFill="1" applyBorder="1" applyAlignment="1">
      <alignment horizontal="center" vertical="top"/>
    </xf>
    <xf numFmtId="0" fontId="7" fillId="2" borderId="1" xfId="6" applyFont="1" applyFill="1" applyBorder="1" applyAlignment="1">
      <alignment horizontal="left" vertical="top" wrapText="1"/>
    </xf>
    <xf numFmtId="49" fontId="4" fillId="2" borderId="1" xfId="6" applyNumberFormat="1" applyFont="1" applyFill="1" applyBorder="1" applyAlignment="1">
      <alignment horizontal="center" vertical="top" wrapText="1"/>
    </xf>
    <xf numFmtId="0" fontId="12" fillId="0" borderId="1" xfId="1" applyNumberFormat="1" applyFont="1" applyFill="1" applyBorder="1" applyAlignment="1" applyProtection="1">
      <alignment horizontal="left" vertical="top" wrapText="1"/>
      <protection locked="0"/>
    </xf>
    <xf numFmtId="4" fontId="12" fillId="0" borderId="25" xfId="7" applyNumberFormat="1" applyFon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11" fillId="0" borderId="18" xfId="7" applyNumberFormat="1" applyFont="1" applyFill="1" applyBorder="1" applyAlignment="1" applyProtection="1">
      <alignment horizontal="left" vertical="top" wrapText="1"/>
      <protection locked="0"/>
    </xf>
    <xf numFmtId="4" fontId="12" fillId="0" borderId="38" xfId="7" applyNumberFormat="1" applyFont="1" applyFill="1" applyBorder="1" applyAlignment="1" applyProtection="1">
      <alignment horizontal="right" vertical="top" wrapText="1"/>
      <protection locked="0"/>
    </xf>
    <xf numFmtId="4" fontId="12" fillId="0" borderId="19" xfId="7" applyNumberFormat="1" applyFont="1" applyFill="1" applyBorder="1" applyAlignment="1" applyProtection="1">
      <alignment horizontal="right" vertical="top" wrapText="1"/>
      <protection locked="0"/>
    </xf>
    <xf numFmtId="0" fontId="12" fillId="0" borderId="25" xfId="7" applyNumberFormat="1" applyFont="1" applyFill="1" applyBorder="1" applyAlignment="1" applyProtection="1">
      <alignment horizontal="center" vertical="top" wrapText="1"/>
      <protection locked="0"/>
    </xf>
    <xf numFmtId="0" fontId="12" fillId="0" borderId="19" xfId="7" applyNumberFormat="1" applyFont="1" applyFill="1" applyBorder="1" applyAlignment="1" applyProtection="1">
      <alignment horizontal="center" vertical="top" wrapText="1"/>
      <protection locked="0"/>
    </xf>
    <xf numFmtId="0" fontId="11" fillId="0" borderId="24" xfId="7" applyNumberFormat="1" applyFont="1" applyFill="1" applyBorder="1" applyAlignment="1" applyProtection="1">
      <alignment horizontal="left" vertical="top" wrapText="1"/>
      <protection locked="0"/>
    </xf>
    <xf numFmtId="0" fontId="11" fillId="0" borderId="22" xfId="7" applyNumberFormat="1" applyFont="1" applyFill="1" applyBorder="1" applyAlignment="1" applyProtection="1">
      <alignment horizontal="left" vertical="top" wrapText="1"/>
      <protection locked="0"/>
    </xf>
    <xf numFmtId="4" fontId="4" fillId="0" borderId="5"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5" xfId="0" applyNumberFormat="1" applyFont="1" applyBorder="1" applyAlignment="1">
      <alignment horizontal="left" vertical="top" wrapText="1"/>
    </xf>
    <xf numFmtId="4" fontId="4" fillId="0" borderId="7" xfId="0" applyNumberFormat="1" applyFont="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11" fillId="0" borderId="26" xfId="7" applyNumberFormat="1" applyFont="1" applyFill="1" applyBorder="1" applyAlignment="1" applyProtection="1">
      <alignment horizontal="left" vertical="top" wrapText="1"/>
      <protection locked="0"/>
    </xf>
    <xf numFmtId="0" fontId="12" fillId="0" borderId="36" xfId="7" applyNumberFormat="1" applyFont="1" applyFill="1" applyBorder="1" applyAlignment="1" applyProtection="1">
      <alignment horizontal="left" vertical="top" wrapText="1"/>
      <protection locked="0"/>
    </xf>
    <xf numFmtId="49" fontId="11" fillId="0" borderId="1" xfId="7" applyNumberFormat="1" applyFont="1" applyFill="1" applyBorder="1" applyAlignment="1" applyProtection="1">
      <alignment horizontal="center" vertical="top" wrapText="1"/>
      <protection locked="0"/>
    </xf>
    <xf numFmtId="0" fontId="11" fillId="0" borderId="5" xfId="2" applyFont="1" applyFill="1" applyBorder="1" applyAlignment="1">
      <alignment horizontal="left" vertical="top" wrapText="1"/>
    </xf>
    <xf numFmtId="0" fontId="11" fillId="0" borderId="6" xfId="2" applyFont="1" applyFill="1" applyBorder="1" applyAlignment="1">
      <alignment horizontal="left" vertical="top" wrapText="1"/>
    </xf>
    <xf numFmtId="0" fontId="4" fillId="0" borderId="1" xfId="0" applyFont="1" applyFill="1" applyBorder="1" applyAlignment="1">
      <alignment horizontal="left" vertical="top" wrapText="1"/>
    </xf>
    <xf numFmtId="4" fontId="12" fillId="0" borderId="1" xfId="7" applyNumberFormat="1" applyFont="1" applyFill="1" applyBorder="1" applyAlignment="1" applyProtection="1">
      <alignment horizontal="center" vertical="top" wrapText="1"/>
      <protection locked="0"/>
    </xf>
    <xf numFmtId="0" fontId="4" fillId="0" borderId="1" xfId="0" applyFont="1" applyFill="1" applyBorder="1" applyAlignment="1">
      <alignment horizontal="center" vertical="top"/>
    </xf>
    <xf numFmtId="0" fontId="12" fillId="0" borderId="6" xfId="2" applyFont="1" applyFill="1" applyBorder="1" applyAlignment="1">
      <alignment horizontal="left" vertical="top" wrapText="1"/>
    </xf>
    <xf numFmtId="0" fontId="12" fillId="0" borderId="3" xfId="2" applyFont="1" applyFill="1" applyBorder="1" applyAlignment="1">
      <alignment horizontal="left" vertical="top" wrapText="1"/>
    </xf>
    <xf numFmtId="0" fontId="4" fillId="0" borderId="5" xfId="0" applyFont="1" applyFill="1" applyBorder="1" applyAlignment="1">
      <alignment horizontal="left" vertical="top"/>
    </xf>
    <xf numFmtId="4" fontId="12" fillId="0" borderId="10" xfId="7" applyNumberFormat="1" applyFont="1" applyFill="1" applyBorder="1" applyAlignment="1" applyProtection="1">
      <alignment horizontal="right" vertical="top" wrapText="1"/>
      <protection locked="0"/>
    </xf>
    <xf numFmtId="4" fontId="12" fillId="0" borderId="1" xfId="1" applyNumberFormat="1" applyFont="1" applyFill="1" applyBorder="1" applyAlignment="1" applyProtection="1">
      <alignment horizontal="left" vertical="top" wrapText="1"/>
      <protection locked="0"/>
    </xf>
    <xf numFmtId="0" fontId="0" fillId="0" borderId="6" xfId="0"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6" xfId="0" applyBorder="1" applyAlignment="1">
      <alignment horizontal="center" vertical="top" wrapText="1"/>
    </xf>
    <xf numFmtId="0" fontId="12" fillId="2" borderId="7" xfId="0" applyFont="1" applyFill="1" applyBorder="1" applyAlignment="1">
      <alignment horizontal="center" vertical="top" wrapText="1"/>
    </xf>
    <xf numFmtId="0" fontId="12" fillId="2" borderId="6" xfId="0" applyFont="1" applyFill="1" applyBorder="1" applyAlignment="1">
      <alignment horizontal="center" vertical="top" wrapText="1"/>
    </xf>
    <xf numFmtId="0" fontId="11" fillId="0" borderId="22" xfId="1" applyNumberFormat="1"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7" fillId="0" borderId="5" xfId="0" applyFont="1" applyFill="1" applyBorder="1" applyAlignment="1">
      <alignment horizontal="left" vertical="top"/>
    </xf>
    <xf numFmtId="0" fontId="4" fillId="2" borderId="7" xfId="0" applyFont="1" applyFill="1" applyBorder="1" applyAlignment="1">
      <alignment horizontal="center" vertical="top"/>
    </xf>
    <xf numFmtId="0" fontId="4" fillId="2" borderId="6" xfId="0" applyFont="1" applyFill="1" applyBorder="1" applyAlignment="1">
      <alignment horizontal="center" vertical="top"/>
    </xf>
    <xf numFmtId="4" fontId="4" fillId="0" borderId="5" xfId="0" applyNumberFormat="1" applyFont="1" applyBorder="1" applyAlignment="1">
      <alignment vertical="top" wrapText="1"/>
    </xf>
    <xf numFmtId="4" fontId="4" fillId="0" borderId="6" xfId="0" applyNumberFormat="1" applyFont="1" applyBorder="1" applyAlignment="1">
      <alignment vertical="top" wrapText="1"/>
    </xf>
    <xf numFmtId="4" fontId="4" fillId="0" borderId="12" xfId="0" applyNumberFormat="1" applyFont="1" applyBorder="1" applyAlignment="1">
      <alignment horizontal="left" vertical="top" wrapText="1"/>
    </xf>
    <xf numFmtId="4" fontId="4" fillId="0" borderId="15" xfId="0" applyNumberFormat="1" applyFont="1" applyBorder="1" applyAlignment="1">
      <alignment horizontal="left" vertical="top" wrapText="1"/>
    </xf>
    <xf numFmtId="0" fontId="7" fillId="0" borderId="1" xfId="0" applyFont="1" applyFill="1" applyBorder="1" applyAlignment="1">
      <alignment horizontal="left" vertical="top" wrapText="1"/>
    </xf>
    <xf numFmtId="4" fontId="4" fillId="0" borderId="1" xfId="0" applyNumberFormat="1" applyFont="1" applyBorder="1" applyAlignment="1">
      <alignment horizontal="center" vertical="top"/>
    </xf>
    <xf numFmtId="4" fontId="4" fillId="0" borderId="5" xfId="0" applyNumberFormat="1" applyFont="1" applyFill="1" applyBorder="1" applyAlignment="1">
      <alignment horizontal="right" vertical="top" wrapText="1"/>
    </xf>
    <xf numFmtId="0" fontId="4" fillId="0" borderId="12" xfId="0" applyFont="1" applyFill="1" applyBorder="1" applyAlignment="1">
      <alignment vertical="top" wrapText="1"/>
    </xf>
    <xf numFmtId="0" fontId="12" fillId="0" borderId="7" xfId="7" applyNumberFormat="1" applyFont="1" applyFill="1" applyBorder="1" applyAlignment="1" applyProtection="1">
      <alignment vertical="top" wrapText="1"/>
      <protection locked="0"/>
    </xf>
    <xf numFmtId="0" fontId="12" fillId="0" borderId="6" xfId="7" applyNumberFormat="1" applyFont="1" applyFill="1" applyBorder="1" applyAlignment="1" applyProtection="1">
      <alignment vertical="top" wrapText="1"/>
      <protection locked="0"/>
    </xf>
    <xf numFmtId="4" fontId="11" fillId="0" borderId="1" xfId="7" applyNumberFormat="1" applyFont="1" applyFill="1" applyBorder="1" applyAlignment="1" applyProtection="1">
      <alignment horizontal="center" vertical="top" wrapText="1"/>
      <protection locked="0"/>
    </xf>
    <xf numFmtId="4" fontId="11" fillId="0" borderId="25" xfId="7" applyNumberFormat="1" applyFont="1" applyFill="1" applyBorder="1" applyAlignment="1" applyProtection="1">
      <alignment horizontal="right" vertical="top" wrapText="1"/>
      <protection locked="0"/>
    </xf>
    <xf numFmtId="4" fontId="11" fillId="0" borderId="38" xfId="7" applyNumberFormat="1" applyFont="1" applyFill="1" applyBorder="1" applyAlignment="1" applyProtection="1">
      <alignment horizontal="right" vertical="top" wrapText="1"/>
      <protection locked="0"/>
    </xf>
    <xf numFmtId="4" fontId="11" fillId="0" borderId="19" xfId="7" applyNumberFormat="1" applyFont="1" applyFill="1" applyBorder="1" applyAlignment="1" applyProtection="1">
      <alignment horizontal="right" vertical="top" wrapText="1"/>
      <protection locked="0"/>
    </xf>
    <xf numFmtId="0" fontId="4" fillId="0" borderId="6" xfId="0" applyFont="1" applyFill="1" applyBorder="1" applyAlignment="1">
      <alignment horizontal="left" vertical="top"/>
    </xf>
    <xf numFmtId="49" fontId="4" fillId="0" borderId="1" xfId="0" applyNumberFormat="1" applyFont="1" applyFill="1" applyBorder="1" applyAlignment="1">
      <alignment horizontal="center" vertical="top"/>
    </xf>
    <xf numFmtId="0" fontId="12" fillId="0" borderId="26" xfId="7" applyNumberFormat="1" applyFont="1" applyFill="1" applyBorder="1" applyAlignment="1" applyProtection="1">
      <alignment horizontal="left" vertical="top" wrapText="1"/>
      <protection locked="0"/>
    </xf>
    <xf numFmtId="0" fontId="7" fillId="0" borderId="6" xfId="0" applyFont="1" applyFill="1" applyBorder="1" applyAlignment="1">
      <alignment horizontal="left" vertical="top"/>
    </xf>
    <xf numFmtId="164" fontId="4" fillId="0" borderId="6" xfId="0" applyNumberFormat="1"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4" fontId="12" fillId="2" borderId="5" xfId="7" applyNumberFormat="1" applyFont="1" applyFill="1" applyBorder="1" applyAlignment="1" applyProtection="1">
      <alignment horizontal="left" vertical="top" wrapText="1"/>
      <protection locked="0"/>
    </xf>
    <xf numFmtId="4" fontId="12" fillId="2" borderId="6" xfId="7" applyNumberFormat="1" applyFont="1" applyFill="1" applyBorder="1" applyAlignment="1" applyProtection="1">
      <alignment horizontal="left" vertical="top" wrapText="1"/>
      <protection locked="0"/>
    </xf>
    <xf numFmtId="16" fontId="12" fillId="2" borderId="5" xfId="0" applyNumberFormat="1"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11" xfId="0" applyFont="1" applyFill="1" applyBorder="1" applyAlignment="1">
      <alignment horizontal="center" vertical="top" wrapText="1"/>
    </xf>
    <xf numFmtId="14" fontId="12" fillId="2" borderId="7" xfId="0" applyNumberFormat="1" applyFont="1" applyFill="1" applyBorder="1" applyAlignment="1">
      <alignment horizontal="center" vertical="top" wrapText="1"/>
    </xf>
    <xf numFmtId="4" fontId="28" fillId="0" borderId="1" xfId="0" applyNumberFormat="1" applyFont="1" applyBorder="1" applyAlignment="1">
      <alignment horizontal="right" vertical="top"/>
    </xf>
    <xf numFmtId="4" fontId="28" fillId="0" borderId="1" xfId="0" applyNumberFormat="1" applyFont="1" applyFill="1" applyBorder="1" applyAlignment="1">
      <alignment horizontal="right" vertical="top"/>
    </xf>
    <xf numFmtId="166" fontId="28" fillId="0" borderId="1" xfId="0" applyNumberFormat="1" applyFont="1" applyFill="1" applyBorder="1" applyAlignment="1">
      <alignment horizontal="center" vertical="top"/>
    </xf>
    <xf numFmtId="165" fontId="28" fillId="0" borderId="1" xfId="0" applyNumberFormat="1" applyFont="1" applyBorder="1" applyAlignment="1">
      <alignment horizontal="center" vertical="top"/>
    </xf>
    <xf numFmtId="165" fontId="28" fillId="0" borderId="1" xfId="0" applyNumberFormat="1" applyFont="1" applyFill="1" applyBorder="1" applyAlignment="1">
      <alignment horizontal="center" vertical="top"/>
    </xf>
    <xf numFmtId="4" fontId="28" fillId="0" borderId="1" xfId="7" applyNumberFormat="1" applyFont="1" applyFill="1" applyBorder="1" applyAlignment="1" applyProtection="1">
      <alignment horizontal="left" vertical="top" wrapText="1"/>
      <protection locked="0"/>
    </xf>
    <xf numFmtId="4" fontId="29" fillId="0" borderId="1" xfId="0" applyNumberFormat="1" applyFont="1" applyBorder="1" applyAlignment="1">
      <alignment horizontal="right" vertical="top"/>
    </xf>
    <xf numFmtId="166" fontId="29" fillId="0" borderId="1" xfId="0" applyNumberFormat="1" applyFont="1" applyBorder="1" applyAlignment="1">
      <alignment horizontal="center" vertical="top"/>
    </xf>
    <xf numFmtId="165" fontId="29" fillId="0" borderId="1" xfId="0" applyNumberFormat="1" applyFont="1" applyBorder="1" applyAlignment="1">
      <alignment horizontal="center" vertical="top"/>
    </xf>
    <xf numFmtId="4" fontId="29" fillId="0" borderId="1" xfId="7" applyNumberFormat="1" applyFont="1" applyFill="1" applyBorder="1" applyAlignment="1" applyProtection="1">
      <alignment horizontal="left" vertical="top" wrapText="1"/>
      <protection locked="0"/>
    </xf>
    <xf numFmtId="4" fontId="29" fillId="0" borderId="1" xfId="7" applyNumberFormat="1" applyFont="1" applyFill="1" applyBorder="1" applyAlignment="1" applyProtection="1">
      <alignment horizontal="right" vertical="top" wrapText="1"/>
      <protection locked="0"/>
    </xf>
    <xf numFmtId="4" fontId="29" fillId="0" borderId="1" xfId="0" applyNumberFormat="1" applyFont="1" applyFill="1" applyBorder="1" applyAlignment="1">
      <alignment horizontal="right" vertical="top"/>
    </xf>
    <xf numFmtId="166" fontId="29" fillId="0" borderId="1" xfId="0" applyNumberFormat="1" applyFont="1" applyFill="1" applyBorder="1" applyAlignment="1">
      <alignment horizontal="center" vertical="top"/>
    </xf>
    <xf numFmtId="165" fontId="29" fillId="0" borderId="1" xfId="0" applyNumberFormat="1" applyFont="1" applyFill="1" applyBorder="1" applyAlignment="1">
      <alignment horizontal="center" vertical="top"/>
    </xf>
    <xf numFmtId="4" fontId="29" fillId="0" borderId="1" xfId="0" applyNumberFormat="1" applyFont="1" applyFill="1" applyBorder="1" applyAlignment="1">
      <alignment horizontal="right" vertical="top" wrapText="1"/>
    </xf>
    <xf numFmtId="4" fontId="29" fillId="0" borderId="1" xfId="0" applyNumberFormat="1" applyFont="1" applyBorder="1" applyAlignment="1">
      <alignment horizontal="right" vertical="top" wrapText="1"/>
    </xf>
    <xf numFmtId="0" fontId="29" fillId="0" borderId="1" xfId="0" applyFont="1" applyFill="1" applyBorder="1" applyAlignment="1">
      <alignment horizontal="center" vertical="top"/>
    </xf>
    <xf numFmtId="4" fontId="29" fillId="2" borderId="1" xfId="0" applyNumberFormat="1" applyFont="1" applyFill="1" applyBorder="1" applyAlignment="1">
      <alignment horizontal="right" vertical="top"/>
    </xf>
    <xf numFmtId="4" fontId="29" fillId="2" borderId="1" xfId="7" applyNumberFormat="1" applyFont="1" applyFill="1" applyBorder="1" applyAlignment="1" applyProtection="1">
      <alignment horizontal="right" vertical="top" wrapText="1"/>
      <protection locked="0"/>
    </xf>
    <xf numFmtId="166" fontId="29" fillId="2" borderId="1" xfId="0" applyNumberFormat="1" applyFont="1" applyFill="1" applyBorder="1" applyAlignment="1">
      <alignment horizontal="center" vertical="top"/>
    </xf>
    <xf numFmtId="165" fontId="29" fillId="2" borderId="1" xfId="0" applyNumberFormat="1" applyFont="1" applyFill="1" applyBorder="1" applyAlignment="1">
      <alignment horizontal="center" vertical="top"/>
    </xf>
    <xf numFmtId="4" fontId="29" fillId="2" borderId="1" xfId="0" applyNumberFormat="1" applyFont="1" applyFill="1" applyBorder="1" applyAlignment="1">
      <alignment horizontal="right" vertical="top" wrapText="1"/>
    </xf>
    <xf numFmtId="4" fontId="29" fillId="0" borderId="5" xfId="7" applyNumberFormat="1" applyFont="1" applyFill="1" applyBorder="1" applyAlignment="1" applyProtection="1">
      <alignment vertical="top" wrapText="1"/>
      <protection locked="0"/>
    </xf>
    <xf numFmtId="4" fontId="29" fillId="0" borderId="7" xfId="7" applyNumberFormat="1" applyFont="1" applyFill="1" applyBorder="1" applyAlignment="1" applyProtection="1">
      <alignment vertical="top" wrapText="1"/>
      <protection locked="0"/>
    </xf>
    <xf numFmtId="4" fontId="29" fillId="0" borderId="6" xfId="7" applyNumberFormat="1" applyFont="1" applyFill="1" applyBorder="1" applyAlignment="1" applyProtection="1">
      <alignment vertical="top" wrapText="1"/>
      <protection locked="0"/>
    </xf>
    <xf numFmtId="4" fontId="28" fillId="2" borderId="1" xfId="0" applyNumberFormat="1" applyFont="1" applyFill="1" applyBorder="1" applyAlignment="1">
      <alignment horizontal="right" vertical="top" wrapText="1"/>
    </xf>
    <xf numFmtId="166" fontId="28" fillId="2" borderId="1" xfId="0" applyNumberFormat="1" applyFont="1" applyFill="1" applyBorder="1" applyAlignment="1">
      <alignment horizontal="center" vertical="top" wrapText="1"/>
    </xf>
    <xf numFmtId="4" fontId="28" fillId="2" borderId="1" xfId="0" applyNumberFormat="1" applyFont="1" applyFill="1" applyBorder="1" applyAlignment="1">
      <alignment horizontal="center" vertical="top" wrapText="1"/>
    </xf>
    <xf numFmtId="4" fontId="28" fillId="2" borderId="1" xfId="0" applyNumberFormat="1" applyFont="1" applyFill="1" applyBorder="1" applyAlignment="1">
      <alignment horizontal="left" vertical="top" wrapText="1"/>
    </xf>
    <xf numFmtId="166" fontId="29" fillId="2" borderId="1" xfId="0" applyNumberFormat="1" applyFont="1" applyFill="1" applyBorder="1" applyAlignment="1">
      <alignment horizontal="center" vertical="top" wrapText="1"/>
    </xf>
    <xf numFmtId="4" fontId="29" fillId="2" borderId="1" xfId="0" applyNumberFormat="1" applyFont="1" applyFill="1" applyBorder="1" applyAlignment="1">
      <alignment horizontal="center" vertical="top" wrapText="1"/>
    </xf>
    <xf numFmtId="4" fontId="29" fillId="2" borderId="1" xfId="0" applyNumberFormat="1" applyFont="1" applyFill="1" applyBorder="1" applyAlignment="1">
      <alignment horizontal="left" vertical="top" wrapText="1"/>
    </xf>
    <xf numFmtId="4" fontId="30" fillId="0" borderId="1" xfId="0" applyNumberFormat="1" applyFont="1" applyBorder="1" applyAlignment="1">
      <alignment horizontal="right" vertical="top"/>
    </xf>
    <xf numFmtId="166" fontId="30" fillId="0" borderId="1" xfId="0" applyNumberFormat="1" applyFont="1" applyFill="1" applyBorder="1" applyAlignment="1">
      <alignment horizontal="center" vertical="top" wrapText="1"/>
    </xf>
    <xf numFmtId="4" fontId="30" fillId="0" borderId="1" xfId="1" applyNumberFormat="1" applyFont="1" applyFill="1" applyBorder="1" applyAlignment="1" applyProtection="1">
      <alignment horizontal="center" vertical="top" wrapText="1"/>
      <protection locked="0"/>
    </xf>
    <xf numFmtId="4" fontId="30" fillId="0" borderId="1" xfId="0" applyNumberFormat="1" applyFont="1" applyFill="1" applyBorder="1" applyAlignment="1">
      <alignment horizontal="right" vertical="top"/>
    </xf>
    <xf numFmtId="4" fontId="30" fillId="0" borderId="1" xfId="0" applyNumberFormat="1" applyFont="1" applyFill="1" applyBorder="1" applyAlignment="1">
      <alignment horizontal="center" vertical="top"/>
    </xf>
    <xf numFmtId="4" fontId="30" fillId="5" borderId="1" xfId="0" applyNumberFormat="1" applyFont="1" applyFill="1" applyBorder="1" applyAlignment="1">
      <alignment horizontal="right" vertical="top"/>
    </xf>
    <xf numFmtId="0" fontId="4" fillId="0" borderId="1" xfId="0" applyFont="1" applyFill="1" applyBorder="1" applyAlignment="1">
      <alignment horizontal="left" vertical="top" wrapText="1"/>
    </xf>
    <xf numFmtId="4" fontId="4" fillId="0" borderId="17" xfId="1" applyNumberFormat="1" applyFont="1" applyFill="1" applyBorder="1" applyAlignment="1" applyProtection="1">
      <alignment vertical="top" wrapText="1"/>
      <protection locked="0"/>
    </xf>
    <xf numFmtId="4" fontId="4" fillId="0" borderId="27" xfId="1" applyNumberFormat="1" applyFont="1" applyFill="1" applyBorder="1" applyAlignment="1" applyProtection="1">
      <alignment vertical="top" wrapText="1"/>
      <protection locked="0"/>
    </xf>
    <xf numFmtId="166" fontId="4" fillId="0" borderId="1" xfId="1" applyNumberFormat="1" applyFont="1" applyFill="1" applyBorder="1" applyAlignment="1" applyProtection="1">
      <alignment horizontal="center" vertical="top" wrapText="1"/>
      <protection locked="0"/>
    </xf>
    <xf numFmtId="4" fontId="4" fillId="0" borderId="26" xfId="1" applyNumberFormat="1" applyFont="1" applyFill="1" applyBorder="1" applyAlignment="1" applyProtection="1">
      <alignment vertical="top" wrapText="1"/>
      <protection locked="0"/>
    </xf>
    <xf numFmtId="4" fontId="4" fillId="2" borderId="1" xfId="0" applyNumberFormat="1" applyFont="1" applyFill="1" applyBorder="1" applyAlignment="1">
      <alignment horizontal="left" vertical="top" wrapText="1"/>
    </xf>
    <xf numFmtId="0" fontId="4" fillId="0" borderId="7" xfId="0" applyFont="1" applyBorder="1" applyAlignment="1">
      <alignment horizontal="center" vertical="top"/>
    </xf>
    <xf numFmtId="0" fontId="4" fillId="0" borderId="6" xfId="0" applyFont="1" applyBorder="1" applyAlignment="1">
      <alignment horizontal="center" vertical="top"/>
    </xf>
    <xf numFmtId="0" fontId="4" fillId="0" borderId="1" xfId="0" applyFont="1" applyFill="1" applyBorder="1" applyAlignment="1">
      <alignment vertical="top" wrapText="1"/>
    </xf>
    <xf numFmtId="4" fontId="7" fillId="2" borderId="1" xfId="0" applyNumberFormat="1" applyFont="1" applyFill="1" applyBorder="1" applyAlignment="1">
      <alignment horizontal="right" vertical="top"/>
    </xf>
    <xf numFmtId="166" fontId="4" fillId="2" borderId="1" xfId="0" applyNumberFormat="1" applyFont="1" applyFill="1" applyBorder="1" applyAlignment="1">
      <alignment horizontal="center" vertical="top" wrapText="1"/>
    </xf>
    <xf numFmtId="4" fontId="12" fillId="0" borderId="6" xfId="7" applyNumberFormat="1" applyFont="1" applyFill="1" applyBorder="1" applyAlignment="1" applyProtection="1">
      <alignment vertical="top" wrapText="1"/>
      <protection locked="0"/>
    </xf>
    <xf numFmtId="166" fontId="7" fillId="2" borderId="1" xfId="0" applyNumberFormat="1" applyFont="1" applyFill="1" applyBorder="1" applyAlignment="1">
      <alignment horizontal="center" vertical="top" wrapText="1"/>
    </xf>
    <xf numFmtId="4" fontId="7" fillId="2" borderId="1"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xf>
    <xf numFmtId="0" fontId="4" fillId="0" borderId="8" xfId="0" applyFont="1" applyFill="1" applyBorder="1" applyAlignment="1">
      <alignment horizontal="left" vertical="top" wrapText="1"/>
    </xf>
    <xf numFmtId="4" fontId="12" fillId="0" borderId="5" xfId="7" applyNumberFormat="1" applyFont="1" applyFill="1" applyBorder="1" applyAlignment="1" applyProtection="1">
      <alignment horizontal="left" vertical="top" wrapText="1"/>
      <protection locked="0"/>
    </xf>
    <xf numFmtId="4" fontId="12" fillId="0" borderId="7" xfId="7" applyNumberFormat="1" applyFont="1" applyFill="1" applyBorder="1" applyAlignment="1" applyProtection="1">
      <alignment horizontal="left" vertical="top" wrapText="1"/>
      <protection locked="0"/>
    </xf>
    <xf numFmtId="4" fontId="12" fillId="0" borderId="6" xfId="7" applyNumberFormat="1" applyFont="1" applyFill="1" applyBorder="1" applyAlignment="1" applyProtection="1">
      <alignment horizontal="left" vertical="top" wrapText="1"/>
      <protection locked="0"/>
    </xf>
    <xf numFmtId="0" fontId="4" fillId="0" borderId="1" xfId="7" applyNumberFormat="1" applyFont="1" applyFill="1" applyBorder="1" applyAlignment="1" applyProtection="1">
      <alignment horizontal="left" vertical="top" wrapText="1"/>
      <protection locked="0"/>
    </xf>
    <xf numFmtId="4" fontId="12" fillId="0" borderId="1" xfId="7" applyNumberFormat="1" applyFont="1" applyFill="1" applyBorder="1" applyAlignment="1" applyProtection="1">
      <alignment horizontal="left" vertical="top" wrapText="1"/>
      <protection locked="0"/>
    </xf>
    <xf numFmtId="4" fontId="11" fillId="0" borderId="1" xfId="7" applyNumberFormat="1" applyFont="1" applyFill="1" applyBorder="1" applyAlignment="1" applyProtection="1">
      <alignment horizontal="left" vertical="top" wrapText="1"/>
      <protection locked="0"/>
    </xf>
    <xf numFmtId="0" fontId="12" fillId="0" borderId="1" xfId="7" applyNumberFormat="1" applyFont="1" applyFill="1" applyBorder="1" applyAlignment="1" applyProtection="1">
      <alignment horizontal="left" vertical="top" wrapText="1"/>
      <protection locked="0"/>
    </xf>
    <xf numFmtId="0" fontId="4" fillId="0" borderId="1" xfId="0" applyFont="1" applyBorder="1" applyAlignment="1">
      <alignment horizontal="center" vertical="top"/>
    </xf>
    <xf numFmtId="0" fontId="11" fillId="0" borderId="1" xfId="7" applyNumberFormat="1" applyFont="1" applyFill="1" applyBorder="1" applyAlignment="1" applyProtection="1">
      <alignment horizontal="left" vertical="top" wrapText="1"/>
      <protection locked="0"/>
    </xf>
    <xf numFmtId="4" fontId="4" fillId="0" borderId="1" xfId="7" applyNumberFormat="1" applyFont="1" applyFill="1" applyBorder="1" applyAlignment="1" applyProtection="1">
      <alignment horizontal="left" vertical="top" wrapText="1"/>
      <protection locked="0"/>
    </xf>
    <xf numFmtId="49" fontId="10" fillId="0" borderId="1" xfId="0" applyNumberFormat="1" applyFont="1" applyFill="1" applyBorder="1" applyAlignment="1">
      <alignment horizontal="center" vertical="top"/>
    </xf>
    <xf numFmtId="49" fontId="10" fillId="0" borderId="5" xfId="0" applyNumberFormat="1" applyFont="1" applyFill="1" applyBorder="1" applyAlignment="1">
      <alignment horizontal="center" vertical="top"/>
    </xf>
    <xf numFmtId="4" fontId="4" fillId="0" borderId="10" xfId="7" applyNumberFormat="1" applyFont="1" applyFill="1" applyBorder="1" applyAlignment="1" applyProtection="1">
      <alignment horizontal="right" vertical="top" wrapText="1"/>
      <protection locked="0"/>
    </xf>
    <xf numFmtId="4" fontId="4" fillId="0" borderId="1" xfId="7" applyNumberFormat="1" applyFont="1" applyFill="1" applyBorder="1" applyAlignment="1" applyProtection="1">
      <alignment horizontal="center" vertical="top" wrapText="1"/>
      <protection locked="0"/>
    </xf>
    <xf numFmtId="0" fontId="12" fillId="0" borderId="5" xfId="2" applyFont="1" applyFill="1" applyBorder="1" applyAlignment="1">
      <alignment vertical="top" wrapText="1"/>
    </xf>
    <xf numFmtId="4" fontId="12" fillId="0" borderId="5" xfId="7" applyNumberFormat="1" applyFont="1" applyFill="1" applyBorder="1" applyAlignment="1" applyProtection="1">
      <alignment horizontal="right" vertical="top" wrapText="1"/>
      <protection locked="0"/>
    </xf>
    <xf numFmtId="166" fontId="12" fillId="0" borderId="5" xfId="7" applyNumberFormat="1" applyFont="1" applyFill="1" applyBorder="1" applyAlignment="1" applyProtection="1">
      <alignment horizontal="center" vertical="top" wrapText="1"/>
      <protection locked="0"/>
    </xf>
    <xf numFmtId="4" fontId="12" fillId="0" borderId="10" xfId="7" applyNumberFormat="1" applyFont="1" applyFill="1" applyBorder="1" applyAlignment="1" applyProtection="1">
      <alignment horizontal="right" vertical="top" wrapText="1"/>
      <protection locked="0"/>
    </xf>
    <xf numFmtId="4" fontId="4" fillId="0" borderId="1" xfId="7" applyNumberFormat="1" applyFont="1" applyFill="1" applyBorder="1" applyAlignment="1" applyProtection="1">
      <alignment horizontal="left" vertical="top" wrapText="1"/>
      <protection locked="0"/>
    </xf>
    <xf numFmtId="0" fontId="3" fillId="9" borderId="0" xfId="0" applyFont="1" applyFill="1" applyBorder="1"/>
    <xf numFmtId="4" fontId="12" fillId="0" borderId="1" xfId="7"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4" fontId="19" fillId="0" borderId="1" xfId="0" applyNumberFormat="1" applyFont="1" applyFill="1" applyBorder="1" applyAlignment="1">
      <alignment horizontal="right" vertical="top"/>
    </xf>
    <xf numFmtId="4" fontId="19" fillId="0" borderId="1" xfId="0" applyNumberFormat="1" applyFont="1" applyBorder="1" applyAlignment="1">
      <alignment horizontal="right" vertical="top"/>
    </xf>
    <xf numFmtId="166" fontId="19" fillId="0" borderId="1" xfId="0" applyNumberFormat="1" applyFont="1" applyFill="1" applyBorder="1" applyAlignment="1">
      <alignment horizontal="center" vertical="top" wrapText="1"/>
    </xf>
    <xf numFmtId="0" fontId="11" fillId="0" borderId="5" xfId="2" applyFont="1" applyFill="1" applyBorder="1" applyAlignment="1">
      <alignment horizontal="left" vertical="top" wrapText="1"/>
    </xf>
    <xf numFmtId="0" fontId="11" fillId="0" borderId="6" xfId="2"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6" xfId="2" applyFont="1" applyFill="1" applyBorder="1" applyAlignment="1">
      <alignment horizontal="left" vertical="top" wrapText="1"/>
    </xf>
    <xf numFmtId="0" fontId="12" fillId="0" borderId="5" xfId="2" applyFont="1" applyFill="1" applyBorder="1" applyAlignment="1">
      <alignment horizontal="left" vertical="top" wrapText="1"/>
    </xf>
    <xf numFmtId="0" fontId="11" fillId="0" borderId="3" xfId="2" applyFont="1" applyFill="1" applyBorder="1" applyAlignment="1">
      <alignment horizontal="left" vertical="top" wrapText="1"/>
    </xf>
    <xf numFmtId="0" fontId="12" fillId="0" borderId="7" xfId="7"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2" fillId="0" borderId="7" xfId="7" applyNumberFormat="1" applyFont="1" applyFill="1" applyBorder="1" applyAlignment="1" applyProtection="1">
      <alignment vertical="top" wrapText="1"/>
      <protection locked="0"/>
    </xf>
    <xf numFmtId="0" fontId="12" fillId="0" borderId="6" xfId="7" applyNumberFormat="1" applyFont="1" applyFill="1" applyBorder="1" applyAlignment="1" applyProtection="1">
      <alignment vertical="top" wrapText="1"/>
      <protection locked="0"/>
    </xf>
    <xf numFmtId="0" fontId="12" fillId="0" borderId="6" xfId="2" applyFont="1" applyFill="1" applyBorder="1" applyAlignment="1">
      <alignment horizontal="left" vertical="top" wrapText="1"/>
    </xf>
    <xf numFmtId="0" fontId="12" fillId="0" borderId="3" xfId="2" applyFont="1" applyFill="1" applyBorder="1" applyAlignment="1">
      <alignment horizontal="left" vertical="top" wrapText="1"/>
    </xf>
    <xf numFmtId="0" fontId="12" fillId="0" borderId="14" xfId="2" applyFont="1" applyFill="1" applyBorder="1" applyAlignment="1">
      <alignment horizontal="left" vertical="top" wrapText="1"/>
    </xf>
    <xf numFmtId="0" fontId="12" fillId="0" borderId="12" xfId="2" applyFont="1" applyFill="1" applyBorder="1" applyAlignment="1">
      <alignment horizontal="left" vertical="top" wrapText="1"/>
    </xf>
    <xf numFmtId="4" fontId="4" fillId="0" borderId="12" xfId="0" applyNumberFormat="1" applyFont="1" applyFill="1" applyBorder="1" applyAlignment="1">
      <alignment horizontal="left" vertical="top" wrapText="1"/>
    </xf>
    <xf numFmtId="4" fontId="4" fillId="0" borderId="5" xfId="0" applyNumberFormat="1" applyFont="1" applyFill="1" applyBorder="1" applyAlignment="1">
      <alignment horizontal="left" vertical="top" wrapText="1"/>
    </xf>
    <xf numFmtId="4" fontId="4" fillId="0" borderId="9" xfId="0" applyNumberFormat="1" applyFont="1" applyFill="1" applyBorder="1" applyAlignment="1">
      <alignment horizontal="left" vertical="top" wrapText="1"/>
    </xf>
    <xf numFmtId="4" fontId="4" fillId="0" borderId="15" xfId="0" applyNumberFormat="1" applyFont="1" applyFill="1" applyBorder="1" applyAlignment="1">
      <alignment horizontal="left" vertical="top" wrapText="1"/>
    </xf>
    <xf numFmtId="0" fontId="4" fillId="0" borderId="1" xfId="6" applyFont="1" applyFill="1" applyBorder="1" applyAlignment="1">
      <alignment horizontal="left" vertical="top" wrapText="1"/>
    </xf>
    <xf numFmtId="0" fontId="7" fillId="0" borderId="1" xfId="6" applyFont="1" applyFill="1" applyBorder="1" applyAlignment="1">
      <alignment horizontal="left" vertical="top" wrapText="1"/>
    </xf>
    <xf numFmtId="0" fontId="11" fillId="0" borderId="5" xfId="2" applyFont="1" applyFill="1" applyBorder="1" applyAlignment="1">
      <alignment horizontal="left" vertical="top" wrapText="1"/>
    </xf>
    <xf numFmtId="0" fontId="11" fillId="0" borderId="6" xfId="2" applyFont="1" applyFill="1" applyBorder="1" applyAlignment="1">
      <alignment horizontal="left" vertical="top" wrapText="1"/>
    </xf>
    <xf numFmtId="49" fontId="10" fillId="0" borderId="5" xfId="0" applyNumberFormat="1" applyFont="1" applyFill="1" applyBorder="1" applyAlignment="1">
      <alignment horizontal="center" vertical="top"/>
    </xf>
    <xf numFmtId="49" fontId="10" fillId="0" borderId="6" xfId="0" applyNumberFormat="1" applyFont="1" applyFill="1" applyBorder="1" applyAlignment="1">
      <alignment horizontal="center" vertical="top"/>
    </xf>
    <xf numFmtId="49" fontId="12" fillId="2" borderId="1" xfId="7" applyNumberFormat="1" applyFont="1" applyFill="1" applyBorder="1" applyAlignment="1" applyProtection="1">
      <alignment horizontal="center" vertical="top" wrapText="1"/>
      <protection locked="0"/>
    </xf>
    <xf numFmtId="49" fontId="4" fillId="0" borderId="1" xfId="0" applyNumberFormat="1" applyFont="1" applyBorder="1" applyAlignment="1">
      <alignment horizontal="center" vertical="top" wrapText="1"/>
    </xf>
    <xf numFmtId="49" fontId="12" fillId="0" borderId="1" xfId="7" applyNumberFormat="1" applyFont="1" applyFill="1" applyBorder="1" applyAlignment="1" applyProtection="1">
      <alignment horizontal="center" vertical="top" wrapText="1"/>
      <protection locked="0"/>
    </xf>
    <xf numFmtId="49" fontId="4" fillId="0" borderId="5" xfId="0" applyNumberFormat="1" applyFont="1" applyFill="1" applyBorder="1" applyAlignment="1">
      <alignment horizontal="center" vertical="top"/>
    </xf>
    <xf numFmtId="49" fontId="4" fillId="0" borderId="6" xfId="0" applyNumberFormat="1" applyFont="1" applyFill="1" applyBorder="1" applyAlignment="1">
      <alignment horizontal="center" vertical="top"/>
    </xf>
    <xf numFmtId="0" fontId="7" fillId="0" borderId="1" xfId="7" applyNumberFormat="1" applyFont="1" applyFill="1" applyBorder="1" applyAlignment="1" applyProtection="1">
      <alignment horizontal="center" vertical="top" wrapText="1"/>
      <protection locked="0"/>
    </xf>
    <xf numFmtId="0" fontId="4" fillId="0" borderId="5"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6" xfId="0" applyFont="1" applyFill="1" applyBorder="1" applyAlignment="1">
      <alignment horizontal="center" vertical="top" wrapText="1"/>
    </xf>
    <xf numFmtId="0" fontId="12" fillId="0"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4" fillId="0" borderId="5" xfId="0" applyFont="1" applyBorder="1" applyAlignment="1">
      <alignment horizontal="center" vertical="top"/>
    </xf>
    <xf numFmtId="0" fontId="4" fillId="0" borderId="7" xfId="0" applyFont="1" applyBorder="1" applyAlignment="1">
      <alignment horizontal="center" vertical="top"/>
    </xf>
    <xf numFmtId="0" fontId="4" fillId="0" borderId="6" xfId="0" applyFont="1" applyBorder="1" applyAlignment="1">
      <alignment horizontal="center" vertical="top"/>
    </xf>
    <xf numFmtId="0" fontId="4" fillId="0" borderId="5" xfId="0" applyFont="1" applyFill="1" applyBorder="1" applyAlignment="1">
      <alignment horizontal="center" vertical="top"/>
    </xf>
    <xf numFmtId="0" fontId="4" fillId="0" borderId="59" xfId="5" applyFont="1" applyFill="1" applyBorder="1" applyAlignment="1">
      <alignment horizontal="center" vertical="top"/>
    </xf>
    <xf numFmtId="0" fontId="4" fillId="0" borderId="54" xfId="0" applyFont="1" applyBorder="1" applyAlignment="1">
      <alignment horizontal="center" vertical="top"/>
    </xf>
    <xf numFmtId="0" fontId="4" fillId="0" borderId="60" xfId="0" applyFont="1" applyBorder="1" applyAlignment="1">
      <alignment horizontal="center" vertical="top"/>
    </xf>
    <xf numFmtId="0" fontId="12" fillId="0" borderId="1" xfId="7" applyNumberFormat="1" applyFont="1" applyFill="1" applyBorder="1" applyAlignment="1" applyProtection="1">
      <alignment horizontal="left" vertical="top" wrapText="1"/>
      <protection locked="0"/>
    </xf>
    <xf numFmtId="4" fontId="4" fillId="0" borderId="5" xfId="7" applyNumberFormat="1" applyFont="1" applyFill="1" applyBorder="1" applyAlignment="1" applyProtection="1">
      <alignment horizontal="left" vertical="top" wrapText="1"/>
      <protection locked="0"/>
    </xf>
    <xf numFmtId="4" fontId="4" fillId="0" borderId="7" xfId="7" applyNumberFormat="1" applyFont="1" applyFill="1" applyBorder="1" applyAlignment="1" applyProtection="1">
      <alignment horizontal="left" vertical="top" wrapText="1"/>
      <protection locked="0"/>
    </xf>
    <xf numFmtId="4" fontId="4" fillId="0" borderId="6" xfId="7" applyNumberFormat="1" applyFont="1" applyFill="1" applyBorder="1" applyAlignment="1" applyProtection="1">
      <alignment horizontal="left" vertical="top" wrapText="1"/>
      <protection locked="0"/>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5" xfId="0" applyFont="1" applyFill="1" applyBorder="1" applyAlignment="1">
      <alignment vertical="top" wrapText="1"/>
    </xf>
    <xf numFmtId="0" fontId="4" fillId="0" borderId="7" xfId="0" applyFont="1" applyFill="1" applyBorder="1" applyAlignment="1">
      <alignment vertical="top" wrapText="1"/>
    </xf>
    <xf numFmtId="0" fontId="4" fillId="0" borderId="6" xfId="0" applyFont="1" applyFill="1" applyBorder="1" applyAlignment="1">
      <alignment vertical="top" wrapText="1"/>
    </xf>
    <xf numFmtId="49" fontId="4" fillId="0" borderId="7" xfId="0" applyNumberFormat="1" applyFont="1" applyBorder="1" applyAlignment="1">
      <alignment horizontal="center" vertical="top"/>
    </xf>
    <xf numFmtId="49" fontId="4" fillId="0" borderId="6" xfId="0" applyNumberFormat="1" applyFont="1" applyBorder="1" applyAlignment="1">
      <alignment horizontal="center" vertical="top"/>
    </xf>
    <xf numFmtId="0" fontId="4" fillId="0" borderId="7"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horizontal="left" vertical="top" wrapText="1"/>
    </xf>
    <xf numFmtId="49" fontId="4" fillId="0" borderId="7" xfId="0" applyNumberFormat="1" applyFont="1" applyFill="1" applyBorder="1" applyAlignment="1">
      <alignment horizontal="center" vertical="top"/>
    </xf>
    <xf numFmtId="0" fontId="11" fillId="0" borderId="1" xfId="7" applyNumberFormat="1" applyFont="1" applyFill="1" applyBorder="1" applyAlignment="1" applyProtection="1">
      <alignment horizontal="left" vertical="top" wrapText="1"/>
      <protection locked="0"/>
    </xf>
    <xf numFmtId="49" fontId="4" fillId="0" borderId="5" xfId="0" applyNumberFormat="1" applyFont="1" applyBorder="1" applyAlignment="1">
      <alignment horizontal="center" vertical="top"/>
    </xf>
    <xf numFmtId="0" fontId="4" fillId="0" borderId="6" xfId="0" applyFont="1" applyBorder="1" applyAlignment="1">
      <alignment vertical="top"/>
    </xf>
    <xf numFmtId="0" fontId="4" fillId="0" borderId="5" xfId="5" applyFont="1" applyFill="1" applyBorder="1" applyAlignment="1">
      <alignment horizontal="center" vertical="top"/>
    </xf>
    <xf numFmtId="4" fontId="12" fillId="0" borderId="5" xfId="7" applyNumberFormat="1" applyFont="1" applyFill="1" applyBorder="1" applyAlignment="1" applyProtection="1">
      <alignment horizontal="left" vertical="top" wrapText="1"/>
      <protection locked="0"/>
    </xf>
    <xf numFmtId="4" fontId="12" fillId="0" borderId="7" xfId="7" applyNumberFormat="1" applyFont="1" applyFill="1" applyBorder="1" applyAlignment="1" applyProtection="1">
      <alignment horizontal="left" vertical="top" wrapText="1"/>
      <protection locked="0"/>
    </xf>
    <xf numFmtId="4" fontId="12" fillId="0" borderId="6" xfId="7" applyNumberFormat="1" applyFont="1" applyFill="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4" fillId="0" borderId="1" xfId="7" applyNumberFormat="1" applyFont="1" applyFill="1" applyBorder="1" applyAlignment="1" applyProtection="1">
      <alignment horizontal="left" vertical="top" wrapText="1"/>
      <protection locked="0"/>
    </xf>
    <xf numFmtId="0" fontId="11" fillId="0" borderId="24" xfId="7" applyNumberFormat="1" applyFont="1" applyFill="1" applyBorder="1" applyAlignment="1" applyProtection="1">
      <alignment horizontal="left" vertical="top" wrapText="1"/>
      <protection locked="0"/>
    </xf>
    <xf numFmtId="0" fontId="11" fillId="0" borderId="20" xfId="7" applyNumberFormat="1" applyFont="1" applyFill="1" applyBorder="1" applyAlignment="1" applyProtection="1">
      <alignment horizontal="left" vertical="top" wrapText="1"/>
      <protection locked="0"/>
    </xf>
    <xf numFmtId="0" fontId="11" fillId="0" borderId="22" xfId="7" applyNumberFormat="1" applyFont="1" applyFill="1" applyBorder="1" applyAlignment="1" applyProtection="1">
      <alignment horizontal="left" vertical="top" wrapText="1"/>
      <protection locked="0"/>
    </xf>
    <xf numFmtId="2" fontId="7" fillId="2" borderId="5" xfId="0" applyNumberFormat="1" applyFont="1" applyFill="1" applyBorder="1" applyAlignment="1">
      <alignment horizontal="center" vertical="top" wrapText="1"/>
    </xf>
    <xf numFmtId="2" fontId="7" fillId="2" borderId="7" xfId="0" applyNumberFormat="1" applyFont="1" applyFill="1" applyBorder="1" applyAlignment="1">
      <alignment horizontal="center" vertical="top" wrapText="1"/>
    </xf>
    <xf numFmtId="2" fontId="7" fillId="2" borderId="6" xfId="0" applyNumberFormat="1" applyFont="1" applyFill="1" applyBorder="1" applyAlignment="1">
      <alignment horizontal="center" vertical="top" wrapText="1"/>
    </xf>
    <xf numFmtId="2" fontId="4" fillId="2" borderId="5" xfId="0" applyNumberFormat="1" applyFont="1" applyFill="1" applyBorder="1" applyAlignment="1">
      <alignment horizontal="center" vertical="top" wrapText="1"/>
    </xf>
    <xf numFmtId="2" fontId="4" fillId="2" borderId="6" xfId="0" applyNumberFormat="1" applyFont="1" applyFill="1" applyBorder="1" applyAlignment="1">
      <alignment horizontal="center" vertical="top" wrapText="1"/>
    </xf>
    <xf numFmtId="2" fontId="4" fillId="2" borderId="7" xfId="0" applyNumberFormat="1" applyFont="1" applyFill="1" applyBorder="1" applyAlignment="1">
      <alignment horizontal="center" vertical="top" wrapText="1"/>
    </xf>
    <xf numFmtId="4" fontId="4" fillId="2" borderId="5" xfId="7" applyNumberFormat="1" applyFont="1" applyFill="1" applyBorder="1" applyAlignment="1" applyProtection="1">
      <alignment horizontal="center" vertical="top" wrapText="1"/>
      <protection locked="0"/>
    </xf>
    <xf numFmtId="4" fontId="4" fillId="2" borderId="7" xfId="7" applyNumberFormat="1" applyFont="1" applyFill="1" applyBorder="1" applyAlignment="1" applyProtection="1">
      <alignment horizontal="center" vertical="top" wrapText="1"/>
      <protection locked="0"/>
    </xf>
    <xf numFmtId="4" fontId="4" fillId="2" borderId="6" xfId="7" applyNumberFormat="1" applyFont="1" applyFill="1" applyBorder="1" applyAlignment="1" applyProtection="1">
      <alignment horizontal="center" vertical="top" wrapText="1"/>
      <protection locked="0"/>
    </xf>
    <xf numFmtId="4" fontId="12" fillId="0" borderId="25" xfId="7" applyNumberFormat="1" applyFont="1" applyFill="1" applyBorder="1" applyAlignment="1" applyProtection="1">
      <alignment horizontal="left" vertical="top" wrapText="1"/>
      <protection locked="0"/>
    </xf>
    <xf numFmtId="4" fontId="12" fillId="0" borderId="38" xfId="7" applyNumberFormat="1" applyFont="1" applyFill="1" applyBorder="1" applyAlignment="1" applyProtection="1">
      <alignment horizontal="left" vertical="top" wrapText="1"/>
      <protection locked="0"/>
    </xf>
    <xf numFmtId="4" fontId="12" fillId="0" borderId="19" xfId="7" applyNumberFormat="1" applyFont="1" applyFill="1" applyBorder="1" applyAlignment="1" applyProtection="1">
      <alignment horizontal="left" vertical="top" wrapText="1"/>
      <protection locked="0"/>
    </xf>
    <xf numFmtId="0" fontId="11" fillId="0" borderId="5" xfId="7" applyNumberFormat="1" applyFont="1" applyFill="1" applyBorder="1" applyAlignment="1" applyProtection="1">
      <alignment horizontal="left" vertical="top" wrapText="1"/>
      <protection locked="0"/>
    </xf>
    <xf numFmtId="0" fontId="10" fillId="0" borderId="6" xfId="2" applyFont="1" applyFill="1" applyBorder="1" applyAlignment="1">
      <alignment horizontal="left" vertical="top" wrapText="1"/>
    </xf>
    <xf numFmtId="0" fontId="7" fillId="4" borderId="1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0" fillId="0" borderId="5" xfId="0" applyFont="1" applyFill="1" applyBorder="1" applyAlignment="1">
      <alignment horizontal="center" vertical="top"/>
    </xf>
    <xf numFmtId="0" fontId="10" fillId="0" borderId="7" xfId="0" applyFont="1" applyFill="1" applyBorder="1" applyAlignment="1">
      <alignment horizontal="center" vertical="top"/>
    </xf>
    <xf numFmtId="4" fontId="12" fillId="0" borderId="3" xfId="7" applyNumberFormat="1" applyFont="1" applyFill="1" applyBorder="1" applyAlignment="1" applyProtection="1">
      <alignment horizontal="center" vertical="top" wrapText="1"/>
      <protection locked="0"/>
    </xf>
    <xf numFmtId="4" fontId="12" fillId="0" borderId="8" xfId="7" applyNumberFormat="1" applyFont="1" applyFill="1" applyBorder="1" applyAlignment="1" applyProtection="1">
      <alignment horizontal="center" vertical="top" wrapText="1"/>
      <protection locked="0"/>
    </xf>
    <xf numFmtId="0" fontId="10" fillId="0" borderId="9" xfId="0" applyFont="1" applyFill="1" applyBorder="1" applyAlignment="1">
      <alignment horizontal="center" vertical="top" wrapText="1"/>
    </xf>
    <xf numFmtId="0" fontId="12" fillId="0" borderId="18" xfId="7" applyNumberFormat="1" applyFont="1" applyFill="1" applyBorder="1" applyAlignment="1" applyProtection="1">
      <alignment horizontal="center" vertical="top" wrapText="1"/>
      <protection locked="0"/>
    </xf>
    <xf numFmtId="0" fontId="12" fillId="0" borderId="18" xfId="7" applyNumberFormat="1" applyFont="1" applyFill="1" applyBorder="1" applyAlignment="1" applyProtection="1">
      <alignment horizontal="left" vertical="top" wrapText="1"/>
      <protection locked="0"/>
    </xf>
    <xf numFmtId="4" fontId="12" fillId="0" borderId="25" xfId="7" applyNumberFormat="1" applyFont="1" applyFill="1" applyBorder="1" applyAlignment="1" applyProtection="1">
      <alignment horizontal="right" vertical="top" wrapText="1"/>
      <protection locked="0"/>
    </xf>
    <xf numFmtId="4" fontId="12" fillId="0" borderId="38" xfId="7" applyNumberFormat="1" applyFont="1" applyFill="1" applyBorder="1" applyAlignment="1" applyProtection="1">
      <alignment horizontal="right" vertical="top" wrapText="1"/>
      <protection locked="0"/>
    </xf>
    <xf numFmtId="4" fontId="12" fillId="0" borderId="19" xfId="7" applyNumberFormat="1" applyFont="1" applyFill="1" applyBorder="1" applyAlignment="1" applyProtection="1">
      <alignment horizontal="right" vertical="top" wrapText="1"/>
      <protection locked="0"/>
    </xf>
    <xf numFmtId="0" fontId="12" fillId="0" borderId="25" xfId="7" applyNumberFormat="1" applyFont="1" applyFill="1" applyBorder="1" applyAlignment="1" applyProtection="1">
      <alignment horizontal="center" vertical="top" wrapText="1"/>
      <protection locked="0"/>
    </xf>
    <xf numFmtId="0" fontId="12" fillId="0" borderId="38" xfId="7" applyNumberFormat="1" applyFont="1" applyFill="1" applyBorder="1" applyAlignment="1" applyProtection="1">
      <alignment horizontal="center" vertical="top" wrapText="1"/>
      <protection locked="0"/>
    </xf>
    <xf numFmtId="0" fontId="12" fillId="0" borderId="19" xfId="7" applyNumberFormat="1" applyFont="1" applyFill="1" applyBorder="1" applyAlignment="1" applyProtection="1">
      <alignment horizontal="center" vertical="top" wrapText="1"/>
      <protection locked="0"/>
    </xf>
    <xf numFmtId="0" fontId="10" fillId="0" borderId="5" xfId="2" applyFont="1" applyFill="1" applyBorder="1" applyAlignment="1">
      <alignment horizontal="left" vertical="top" wrapText="1"/>
    </xf>
    <xf numFmtId="4" fontId="12" fillId="0" borderId="5" xfId="7" applyNumberFormat="1" applyFont="1" applyFill="1" applyBorder="1" applyAlignment="1" applyProtection="1">
      <alignment horizontal="right" vertical="top" wrapText="1"/>
      <protection locked="0"/>
    </xf>
    <xf numFmtId="4" fontId="10" fillId="0" borderId="6" xfId="0" applyNumberFormat="1" applyFont="1" applyFill="1" applyBorder="1" applyAlignment="1">
      <alignment horizontal="right" vertical="top"/>
    </xf>
    <xf numFmtId="0" fontId="11" fillId="0" borderId="10" xfId="2" applyFont="1" applyFill="1" applyBorder="1" applyAlignment="1">
      <alignment horizontal="left" vertical="top" wrapText="1"/>
    </xf>
    <xf numFmtId="0" fontId="11" fillId="0" borderId="11" xfId="2" applyFont="1" applyFill="1" applyBorder="1" applyAlignment="1">
      <alignment horizontal="left" vertical="top" wrapText="1"/>
    </xf>
    <xf numFmtId="49" fontId="10" fillId="0" borderId="7" xfId="0" applyNumberFormat="1" applyFont="1" applyFill="1" applyBorder="1" applyAlignment="1">
      <alignment horizontal="center" vertical="top"/>
    </xf>
    <xf numFmtId="0" fontId="12" fillId="2" borderId="5" xfId="7" applyNumberFormat="1" applyFont="1" applyFill="1" applyBorder="1" applyAlignment="1" applyProtection="1">
      <alignment horizontal="center" vertical="top" wrapText="1"/>
      <protection locked="0"/>
    </xf>
    <xf numFmtId="0" fontId="12" fillId="2" borderId="6" xfId="7" applyNumberFormat="1" applyFont="1" applyFill="1" applyBorder="1" applyAlignment="1" applyProtection="1">
      <alignment horizontal="center" vertical="top" wrapText="1"/>
      <protection locked="0"/>
    </xf>
    <xf numFmtId="0" fontId="7" fillId="4" borderId="3" xfId="6" applyFont="1" applyFill="1" applyBorder="1" applyAlignment="1">
      <alignment horizontal="center" vertical="center" wrapText="1"/>
    </xf>
    <xf numFmtId="0" fontId="7" fillId="4" borderId="8" xfId="6" applyFont="1" applyFill="1" applyBorder="1" applyAlignment="1">
      <alignment horizontal="center" vertical="center" wrapText="1"/>
    </xf>
    <xf numFmtId="0" fontId="7" fillId="4" borderId="9" xfId="6" applyFont="1" applyFill="1" applyBorder="1" applyAlignment="1">
      <alignment horizontal="center" vertical="center" wrapText="1"/>
    </xf>
    <xf numFmtId="4" fontId="4" fillId="0" borderId="1"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4" fillId="0" borderId="5" xfId="0" applyNumberFormat="1" applyFont="1" applyBorder="1" applyAlignment="1">
      <alignment horizontal="center" vertical="top"/>
    </xf>
    <xf numFmtId="4" fontId="4" fillId="0" borderId="28" xfId="1" applyNumberFormat="1" applyFont="1" applyFill="1" applyBorder="1" applyAlignment="1" applyProtection="1">
      <alignment horizontal="left" vertical="top" wrapText="1"/>
      <protection locked="0"/>
    </xf>
    <xf numFmtId="0" fontId="4" fillId="0" borderId="40" xfId="0" applyFont="1" applyBorder="1" applyAlignment="1">
      <alignment horizontal="left" vertical="top" wrapText="1"/>
    </xf>
    <xf numFmtId="0" fontId="11" fillId="0" borderId="18" xfId="7" applyNumberFormat="1" applyFont="1" applyFill="1" applyBorder="1" applyAlignment="1" applyProtection="1">
      <alignment horizontal="left" vertical="top" wrapText="1"/>
      <protection locked="0"/>
    </xf>
    <xf numFmtId="0" fontId="13" fillId="0" borderId="14" xfId="2"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12" fillId="0" borderId="5" xfId="2"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6" xfId="0" applyFont="1" applyFill="1" applyBorder="1" applyAlignment="1">
      <alignment horizontal="left" vertical="top" wrapText="1"/>
    </xf>
    <xf numFmtId="0" fontId="12"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10" fillId="0" borderId="6" xfId="0" applyFont="1" applyFill="1" applyBorder="1" applyAlignment="1">
      <alignment horizontal="center" vertical="top"/>
    </xf>
    <xf numFmtId="0" fontId="11" fillId="0" borderId="3" xfId="2" applyFont="1" applyFill="1" applyBorder="1" applyAlignment="1">
      <alignment horizontal="left" vertical="top" wrapText="1"/>
    </xf>
    <xf numFmtId="49" fontId="10" fillId="0" borderId="59" xfId="0" applyNumberFormat="1" applyFont="1" applyFill="1" applyBorder="1" applyAlignment="1">
      <alignment horizontal="center" vertical="top"/>
    </xf>
    <xf numFmtId="49" fontId="10" fillId="0" borderId="54" xfId="0" applyNumberFormat="1" applyFont="1" applyFill="1" applyBorder="1" applyAlignment="1">
      <alignment horizontal="center" vertical="top"/>
    </xf>
    <xf numFmtId="49" fontId="10" fillId="0" borderId="60" xfId="0" applyNumberFormat="1" applyFont="1" applyFill="1" applyBorder="1" applyAlignment="1">
      <alignment horizontal="center" vertical="top"/>
    </xf>
    <xf numFmtId="0" fontId="12" fillId="0" borderId="5" xfId="1" applyNumberFormat="1" applyFont="1" applyFill="1" applyBorder="1" applyAlignment="1" applyProtection="1">
      <alignment horizontal="left" vertical="top" wrapText="1"/>
      <protection locked="0"/>
    </xf>
    <xf numFmtId="0" fontId="12" fillId="0" borderId="7" xfId="1" applyNumberFormat="1" applyFont="1" applyFill="1" applyBorder="1" applyAlignment="1" applyProtection="1">
      <alignment horizontal="left" vertical="top" wrapText="1"/>
      <protection locked="0"/>
    </xf>
    <xf numFmtId="0" fontId="12" fillId="0" borderId="6" xfId="1" applyNumberFormat="1" applyFont="1" applyFill="1" applyBorder="1" applyAlignment="1" applyProtection="1">
      <alignment horizontal="left" vertical="top" wrapText="1"/>
      <protection locked="0"/>
    </xf>
    <xf numFmtId="0" fontId="12" fillId="0" borderId="24" xfId="7" applyNumberFormat="1" applyFont="1" applyFill="1" applyBorder="1" applyAlignment="1" applyProtection="1">
      <alignment horizontal="left" vertical="top" wrapText="1"/>
      <protection locked="0"/>
    </xf>
    <xf numFmtId="0" fontId="12" fillId="0" borderId="20" xfId="7" applyNumberFormat="1" applyFont="1" applyFill="1" applyBorder="1" applyAlignment="1" applyProtection="1">
      <alignment horizontal="left" vertical="top" wrapText="1"/>
      <protection locked="0"/>
    </xf>
    <xf numFmtId="0" fontId="12" fillId="0" borderId="22" xfId="7" applyNumberFormat="1" applyFont="1" applyFill="1" applyBorder="1" applyAlignment="1" applyProtection="1">
      <alignment horizontal="left" vertical="top" wrapText="1"/>
      <protection locked="0"/>
    </xf>
    <xf numFmtId="16" fontId="12" fillId="0" borderId="25" xfId="7" applyNumberFormat="1" applyFont="1" applyFill="1" applyBorder="1" applyAlignment="1" applyProtection="1">
      <alignment horizontal="center" vertical="top" wrapText="1"/>
      <protection locked="0"/>
    </xf>
    <xf numFmtId="0" fontId="4" fillId="0" borderId="19" xfId="0" applyFont="1" applyFill="1" applyBorder="1" applyAlignment="1">
      <alignment horizontal="center" vertical="top" wrapText="1"/>
    </xf>
    <xf numFmtId="0" fontId="10" fillId="0" borderId="6" xfId="0" applyFont="1" applyFill="1" applyBorder="1" applyAlignment="1">
      <alignment horizontal="left" vertical="top"/>
    </xf>
    <xf numFmtId="0" fontId="11" fillId="4" borderId="20" xfId="1" applyNumberFormat="1" applyFont="1" applyFill="1" applyBorder="1" applyAlignment="1" applyProtection="1">
      <alignment horizontal="center" vertical="center" wrapText="1"/>
      <protection locked="0"/>
    </xf>
    <xf numFmtId="0" fontId="11" fillId="4" borderId="0" xfId="1" applyNumberFormat="1" applyFont="1" applyFill="1" applyBorder="1" applyAlignment="1" applyProtection="1">
      <alignment horizontal="center" vertical="center" wrapText="1"/>
      <protection locked="0"/>
    </xf>
    <xf numFmtId="0" fontId="11" fillId="4" borderId="15" xfId="1"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top"/>
    </xf>
    <xf numFmtId="0" fontId="12" fillId="0" borderId="7" xfId="2" applyFont="1" applyFill="1" applyBorder="1" applyAlignment="1">
      <alignment horizontal="left" vertical="top" wrapText="1"/>
    </xf>
    <xf numFmtId="0" fontId="8" fillId="0" borderId="22" xfId="0" applyFont="1" applyFill="1" applyBorder="1" applyAlignment="1">
      <alignment horizontal="left" vertical="top" wrapText="1"/>
    </xf>
    <xf numFmtId="0" fontId="12" fillId="0" borderId="1" xfId="1" applyNumberFormat="1" applyFont="1" applyFill="1" applyBorder="1" applyAlignment="1" applyProtection="1">
      <alignment horizontal="left" vertical="top" wrapText="1"/>
      <protection locked="0"/>
    </xf>
    <xf numFmtId="4" fontId="11" fillId="0" borderId="25" xfId="7" applyNumberFormat="1" applyFont="1" applyFill="1" applyBorder="1" applyAlignment="1" applyProtection="1">
      <alignment horizontal="right" vertical="top" wrapText="1"/>
      <protection locked="0"/>
    </xf>
    <xf numFmtId="4" fontId="11" fillId="0" borderId="38" xfId="7" applyNumberFormat="1" applyFont="1" applyFill="1" applyBorder="1" applyAlignment="1" applyProtection="1">
      <alignment horizontal="right" vertical="top" wrapText="1"/>
      <protection locked="0"/>
    </xf>
    <xf numFmtId="4" fontId="11" fillId="0" borderId="19" xfId="7" applyNumberFormat="1" applyFont="1" applyFill="1" applyBorder="1" applyAlignment="1" applyProtection="1">
      <alignment horizontal="right" vertical="top" wrapText="1"/>
      <protection locked="0"/>
    </xf>
    <xf numFmtId="49" fontId="12" fillId="0" borderId="25" xfId="7" applyNumberFormat="1" applyFont="1" applyFill="1" applyBorder="1" applyAlignment="1" applyProtection="1">
      <alignment horizontal="center" vertical="top" wrapText="1"/>
      <protection locked="0"/>
    </xf>
    <xf numFmtId="49" fontId="12" fillId="0" borderId="38" xfId="7" applyNumberFormat="1" applyFont="1" applyFill="1" applyBorder="1" applyAlignment="1" applyProtection="1">
      <alignment horizontal="center" vertical="top" wrapText="1"/>
      <protection locked="0"/>
    </xf>
    <xf numFmtId="49" fontId="12" fillId="0" borderId="19" xfId="7" applyNumberFormat="1" applyFont="1" applyFill="1" applyBorder="1" applyAlignment="1" applyProtection="1">
      <alignment horizontal="center" vertical="top" wrapText="1"/>
      <protection locked="0"/>
    </xf>
    <xf numFmtId="0" fontId="11" fillId="0" borderId="24" xfId="1" applyNumberFormat="1" applyFont="1" applyFill="1" applyBorder="1" applyAlignment="1" applyProtection="1">
      <alignment horizontal="left" vertical="top" wrapText="1"/>
      <protection locked="0"/>
    </xf>
    <xf numFmtId="0" fontId="11" fillId="0" borderId="20" xfId="1" applyNumberFormat="1" applyFont="1" applyFill="1" applyBorder="1" applyAlignment="1" applyProtection="1">
      <alignment horizontal="left" vertical="top" wrapText="1"/>
      <protection locked="0"/>
    </xf>
    <xf numFmtId="0" fontId="11" fillId="0" borderId="22" xfId="1" applyNumberFormat="1" applyFont="1" applyFill="1" applyBorder="1" applyAlignment="1" applyProtection="1">
      <alignment horizontal="left" vertical="top" wrapText="1"/>
      <protection locked="0"/>
    </xf>
    <xf numFmtId="0" fontId="11" fillId="4" borderId="3"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7" fillId="0" borderId="5" xfId="6" applyFont="1" applyFill="1" applyBorder="1" applyAlignment="1">
      <alignment horizontal="center" vertical="top"/>
    </xf>
    <xf numFmtId="0" fontId="7" fillId="0" borderId="6" xfId="6" applyFont="1" applyFill="1" applyBorder="1" applyAlignment="1">
      <alignment horizontal="center" vertical="top"/>
    </xf>
    <xf numFmtId="0" fontId="4" fillId="2" borderId="5" xfId="6" applyFont="1" applyFill="1" applyBorder="1" applyAlignment="1">
      <alignment horizontal="center" vertical="center"/>
    </xf>
    <xf numFmtId="0" fontId="4" fillId="2" borderId="6" xfId="6" applyFont="1" applyFill="1" applyBorder="1" applyAlignment="1">
      <alignment horizontal="center" vertical="center"/>
    </xf>
    <xf numFmtId="0" fontId="4" fillId="2" borderId="7" xfId="6" applyFont="1" applyFill="1" applyBorder="1" applyAlignment="1">
      <alignment horizontal="center" vertical="center"/>
    </xf>
    <xf numFmtId="0" fontId="7" fillId="0" borderId="1" xfId="6" applyFont="1" applyFill="1" applyBorder="1" applyAlignment="1">
      <alignment horizontal="left" vertical="top" wrapText="1"/>
    </xf>
    <xf numFmtId="49" fontId="4" fillId="2" borderId="1" xfId="6" applyNumberFormat="1" applyFont="1" applyFill="1" applyBorder="1" applyAlignment="1">
      <alignment horizontal="center" vertical="top" wrapText="1"/>
    </xf>
    <xf numFmtId="0" fontId="7" fillId="3" borderId="11" xfId="6" applyFont="1" applyFill="1" applyBorder="1" applyAlignment="1">
      <alignment horizontal="center" vertical="center" wrapText="1"/>
    </xf>
    <xf numFmtId="0" fontId="14" fillId="3" borderId="2" xfId="6" applyFont="1" applyFill="1" applyBorder="1" applyAlignment="1">
      <alignment horizontal="center" vertical="center" wrapText="1"/>
    </xf>
    <xf numFmtId="0" fontId="14" fillId="3" borderId="13" xfId="6" applyFont="1" applyFill="1" applyBorder="1" applyAlignment="1">
      <alignment horizontal="center" vertical="center" wrapText="1"/>
    </xf>
    <xf numFmtId="0" fontId="7" fillId="0" borderId="5" xfId="6" applyFont="1" applyFill="1" applyBorder="1" applyAlignment="1">
      <alignment horizontal="left" vertical="top"/>
    </xf>
    <xf numFmtId="0" fontId="7" fillId="0" borderId="6" xfId="6" applyFont="1" applyFill="1" applyBorder="1" applyAlignment="1">
      <alignment horizontal="left" vertical="top"/>
    </xf>
    <xf numFmtId="0" fontId="4" fillId="2" borderId="5" xfId="6" applyFont="1" applyFill="1" applyBorder="1" applyAlignment="1">
      <alignment horizontal="left" vertical="top"/>
    </xf>
    <xf numFmtId="0" fontId="4" fillId="2" borderId="6" xfId="6" applyFont="1" applyFill="1" applyBorder="1" applyAlignment="1">
      <alignment horizontal="left" vertical="top"/>
    </xf>
    <xf numFmtId="0" fontId="4" fillId="4" borderId="8" xfId="6" applyFont="1" applyFill="1" applyBorder="1" applyAlignment="1">
      <alignment horizontal="center" vertical="center" wrapText="1"/>
    </xf>
    <xf numFmtId="0" fontId="8" fillId="4" borderId="9" xfId="0" applyFont="1" applyFill="1" applyBorder="1" applyAlignment="1"/>
    <xf numFmtId="0" fontId="4" fillId="4" borderId="8" xfId="6" applyFont="1" applyFill="1" applyBorder="1" applyAlignment="1">
      <alignment wrapText="1"/>
    </xf>
    <xf numFmtId="0" fontId="8" fillId="0" borderId="9" xfId="0" applyFont="1" applyBorder="1" applyAlignment="1">
      <alignment wrapText="1"/>
    </xf>
    <xf numFmtId="0" fontId="7" fillId="0" borderId="7" xfId="6" applyFont="1" applyFill="1" applyBorder="1" applyAlignment="1">
      <alignment horizontal="center" vertical="top"/>
    </xf>
    <xf numFmtId="0" fontId="13" fillId="3" borderId="1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8" fillId="3" borderId="12" xfId="0" applyFont="1" applyFill="1" applyBorder="1" applyAlignment="1">
      <alignment vertical="center"/>
    </xf>
    <xf numFmtId="0" fontId="0" fillId="0" borderId="7" xfId="0" applyBorder="1" applyAlignment="1">
      <alignment horizontal="center" vertical="top"/>
    </xf>
    <xf numFmtId="0" fontId="0" fillId="0" borderId="6" xfId="0" applyBorder="1" applyAlignment="1">
      <alignment horizontal="center" vertical="top"/>
    </xf>
    <xf numFmtId="49" fontId="8" fillId="0" borderId="38" xfId="0" applyNumberFormat="1" applyFont="1" applyFill="1" applyBorder="1" applyAlignment="1">
      <alignment horizontal="center" vertical="top" wrapText="1"/>
    </xf>
    <xf numFmtId="49" fontId="8" fillId="0" borderId="19" xfId="0" applyNumberFormat="1" applyFont="1" applyFill="1" applyBorder="1" applyAlignment="1">
      <alignment horizontal="center" vertical="top" wrapText="1"/>
    </xf>
    <xf numFmtId="0" fontId="12" fillId="0" borderId="17" xfId="7" applyNumberFormat="1" applyFont="1" applyFill="1" applyBorder="1" applyAlignment="1" applyProtection="1">
      <alignment horizontal="left" vertical="top" wrapText="1"/>
      <protection locked="0"/>
    </xf>
    <xf numFmtId="0" fontId="7" fillId="0" borderId="1"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6" xfId="0" applyFont="1" applyFill="1" applyBorder="1" applyAlignment="1">
      <alignment horizontal="center" vertical="top" wrapText="1"/>
    </xf>
    <xf numFmtId="0" fontId="12" fillId="2" borderId="53" xfId="7" applyNumberFormat="1" applyFont="1" applyFill="1" applyBorder="1" applyAlignment="1" applyProtection="1">
      <alignment horizontal="center" vertical="top" wrapText="1"/>
      <protection locked="0"/>
    </xf>
    <xf numFmtId="0" fontId="12" fillId="2" borderId="54" xfId="7" applyNumberFormat="1" applyFont="1" applyFill="1" applyBorder="1" applyAlignment="1" applyProtection="1">
      <alignment horizontal="center" vertical="top" wrapText="1"/>
      <protection locked="0"/>
    </xf>
    <xf numFmtId="0" fontId="12" fillId="2" borderId="55" xfId="7" applyNumberFormat="1" applyFont="1" applyFill="1" applyBorder="1" applyAlignment="1" applyProtection="1">
      <alignment horizontal="center" vertical="top" wrapText="1"/>
      <protection locked="0"/>
    </xf>
    <xf numFmtId="49" fontId="4" fillId="2" borderId="1" xfId="0" applyNumberFormat="1" applyFont="1" applyFill="1" applyBorder="1" applyAlignment="1">
      <alignment horizontal="center" vertical="top" wrapText="1"/>
    </xf>
    <xf numFmtId="0" fontId="12" fillId="0" borderId="5" xfId="7" applyNumberFormat="1" applyFont="1" applyFill="1" applyBorder="1" applyAlignment="1" applyProtection="1">
      <alignment horizontal="left" vertical="top" wrapText="1"/>
      <protection locked="0"/>
    </xf>
    <xf numFmtId="0" fontId="12" fillId="0" borderId="7" xfId="7" applyNumberFormat="1" applyFont="1" applyFill="1" applyBorder="1" applyAlignment="1" applyProtection="1">
      <alignment horizontal="left" vertical="top" wrapText="1"/>
      <protection locked="0"/>
    </xf>
    <xf numFmtId="0" fontId="12" fillId="0" borderId="6" xfId="7" applyNumberFormat="1" applyFont="1" applyFill="1" applyBorder="1" applyAlignment="1" applyProtection="1">
      <alignment horizontal="left" vertical="top" wrapText="1"/>
      <protection locked="0"/>
    </xf>
    <xf numFmtId="166" fontId="18" fillId="0" borderId="5" xfId="0" applyNumberFormat="1" applyFont="1" applyBorder="1" applyAlignment="1">
      <alignment horizontal="center" vertical="center" wrapText="1"/>
    </xf>
    <xf numFmtId="166" fontId="18" fillId="0" borderId="7" xfId="0" applyNumberFormat="1" applyFont="1" applyBorder="1" applyAlignment="1">
      <alignment horizontal="center" vertical="center" wrapText="1"/>
    </xf>
    <xf numFmtId="166" fontId="18" fillId="0" borderId="6" xfId="0" applyNumberFormat="1"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1" fillId="0" borderId="16" xfId="1" applyNumberFormat="1" applyFont="1" applyFill="1" applyBorder="1" applyAlignment="1" applyProtection="1">
      <alignment horizontal="left" vertical="top" wrapText="1"/>
      <protection locked="0"/>
    </xf>
    <xf numFmtId="0" fontId="11" fillId="0" borderId="67" xfId="1" applyNumberFormat="1" applyFont="1" applyFill="1" applyBorder="1" applyAlignment="1" applyProtection="1">
      <alignment horizontal="left" vertical="top" wrapText="1"/>
      <protection locked="0"/>
    </xf>
    <xf numFmtId="0" fontId="7" fillId="4" borderId="0"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11" fillId="0" borderId="26" xfId="1" applyNumberFormat="1" applyFont="1" applyFill="1" applyBorder="1" applyAlignment="1" applyProtection="1">
      <alignment horizontal="left" vertical="top" wrapText="1"/>
      <protection locked="0"/>
    </xf>
    <xf numFmtId="0" fontId="11" fillId="0" borderId="0" xfId="1" applyNumberFormat="1" applyFont="1" applyFill="1" applyBorder="1" applyAlignment="1" applyProtection="1">
      <alignment horizontal="left" vertical="top" wrapText="1"/>
      <protection locked="0"/>
    </xf>
    <xf numFmtId="0" fontId="11" fillId="0" borderId="36" xfId="1"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top" wrapText="1"/>
    </xf>
    <xf numFmtId="49" fontId="4" fillId="0" borderId="59" xfId="0" applyNumberFormat="1" applyFont="1" applyFill="1" applyBorder="1" applyAlignment="1">
      <alignment horizontal="center" vertical="top"/>
    </xf>
    <xf numFmtId="49" fontId="4" fillId="0" borderId="54" xfId="0" applyNumberFormat="1" applyFont="1" applyBorder="1" applyAlignment="1">
      <alignment horizontal="center" vertical="top"/>
    </xf>
    <xf numFmtId="49" fontId="4" fillId="0" borderId="60" xfId="0" applyNumberFormat="1" applyFont="1" applyBorder="1" applyAlignment="1">
      <alignment horizontal="center" vertical="top"/>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3" xfId="0" applyFont="1" applyBorder="1" applyAlignment="1">
      <alignment horizontal="center" vertical="top" wrapText="1"/>
    </xf>
    <xf numFmtId="2" fontId="12" fillId="0" borderId="53" xfId="7" applyNumberFormat="1" applyFont="1" applyFill="1" applyBorder="1" applyAlignment="1" applyProtection="1">
      <alignment horizontal="center" vertical="top" wrapText="1"/>
      <protection locked="0"/>
    </xf>
    <xf numFmtId="2" fontId="12" fillId="0" borderId="54" xfId="7" applyNumberFormat="1" applyFont="1" applyFill="1" applyBorder="1" applyAlignment="1" applyProtection="1">
      <alignment horizontal="center" vertical="top" wrapText="1"/>
      <protection locked="0"/>
    </xf>
    <xf numFmtId="2" fontId="12" fillId="0" borderId="55" xfId="7" applyNumberFormat="1" applyFont="1" applyFill="1" applyBorder="1" applyAlignment="1" applyProtection="1">
      <alignment horizontal="center" vertical="top" wrapText="1"/>
      <protection locked="0"/>
    </xf>
    <xf numFmtId="0" fontId="7" fillId="0" borderId="20" xfId="1" applyNumberFormat="1" applyFont="1" applyFill="1" applyBorder="1" applyAlignment="1" applyProtection="1">
      <alignment horizontal="left" vertical="top" wrapText="1"/>
      <protection locked="0"/>
    </xf>
    <xf numFmtId="0" fontId="4" fillId="0" borderId="20" xfId="1" applyNumberFormat="1" applyFont="1" applyFill="1" applyBorder="1" applyAlignment="1" applyProtection="1">
      <alignment horizontal="left" vertical="top" wrapText="1"/>
      <protection locked="0"/>
    </xf>
    <xf numFmtId="0" fontId="4" fillId="0" borderId="22" xfId="1" applyNumberFormat="1" applyFont="1" applyFill="1" applyBorder="1" applyAlignment="1" applyProtection="1">
      <alignment horizontal="left" vertical="top" wrapText="1"/>
      <protection locked="0"/>
    </xf>
    <xf numFmtId="0" fontId="4" fillId="0" borderId="1" xfId="0" applyFont="1" applyFill="1" applyBorder="1" applyAlignment="1">
      <alignment vertical="top" wrapText="1"/>
    </xf>
    <xf numFmtId="0" fontId="8" fillId="0" borderId="1" xfId="0" applyFont="1" applyFill="1" applyBorder="1" applyAlignment="1">
      <alignment vertical="top" wrapText="1"/>
    </xf>
    <xf numFmtId="2" fontId="4" fillId="0" borderId="5"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6" xfId="0" applyNumberFormat="1" applyFont="1" applyBorder="1" applyAlignment="1">
      <alignment horizontal="center" vertical="top" wrapText="1"/>
    </xf>
    <xf numFmtId="0" fontId="7" fillId="0" borderId="36" xfId="0" applyFont="1" applyFill="1" applyBorder="1" applyAlignment="1">
      <alignment horizontal="left" vertical="top" wrapText="1"/>
    </xf>
    <xf numFmtId="0" fontId="7" fillId="4" borderId="0" xfId="0" applyFont="1" applyFill="1" applyBorder="1" applyAlignment="1">
      <alignment horizontal="center" vertical="top" wrapText="1"/>
    </xf>
    <xf numFmtId="0" fontId="4" fillId="4" borderId="0" xfId="0" applyFont="1" applyFill="1" applyBorder="1" applyAlignment="1">
      <alignment horizontal="center"/>
    </xf>
    <xf numFmtId="0" fontId="4" fillId="4" borderId="15" xfId="0" applyFont="1" applyFill="1" applyBorder="1" applyAlignment="1">
      <alignment horizontal="center"/>
    </xf>
    <xf numFmtId="0" fontId="7" fillId="0" borderId="22" xfId="0" applyFont="1" applyFill="1" applyBorder="1" applyAlignment="1">
      <alignment horizontal="left" vertical="top" wrapText="1"/>
    </xf>
    <xf numFmtId="0" fontId="7" fillId="0" borderId="5" xfId="0" applyFont="1" applyFill="1" applyBorder="1" applyAlignment="1">
      <alignment vertical="top" wrapText="1"/>
    </xf>
    <xf numFmtId="0" fontId="7" fillId="0" borderId="7" xfId="0" applyFont="1" applyFill="1" applyBorder="1" applyAlignment="1">
      <alignment vertical="top" wrapText="1"/>
    </xf>
    <xf numFmtId="0" fontId="7" fillId="0" borderId="6" xfId="0" applyFont="1" applyFill="1" applyBorder="1" applyAlignment="1">
      <alignment vertical="top" wrapText="1"/>
    </xf>
    <xf numFmtId="0" fontId="4" fillId="0" borderId="59" xfId="0" applyFont="1" applyFill="1" applyBorder="1" applyAlignment="1">
      <alignment horizontal="center" vertical="top"/>
    </xf>
    <xf numFmtId="2" fontId="12" fillId="0" borderId="5" xfId="7" applyNumberFormat="1" applyFont="1" applyFill="1" applyBorder="1" applyAlignment="1" applyProtection="1">
      <alignment horizontal="center" vertical="top" wrapText="1"/>
      <protection locked="0"/>
    </xf>
    <xf numFmtId="2" fontId="12" fillId="0" borderId="7" xfId="7" applyNumberFormat="1" applyFont="1" applyFill="1" applyBorder="1" applyAlignment="1" applyProtection="1">
      <alignment horizontal="center" vertical="top" wrapText="1"/>
      <protection locked="0"/>
    </xf>
    <xf numFmtId="2" fontId="12" fillId="0" borderId="6" xfId="7" applyNumberFormat="1" applyFont="1" applyFill="1" applyBorder="1" applyAlignment="1" applyProtection="1">
      <alignment horizontal="center" vertical="top" wrapText="1"/>
      <protection locked="0"/>
    </xf>
    <xf numFmtId="0" fontId="4" fillId="0" borderId="69" xfId="0" applyFont="1" applyBorder="1" applyAlignment="1">
      <alignment horizontal="center" vertical="top" wrapText="1"/>
    </xf>
    <xf numFmtId="0" fontId="4" fillId="0" borderId="40" xfId="0" applyFont="1" applyBorder="1" applyAlignment="1">
      <alignment horizontal="center" vertical="top" wrapText="1"/>
    </xf>
    <xf numFmtId="0" fontId="4" fillId="0" borderId="66" xfId="0" applyFont="1" applyBorder="1" applyAlignment="1">
      <alignment horizontal="center" vertical="top" wrapText="1"/>
    </xf>
    <xf numFmtId="4" fontId="12" fillId="0" borderId="12" xfId="7" applyNumberFormat="1" applyFont="1" applyFill="1" applyBorder="1" applyAlignment="1" applyProtection="1">
      <alignment horizontal="center" vertical="top" wrapText="1"/>
      <protection locked="0"/>
    </xf>
    <xf numFmtId="4" fontId="12" fillId="0" borderId="15" xfId="7" applyNumberFormat="1" applyFont="1" applyFill="1" applyBorder="1" applyAlignment="1" applyProtection="1">
      <alignment horizontal="center" vertical="top" wrapText="1"/>
      <protection locked="0"/>
    </xf>
    <xf numFmtId="4" fontId="12" fillId="0" borderId="13" xfId="7" applyNumberFormat="1" applyFont="1" applyFill="1" applyBorder="1" applyAlignment="1" applyProtection="1">
      <alignment horizontal="center" vertical="top" wrapText="1"/>
      <protection locked="0"/>
    </xf>
    <xf numFmtId="0" fontId="4" fillId="0" borderId="7" xfId="0" applyFont="1" applyFill="1" applyBorder="1" applyAlignment="1">
      <alignment horizontal="center" vertical="top"/>
    </xf>
    <xf numFmtId="0" fontId="4" fillId="0" borderId="6" xfId="0" applyFont="1" applyFill="1" applyBorder="1" applyAlignment="1">
      <alignment horizontal="center" vertical="top"/>
    </xf>
    <xf numFmtId="0" fontId="7" fillId="0" borderId="16" xfId="1" applyNumberFormat="1" applyFont="1" applyFill="1" applyBorder="1" applyAlignment="1" applyProtection="1">
      <alignment horizontal="left" vertical="top" wrapText="1"/>
      <protection locked="0"/>
    </xf>
    <xf numFmtId="0" fontId="7" fillId="0" borderId="22" xfId="1" applyNumberFormat="1" applyFont="1" applyFill="1" applyBorder="1" applyAlignment="1" applyProtection="1">
      <alignment horizontal="left" vertical="top" wrapText="1"/>
      <protection locked="0"/>
    </xf>
    <xf numFmtId="0" fontId="4" fillId="0" borderId="1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1" xfId="0" applyFont="1" applyFill="1" applyBorder="1" applyAlignment="1">
      <alignment horizontal="left" vertical="top" wrapText="1"/>
    </xf>
    <xf numFmtId="14" fontId="4" fillId="0" borderId="5" xfId="0" applyNumberFormat="1" applyFont="1" applyFill="1" applyBorder="1" applyAlignment="1">
      <alignment horizontal="center" vertical="top"/>
    </xf>
    <xf numFmtId="4" fontId="4" fillId="0" borderId="4" xfId="5" applyNumberFormat="1" applyFont="1" applyBorder="1" applyAlignment="1">
      <alignment horizontal="center" vertical="top" wrapText="1"/>
    </xf>
    <xf numFmtId="4" fontId="4" fillId="0" borderId="0" xfId="5" applyNumberFormat="1" applyFont="1" applyBorder="1" applyAlignment="1">
      <alignment horizontal="center" vertical="top" wrapText="1"/>
    </xf>
    <xf numFmtId="0" fontId="8" fillId="0" borderId="23" xfId="0" applyFont="1" applyBorder="1" applyAlignment="1">
      <alignment vertical="top" wrapText="1"/>
    </xf>
    <xf numFmtId="0" fontId="7" fillId="4" borderId="3" xfId="5" applyFont="1" applyFill="1" applyBorder="1" applyAlignment="1">
      <alignment horizontal="center" vertical="center" wrapText="1"/>
    </xf>
    <xf numFmtId="0" fontId="14" fillId="4" borderId="8" xfId="5" applyFont="1" applyFill="1" applyBorder="1" applyAlignment="1">
      <alignment vertical="center" wrapText="1"/>
    </xf>
    <xf numFmtId="0" fontId="14" fillId="4" borderId="9" xfId="5" applyFont="1" applyFill="1" applyBorder="1" applyAlignment="1">
      <alignment vertical="center" wrapText="1"/>
    </xf>
    <xf numFmtId="0" fontId="7" fillId="3" borderId="1" xfId="5" applyFont="1" applyFill="1" applyBorder="1" applyAlignment="1">
      <alignment horizontal="center" vertical="center" wrapText="1"/>
    </xf>
    <xf numFmtId="0" fontId="4" fillId="3" borderId="1" xfId="5" applyFont="1" applyFill="1" applyBorder="1" applyAlignment="1"/>
    <xf numFmtId="0" fontId="7" fillId="0" borderId="20" xfId="5" applyFont="1" applyFill="1" applyBorder="1" applyAlignment="1">
      <alignment horizontal="left" vertical="top" wrapText="1"/>
    </xf>
    <xf numFmtId="4" fontId="7" fillId="0" borderId="1" xfId="5" applyNumberFormat="1" applyFont="1" applyFill="1" applyBorder="1" applyAlignment="1">
      <alignment horizontal="left" vertical="top" wrapText="1"/>
    </xf>
    <xf numFmtId="0" fontId="11" fillId="0" borderId="0" xfId="7" applyNumberFormat="1" applyFont="1" applyFill="1" applyBorder="1" applyAlignment="1" applyProtection="1">
      <alignment horizontal="left" vertical="top" wrapText="1"/>
      <protection locked="0"/>
    </xf>
    <xf numFmtId="0" fontId="12" fillId="0" borderId="12" xfId="7" applyNumberFormat="1" applyFont="1" applyFill="1" applyBorder="1" applyAlignment="1" applyProtection="1">
      <alignment horizontal="left" vertical="top" wrapText="1"/>
      <protection locked="0"/>
    </xf>
    <xf numFmtId="0" fontId="4" fillId="0" borderId="15" xfId="5" applyFont="1" applyFill="1" applyBorder="1" applyAlignment="1">
      <alignment horizontal="left" vertical="top" wrapText="1"/>
    </xf>
    <xf numFmtId="0" fontId="4" fillId="0" borderId="13" xfId="5" applyFont="1" applyFill="1" applyBorder="1" applyAlignment="1">
      <alignment horizontal="left" vertical="top" wrapText="1"/>
    </xf>
    <xf numFmtId="0" fontId="4" fillId="0" borderId="7" xfId="5" applyFont="1" applyFill="1" applyBorder="1" applyAlignment="1">
      <alignment horizontal="left" vertical="top" wrapText="1"/>
    </xf>
    <xf numFmtId="0" fontId="4" fillId="0" borderId="6" xfId="5" applyFont="1" applyFill="1" applyBorder="1" applyAlignment="1">
      <alignment horizontal="left" vertical="top" wrapText="1"/>
    </xf>
    <xf numFmtId="0" fontId="7" fillId="4" borderId="3" xfId="5" applyFont="1" applyFill="1" applyBorder="1" applyAlignment="1">
      <alignment horizontal="center" wrapText="1"/>
    </xf>
    <xf numFmtId="0" fontId="14" fillId="4" borderId="8" xfId="5" applyFont="1" applyFill="1" applyBorder="1" applyAlignment="1"/>
    <xf numFmtId="0" fontId="14" fillId="4" borderId="9" xfId="5" applyFont="1" applyFill="1" applyBorder="1" applyAlignment="1"/>
    <xf numFmtId="4" fontId="4" fillId="0" borderId="48" xfId="7" applyNumberFormat="1" applyFont="1" applyFill="1" applyBorder="1" applyAlignment="1" applyProtection="1">
      <alignment horizontal="center" vertical="top" wrapText="1"/>
      <protection locked="0"/>
    </xf>
    <xf numFmtId="4" fontId="23" fillId="0" borderId="15" xfId="7" applyNumberFormat="1" applyFont="1" applyFill="1" applyBorder="1" applyAlignment="1" applyProtection="1">
      <alignment horizontal="center" vertical="top" wrapText="1"/>
      <protection locked="0"/>
    </xf>
    <xf numFmtId="4" fontId="23" fillId="0" borderId="13" xfId="7" applyNumberFormat="1" applyFont="1" applyFill="1" applyBorder="1" applyAlignment="1" applyProtection="1">
      <alignment horizontal="center" vertical="top" wrapText="1"/>
      <protection locked="0"/>
    </xf>
    <xf numFmtId="2" fontId="4" fillId="0" borderId="4" xfId="5" applyNumberFormat="1" applyFont="1" applyBorder="1" applyAlignment="1">
      <alignment horizontal="center" vertical="top" wrapText="1"/>
    </xf>
    <xf numFmtId="0" fontId="4" fillId="0" borderId="0" xfId="5" applyFont="1" applyBorder="1" applyAlignment="1">
      <alignment horizontal="center" vertical="top" wrapText="1"/>
    </xf>
    <xf numFmtId="0" fontId="8" fillId="0" borderId="23" xfId="5" applyFont="1" applyBorder="1" applyAlignment="1">
      <alignment vertical="top" wrapText="1"/>
    </xf>
    <xf numFmtId="0" fontId="4" fillId="0" borderId="4" xfId="5" applyFont="1" applyBorder="1" applyAlignment="1">
      <alignment horizontal="center" vertical="top" wrapText="1"/>
    </xf>
    <xf numFmtId="0" fontId="4" fillId="0" borderId="11" xfId="5" applyFont="1" applyBorder="1" applyAlignment="1">
      <alignment horizontal="center" vertical="top" wrapText="1"/>
    </xf>
    <xf numFmtId="0" fontId="4" fillId="0" borderId="2" xfId="5" applyFont="1" applyBorder="1" applyAlignment="1">
      <alignment horizontal="center" vertical="top" wrapText="1"/>
    </xf>
    <xf numFmtId="0" fontId="8" fillId="0" borderId="50" xfId="5" applyFont="1" applyBorder="1" applyAlignment="1">
      <alignment vertical="top" wrapText="1"/>
    </xf>
    <xf numFmtId="0" fontId="4" fillId="0" borderId="1" xfId="0" applyFont="1" applyFill="1" applyBorder="1" applyAlignment="1">
      <alignment horizontal="center" vertical="top"/>
    </xf>
    <xf numFmtId="0" fontId="11" fillId="0" borderId="1" xfId="7" applyNumberFormat="1" applyFont="1" applyFill="1" applyBorder="1" applyAlignment="1" applyProtection="1">
      <alignment horizontal="center" vertical="top" wrapText="1"/>
      <protection locked="0"/>
    </xf>
    <xf numFmtId="2" fontId="7" fillId="0" borderId="10" xfId="5" applyNumberFormat="1" applyFont="1" applyBorder="1" applyAlignment="1">
      <alignment horizontal="center" vertical="top" wrapText="1"/>
    </xf>
    <xf numFmtId="0" fontId="7" fillId="0" borderId="14" xfId="5" applyFont="1" applyBorder="1" applyAlignment="1">
      <alignment horizontal="center" vertical="top" wrapText="1"/>
    </xf>
    <xf numFmtId="0" fontId="8" fillId="0" borderId="49" xfId="5" applyFont="1" applyBorder="1" applyAlignment="1">
      <alignment vertical="top" wrapText="1"/>
    </xf>
    <xf numFmtId="0" fontId="7" fillId="0" borderId="4" xfId="5" applyFont="1" applyBorder="1" applyAlignment="1">
      <alignment horizontal="center" vertical="top" wrapText="1"/>
    </xf>
    <xf numFmtId="0" fontId="7" fillId="0" borderId="0" xfId="5" applyFont="1" applyBorder="1" applyAlignment="1">
      <alignment horizontal="center" vertical="top" wrapText="1"/>
    </xf>
    <xf numFmtId="2" fontId="4" fillId="0" borderId="1" xfId="5" applyNumberFormat="1" applyFont="1" applyBorder="1" applyAlignment="1">
      <alignment horizontal="center" vertical="top" wrapText="1"/>
    </xf>
    <xf numFmtId="0" fontId="4" fillId="0" borderId="1" xfId="5" applyFont="1" applyBorder="1" applyAlignment="1">
      <alignment horizontal="center" vertical="top" wrapText="1"/>
    </xf>
    <xf numFmtId="0" fontId="8" fillId="0" borderId="1" xfId="5" applyFont="1" applyBorder="1" applyAlignment="1">
      <alignment vertical="top" wrapText="1"/>
    </xf>
    <xf numFmtId="0" fontId="7" fillId="0" borderId="3" xfId="7" applyNumberFormat="1" applyFont="1" applyFill="1" applyBorder="1" applyAlignment="1" applyProtection="1">
      <alignment horizontal="center" vertical="top" wrapText="1"/>
      <protection locked="0"/>
    </xf>
    <xf numFmtId="0" fontId="7" fillId="0" borderId="8" xfId="7" applyNumberFormat="1" applyFont="1" applyFill="1" applyBorder="1" applyAlignment="1" applyProtection="1">
      <alignment horizontal="center" vertical="top" wrapText="1"/>
      <protection locked="0"/>
    </xf>
    <xf numFmtId="0" fontId="7" fillId="0" borderId="9" xfId="7" applyNumberFormat="1" applyFont="1" applyFill="1" applyBorder="1" applyAlignment="1" applyProtection="1">
      <alignment horizontal="center" vertical="top" wrapText="1"/>
      <protection locked="0"/>
    </xf>
    <xf numFmtId="0" fontId="23" fillId="0" borderId="5" xfId="0" applyFont="1" applyFill="1" applyBorder="1" applyAlignment="1">
      <alignment horizontal="center" vertical="top" wrapText="1"/>
    </xf>
    <xf numFmtId="0" fontId="23" fillId="0" borderId="7" xfId="0" applyFont="1" applyFill="1" applyBorder="1" applyAlignment="1">
      <alignment horizontal="center" vertical="top" wrapText="1"/>
    </xf>
    <xf numFmtId="0" fontId="23" fillId="0" borderId="6" xfId="0" applyFont="1" applyFill="1" applyBorder="1" applyAlignment="1">
      <alignment horizontal="center" vertical="top" wrapText="1"/>
    </xf>
    <xf numFmtId="0" fontId="23" fillId="2" borderId="5"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6" xfId="0" applyFont="1" applyFill="1" applyBorder="1" applyAlignment="1">
      <alignment horizontal="center" vertical="top" wrapText="1"/>
    </xf>
    <xf numFmtId="0" fontId="12" fillId="0" borderId="5" xfId="7" applyNumberFormat="1" applyFont="1" applyFill="1" applyBorder="1" applyAlignment="1" applyProtection="1">
      <alignment vertical="top" wrapText="1"/>
      <protection locked="0"/>
    </xf>
    <xf numFmtId="0" fontId="12" fillId="0" borderId="7" xfId="7" applyNumberFormat="1" applyFont="1" applyFill="1" applyBorder="1" applyAlignment="1" applyProtection="1">
      <alignment vertical="top" wrapText="1"/>
      <protection locked="0"/>
    </xf>
    <xf numFmtId="0" fontId="12" fillId="0" borderId="6" xfId="7" applyNumberFormat="1" applyFont="1" applyFill="1" applyBorder="1" applyAlignment="1" applyProtection="1">
      <alignment vertical="top" wrapText="1"/>
      <protection locked="0"/>
    </xf>
    <xf numFmtId="0" fontId="4" fillId="0" borderId="1" xfId="8" applyFont="1" applyFill="1" applyBorder="1" applyAlignment="1">
      <alignment horizontal="left" vertical="top" wrapText="1"/>
    </xf>
    <xf numFmtId="4" fontId="4" fillId="0" borderId="5" xfId="5" applyNumberFormat="1" applyFont="1" applyFill="1" applyBorder="1" applyAlignment="1">
      <alignment horizontal="left" vertical="top" wrapText="1"/>
    </xf>
    <xf numFmtId="0" fontId="4" fillId="0" borderId="5" xfId="5" applyFont="1" applyFill="1" applyBorder="1" applyAlignment="1">
      <alignment horizontal="left" vertical="top" wrapText="1"/>
    </xf>
    <xf numFmtId="2" fontId="4" fillId="0" borderId="5" xfId="5" applyNumberFormat="1" applyFont="1" applyFill="1" applyBorder="1" applyAlignment="1">
      <alignment horizontal="left" vertical="top" wrapText="1"/>
    </xf>
    <xf numFmtId="4" fontId="4" fillId="0" borderId="7" xfId="5" applyNumberFormat="1" applyFont="1" applyFill="1" applyBorder="1" applyAlignment="1">
      <alignment horizontal="left" vertical="top" wrapText="1"/>
    </xf>
    <xf numFmtId="4" fontId="4" fillId="0" borderId="6" xfId="5" applyNumberFormat="1" applyFont="1" applyFill="1" applyBorder="1" applyAlignment="1">
      <alignment horizontal="left" vertical="top" wrapText="1"/>
    </xf>
    <xf numFmtId="0" fontId="8" fillId="4" borderId="8" xfId="0" applyFont="1" applyFill="1" applyBorder="1" applyAlignment="1">
      <alignment horizontal="center" vertical="center"/>
    </xf>
    <xf numFmtId="0" fontId="23" fillId="0" borderId="1" xfId="0"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16" fontId="4" fillId="0" borderId="5" xfId="0" applyNumberFormat="1" applyFont="1" applyBorder="1" applyAlignment="1">
      <alignment horizontal="center" vertical="top"/>
    </xf>
    <xf numFmtId="16" fontId="4" fillId="0" borderId="7" xfId="0" applyNumberFormat="1" applyFont="1" applyBorder="1" applyAlignment="1">
      <alignment horizontal="center" vertical="top"/>
    </xf>
    <xf numFmtId="16" fontId="4" fillId="0" borderId="6" xfId="0" applyNumberFormat="1" applyFont="1" applyBorder="1" applyAlignment="1">
      <alignment horizontal="center" vertical="top"/>
    </xf>
    <xf numFmtId="4" fontId="12" fillId="0" borderId="1" xfId="7" applyNumberFormat="1" applyFont="1" applyFill="1" applyBorder="1" applyAlignment="1" applyProtection="1">
      <alignment horizontal="center" vertical="top" wrapText="1"/>
      <protection locked="0"/>
    </xf>
    <xf numFmtId="16" fontId="4" fillId="0" borderId="59" xfId="0" applyNumberFormat="1" applyFont="1" applyFill="1" applyBorder="1" applyAlignment="1">
      <alignment horizontal="center" vertical="top"/>
    </xf>
    <xf numFmtId="0" fontId="12" fillId="0" borderId="25" xfId="7" applyNumberFormat="1" applyFont="1" applyFill="1" applyBorder="1" applyAlignment="1" applyProtection="1">
      <alignment horizontal="left" vertical="top" wrapText="1"/>
      <protection locked="0"/>
    </xf>
    <xf numFmtId="0" fontId="7" fillId="0" borderId="46" xfId="7" applyNumberFormat="1" applyFont="1" applyFill="1" applyBorder="1" applyAlignment="1" applyProtection="1">
      <alignment vertical="top" wrapText="1"/>
      <protection locked="0"/>
    </xf>
    <xf numFmtId="0" fontId="7" fillId="0" borderId="4" xfId="7" applyNumberFormat="1" applyFont="1" applyFill="1" applyBorder="1" applyAlignment="1" applyProtection="1">
      <alignment vertical="top" wrapText="1"/>
      <protection locked="0"/>
    </xf>
    <xf numFmtId="0" fontId="7" fillId="0" borderId="39" xfId="7" applyNumberFormat="1" applyFont="1" applyFill="1" applyBorder="1" applyAlignment="1" applyProtection="1">
      <alignment vertical="top" wrapText="1"/>
      <protection locked="0"/>
    </xf>
    <xf numFmtId="0" fontId="7" fillId="0" borderId="47" xfId="0" applyFont="1" applyFill="1" applyBorder="1" applyAlignment="1">
      <alignment vertical="top" wrapText="1"/>
    </xf>
    <xf numFmtId="4" fontId="12" fillId="2" borderId="69" xfId="7" applyNumberFormat="1" applyFont="1" applyFill="1" applyBorder="1" applyAlignment="1" applyProtection="1">
      <alignment horizontal="center" vertical="top" wrapText="1"/>
      <protection locked="0"/>
    </xf>
    <xf numFmtId="4" fontId="12" fillId="2" borderId="40" xfId="7" applyNumberFormat="1" applyFont="1" applyFill="1" applyBorder="1" applyAlignment="1" applyProtection="1">
      <alignment horizontal="center" vertical="top" wrapText="1"/>
      <protection locked="0"/>
    </xf>
    <xf numFmtId="4" fontId="12" fillId="2" borderId="66" xfId="7" applyNumberFormat="1" applyFont="1" applyFill="1" applyBorder="1" applyAlignment="1" applyProtection="1">
      <alignment horizontal="center" vertical="top" wrapText="1"/>
      <protection locked="0"/>
    </xf>
    <xf numFmtId="4" fontId="4" fillId="0" borderId="10" xfId="5" applyNumberFormat="1" applyFont="1" applyFill="1" applyBorder="1" applyAlignment="1">
      <alignment horizontal="left" vertical="top" wrapText="1"/>
    </xf>
    <xf numFmtId="4" fontId="4" fillId="0" borderId="4" xfId="5" applyNumberFormat="1" applyFont="1" applyFill="1" applyBorder="1" applyAlignment="1">
      <alignment horizontal="left" vertical="top" wrapText="1"/>
    </xf>
    <xf numFmtId="0" fontId="7" fillId="0" borderId="9" xfId="0" applyFont="1" applyFill="1" applyBorder="1" applyAlignment="1">
      <alignment horizontal="left" vertical="top" wrapText="1"/>
    </xf>
    <xf numFmtId="0" fontId="13" fillId="4" borderId="3" xfId="0" applyFont="1" applyFill="1" applyBorder="1" applyAlignment="1">
      <alignment horizontal="center" vertical="center" wrapText="1"/>
    </xf>
    <xf numFmtId="0" fontId="13" fillId="4" borderId="8" xfId="0" applyFont="1" applyFill="1" applyBorder="1" applyAlignment="1">
      <alignment vertical="center" wrapText="1"/>
    </xf>
    <xf numFmtId="0" fontId="13" fillId="4" borderId="9" xfId="0" applyFont="1" applyFill="1" applyBorder="1" applyAlignment="1">
      <alignment vertical="center" wrapText="1"/>
    </xf>
    <xf numFmtId="0" fontId="0" fillId="0" borderId="7" xfId="0" applyFill="1" applyBorder="1" applyAlignment="1">
      <alignment horizontal="left" vertical="top" wrapText="1"/>
    </xf>
    <xf numFmtId="0" fontId="0" fillId="0" borderId="6" xfId="0" applyFill="1" applyBorder="1" applyAlignment="1">
      <alignment horizontal="left" vertical="top" wrapText="1"/>
    </xf>
    <xf numFmtId="4" fontId="7" fillId="0" borderId="10" xfId="0" applyNumberFormat="1" applyFont="1" applyFill="1" applyBorder="1" applyAlignment="1">
      <alignment horizontal="left" vertical="top" wrapText="1"/>
    </xf>
    <xf numFmtId="4" fontId="7" fillId="0" borderId="4" xfId="0" applyNumberFormat="1" applyFont="1" applyFill="1" applyBorder="1" applyAlignment="1">
      <alignment horizontal="left" vertical="top" wrapText="1"/>
    </xf>
    <xf numFmtId="4" fontId="7" fillId="0" borderId="11" xfId="0" applyNumberFormat="1" applyFont="1" applyFill="1" applyBorder="1" applyAlignment="1">
      <alignment horizontal="left" vertical="top" wrapText="1"/>
    </xf>
    <xf numFmtId="0" fontId="13" fillId="3" borderId="3"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4" fontId="4" fillId="0" borderId="5"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6" xfId="0" applyNumberFormat="1" applyFont="1" applyBorder="1" applyAlignment="1">
      <alignment horizontal="center" vertical="top"/>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0" fontId="7" fillId="0" borderId="6" xfId="0" applyFont="1" applyFill="1" applyBorder="1" applyAlignment="1">
      <alignment horizontal="center" vertical="top"/>
    </xf>
    <xf numFmtId="4" fontId="4" fillId="0" borderId="5" xfId="0" applyNumberFormat="1" applyFont="1" applyFill="1" applyBorder="1" applyAlignment="1">
      <alignment vertical="top" wrapText="1"/>
    </xf>
    <xf numFmtId="4" fontId="4" fillId="0" borderId="6" xfId="0" applyNumberFormat="1" applyFont="1" applyFill="1" applyBorder="1" applyAlignment="1">
      <alignment vertical="top" wrapText="1"/>
    </xf>
    <xf numFmtId="4" fontId="7" fillId="0" borderId="5" xfId="0" applyNumberFormat="1" applyFont="1" applyFill="1" applyBorder="1" applyAlignment="1">
      <alignment horizontal="left" vertical="top" wrapText="1"/>
    </xf>
    <xf numFmtId="4" fontId="7" fillId="0" borderId="7" xfId="0" applyNumberFormat="1" applyFont="1" applyFill="1" applyBorder="1" applyAlignment="1">
      <alignment horizontal="left" vertical="top" wrapText="1"/>
    </xf>
    <xf numFmtId="0" fontId="12" fillId="2" borderId="5"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6" xfId="0"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0" fontId="11"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4" fontId="12" fillId="2" borderId="5" xfId="0" applyNumberFormat="1" applyFont="1" applyFill="1" applyBorder="1" applyAlignment="1">
      <alignment horizontal="center" vertical="top" wrapText="1"/>
    </xf>
    <xf numFmtId="0" fontId="4" fillId="4" borderId="1" xfId="0" applyFont="1" applyFill="1" applyBorder="1"/>
    <xf numFmtId="0" fontId="0" fillId="0" borderId="6" xfId="0" applyBorder="1" applyAlignment="1">
      <alignment horizontal="left" vertical="top" wrapText="1"/>
    </xf>
    <xf numFmtId="0" fontId="18" fillId="0" borderId="5" xfId="0" applyFont="1" applyBorder="1" applyAlignment="1">
      <alignment horizontal="center" vertical="top"/>
    </xf>
    <xf numFmtId="0" fontId="18" fillId="0" borderId="7" xfId="0" applyFont="1" applyBorder="1" applyAlignment="1">
      <alignment horizontal="center" vertical="top"/>
    </xf>
    <xf numFmtId="0" fontId="18" fillId="0" borderId="6" xfId="0" applyFont="1" applyBorder="1" applyAlignment="1">
      <alignment horizontal="center" vertical="top"/>
    </xf>
    <xf numFmtId="0" fontId="19" fillId="0" borderId="1" xfId="0" applyFont="1" applyFill="1" applyBorder="1" applyAlignment="1">
      <alignment horizontal="left" vertical="top" wrapText="1"/>
    </xf>
    <xf numFmtId="0" fontId="22" fillId="0" borderId="1" xfId="0" applyFont="1" applyFill="1" applyBorder="1" applyAlignment="1">
      <alignment horizontal="left" vertical="top"/>
    </xf>
    <xf numFmtId="0" fontId="12" fillId="0" borderId="18" xfId="1" applyNumberFormat="1" applyFont="1" applyFill="1" applyBorder="1" applyAlignment="1" applyProtection="1">
      <alignment horizontal="left" vertical="top" wrapText="1"/>
      <protection locked="0"/>
    </xf>
    <xf numFmtId="0" fontId="12" fillId="0" borderId="25" xfId="1" applyNumberFormat="1" applyFont="1" applyFill="1" applyBorder="1" applyAlignment="1" applyProtection="1">
      <alignment horizontal="left" vertical="top" wrapText="1"/>
      <protection locked="0"/>
    </xf>
    <xf numFmtId="0" fontId="10" fillId="0" borderId="24"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2" xfId="0" applyFont="1" applyFill="1" applyBorder="1" applyAlignment="1">
      <alignment horizontal="left" vertical="top" wrapText="1"/>
    </xf>
    <xf numFmtId="49" fontId="8" fillId="0" borderId="7" xfId="0" applyNumberFormat="1" applyFont="1" applyBorder="1" applyAlignment="1">
      <alignment horizontal="center" vertical="top"/>
    </xf>
    <xf numFmtId="49" fontId="8" fillId="0" borderId="6" xfId="0" applyNumberFormat="1" applyFont="1" applyBorder="1" applyAlignment="1">
      <alignment horizontal="center" vertical="top"/>
    </xf>
    <xf numFmtId="0" fontId="12" fillId="0" borderId="53" xfId="7" applyNumberFormat="1" applyFont="1" applyFill="1" applyBorder="1" applyAlignment="1" applyProtection="1">
      <alignment horizontal="left" vertical="top" wrapText="1"/>
      <protection locked="0"/>
    </xf>
    <xf numFmtId="0" fontId="8" fillId="0" borderId="54" xfId="0" applyFont="1" applyFill="1" applyBorder="1" applyAlignment="1">
      <alignment horizontal="left" vertical="top" wrapText="1"/>
    </xf>
    <xf numFmtId="0" fontId="8" fillId="0" borderId="55" xfId="0" applyFont="1" applyFill="1" applyBorder="1" applyAlignment="1">
      <alignment horizontal="left" vertical="top" wrapText="1"/>
    </xf>
    <xf numFmtId="0" fontId="4" fillId="0" borderId="19" xfId="0" applyFont="1" applyBorder="1" applyAlignment="1">
      <alignment horizontal="center" vertical="top" wrapText="1"/>
    </xf>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1" fillId="0" borderId="7" xfId="7" applyNumberFormat="1" applyFont="1" applyFill="1" applyBorder="1" applyAlignment="1" applyProtection="1">
      <alignment horizontal="left" vertical="top" wrapText="1"/>
      <protection locked="0"/>
    </xf>
    <xf numFmtId="0" fontId="16" fillId="0" borderId="7" xfId="0" applyFont="1" applyFill="1" applyBorder="1" applyAlignment="1">
      <alignment horizontal="left" vertical="top" wrapText="1"/>
    </xf>
    <xf numFmtId="0" fontId="16" fillId="0" borderId="6" xfId="0" applyFont="1" applyFill="1" applyBorder="1" applyAlignment="1">
      <alignment horizontal="left" vertical="top" wrapText="1"/>
    </xf>
    <xf numFmtId="49" fontId="12" fillId="0" borderId="25" xfId="1" applyNumberFormat="1" applyFont="1" applyFill="1" applyBorder="1" applyAlignment="1" applyProtection="1">
      <alignment horizontal="center" vertical="top" wrapText="1"/>
      <protection locked="0"/>
    </xf>
    <xf numFmtId="49" fontId="12" fillId="0" borderId="38" xfId="1" applyNumberFormat="1" applyFont="1" applyFill="1" applyBorder="1" applyAlignment="1" applyProtection="1">
      <alignment horizontal="center" vertical="top" wrapText="1"/>
      <protection locked="0"/>
    </xf>
    <xf numFmtId="49" fontId="12" fillId="0" borderId="19" xfId="1" applyNumberFormat="1" applyFont="1" applyFill="1" applyBorder="1" applyAlignment="1" applyProtection="1">
      <alignment horizontal="center" vertical="top" wrapText="1"/>
      <protection locked="0"/>
    </xf>
    <xf numFmtId="0" fontId="7" fillId="0" borderId="4"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5" xfId="0" applyFont="1" applyFill="1" applyBorder="1" applyAlignment="1">
      <alignment horizontal="center" vertical="top" wrapText="1"/>
    </xf>
    <xf numFmtId="4" fontId="4" fillId="0" borderId="5" xfId="0" applyNumberFormat="1" applyFont="1" applyFill="1" applyBorder="1" applyAlignment="1">
      <alignment horizontal="center" vertical="top" wrapText="1"/>
    </xf>
    <xf numFmtId="4" fontId="4" fillId="0" borderId="6"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7" fillId="4" borderId="1" xfId="0" applyFont="1" applyFill="1" applyBorder="1" applyAlignment="1">
      <alignment horizontal="center" vertical="center"/>
    </xf>
    <xf numFmtId="0" fontId="7" fillId="3" borderId="1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5" xfId="0" applyFont="1" applyFill="1" applyBorder="1" applyAlignment="1">
      <alignment horizontal="left" vertical="top"/>
    </xf>
    <xf numFmtId="0" fontId="8" fillId="0" borderId="7" xfId="0" applyFont="1" applyFill="1" applyBorder="1" applyAlignment="1">
      <alignment horizontal="left" vertical="top"/>
    </xf>
    <xf numFmtId="0" fontId="8" fillId="0" borderId="6" xfId="0" applyFont="1" applyFill="1" applyBorder="1" applyAlignment="1">
      <alignment horizontal="left" vertical="top"/>
    </xf>
    <xf numFmtId="0" fontId="4" fillId="0" borderId="7" xfId="0" applyFont="1" applyBorder="1" applyAlignment="1">
      <alignment horizontal="left" vertical="top"/>
    </xf>
    <xf numFmtId="0" fontId="4" fillId="0" borderId="6" xfId="0" applyFont="1" applyBorder="1" applyAlignment="1">
      <alignment horizontal="left" vertical="top"/>
    </xf>
    <xf numFmtId="0" fontId="8" fillId="0" borderId="6" xfId="0" applyFont="1" applyBorder="1" applyAlignment="1">
      <alignment horizontal="center" vertical="top" wrapText="1"/>
    </xf>
    <xf numFmtId="49" fontId="4" fillId="0" borderId="5" xfId="0" applyNumberFormat="1" applyFont="1" applyFill="1" applyBorder="1" applyAlignment="1">
      <alignment horizontal="left" vertical="top"/>
    </xf>
    <xf numFmtId="49" fontId="4" fillId="0" borderId="6" xfId="0" applyNumberFormat="1" applyFont="1" applyFill="1" applyBorder="1" applyAlignment="1">
      <alignment horizontal="left" vertical="top"/>
    </xf>
    <xf numFmtId="4" fontId="4" fillId="0" borderId="5" xfId="0" applyNumberFormat="1" applyFont="1" applyFill="1" applyBorder="1" applyAlignment="1">
      <alignment horizontal="center" vertical="top"/>
    </xf>
    <xf numFmtId="4" fontId="4" fillId="0" borderId="7" xfId="0" applyNumberFormat="1" applyFont="1" applyFill="1" applyBorder="1" applyAlignment="1">
      <alignment horizontal="center" vertical="top"/>
    </xf>
    <xf numFmtId="4" fontId="4" fillId="0" borderId="6" xfId="0" applyNumberFormat="1" applyFont="1" applyFill="1" applyBorder="1" applyAlignment="1">
      <alignment horizontal="center" vertical="top"/>
    </xf>
    <xf numFmtId="4" fontId="4" fillId="0" borderId="1" xfId="0" applyNumberFormat="1" applyFont="1" applyBorder="1" applyAlignment="1">
      <alignment horizontal="center" vertical="top"/>
    </xf>
    <xf numFmtId="4" fontId="7" fillId="0" borderId="6" xfId="0" applyNumberFormat="1" applyFont="1" applyFill="1" applyBorder="1" applyAlignment="1">
      <alignment horizontal="left" vertical="top" wrapText="1"/>
    </xf>
    <xf numFmtId="0" fontId="4" fillId="2" borderId="7" xfId="0" applyFont="1" applyFill="1" applyBorder="1" applyAlignment="1">
      <alignment horizontal="center" vertical="top"/>
    </xf>
    <xf numFmtId="0" fontId="4" fillId="2" borderId="6" xfId="0" applyFont="1" applyFill="1" applyBorder="1" applyAlignment="1">
      <alignment horizontal="center" vertical="top"/>
    </xf>
    <xf numFmtId="2" fontId="12" fillId="2" borderId="5" xfId="0" applyNumberFormat="1" applyFont="1" applyFill="1" applyBorder="1" applyAlignment="1">
      <alignment horizontal="center" vertical="top" wrapText="1"/>
    </xf>
    <xf numFmtId="0" fontId="14" fillId="0" borderId="7" xfId="0" applyFont="1" applyFill="1" applyBorder="1" applyAlignment="1">
      <alignment horizontal="left" vertical="top" wrapText="1"/>
    </xf>
    <xf numFmtId="0" fontId="0" fillId="0" borderId="6" xfId="0" applyBorder="1" applyAlignment="1">
      <alignment horizontal="left" vertical="top"/>
    </xf>
    <xf numFmtId="0" fontId="4" fillId="0" borderId="12" xfId="0" applyFont="1" applyFill="1" applyBorder="1" applyAlignment="1">
      <alignment vertical="top" wrapText="1"/>
    </xf>
    <xf numFmtId="0" fontId="4" fillId="0" borderId="13" xfId="0" applyFont="1" applyBorder="1" applyAlignment="1">
      <alignment vertical="top" wrapText="1"/>
    </xf>
    <xf numFmtId="4" fontId="4" fillId="0" borderId="5" xfId="0" applyNumberFormat="1" applyFont="1" applyFill="1" applyBorder="1" applyAlignment="1">
      <alignment horizontal="right" vertical="top" wrapText="1"/>
    </xf>
    <xf numFmtId="4" fontId="4" fillId="0" borderId="6" xfId="0" applyNumberFormat="1" applyFont="1" applyBorder="1" applyAlignment="1">
      <alignment horizontal="right" vertical="top" wrapText="1"/>
    </xf>
    <xf numFmtId="166" fontId="4" fillId="0" borderId="5" xfId="0" applyNumberFormat="1" applyFont="1" applyFill="1" applyBorder="1" applyAlignment="1">
      <alignment horizontal="center" vertical="top" wrapText="1"/>
    </xf>
    <xf numFmtId="0" fontId="0" fillId="0" borderId="6" xfId="0" applyBorder="1" applyAlignment="1">
      <alignment horizontal="center" vertical="top" wrapText="1"/>
    </xf>
    <xf numFmtId="0" fontId="10" fillId="0" borderId="5" xfId="0" applyFont="1" applyFill="1" applyBorder="1" applyAlignment="1">
      <alignment horizontal="left" vertical="top" wrapText="1"/>
    </xf>
    <xf numFmtId="0" fontId="11" fillId="4" borderId="3" xfId="7" applyNumberFormat="1" applyFont="1" applyFill="1" applyBorder="1" applyAlignment="1" applyProtection="1">
      <alignment horizontal="center" vertical="center" wrapText="1"/>
      <protection locked="0"/>
    </xf>
    <xf numFmtId="2" fontId="4" fillId="0" borderId="10" xfId="5" applyNumberFormat="1" applyFont="1" applyBorder="1" applyAlignment="1">
      <alignment horizontal="center" vertical="top" wrapText="1"/>
    </xf>
    <xf numFmtId="2" fontId="4" fillId="0" borderId="14" xfId="5" applyNumberFormat="1" applyFont="1" applyBorder="1" applyAlignment="1">
      <alignment horizontal="center" vertical="top" wrapText="1"/>
    </xf>
    <xf numFmtId="2" fontId="4" fillId="0" borderId="12" xfId="5" applyNumberFormat="1" applyFont="1" applyBorder="1" applyAlignment="1">
      <alignment horizontal="center" vertical="top" wrapText="1"/>
    </xf>
    <xf numFmtId="2" fontId="4" fillId="0" borderId="0" xfId="5" applyNumberFormat="1" applyFont="1" applyBorder="1" applyAlignment="1">
      <alignment horizontal="center" vertical="top" wrapText="1"/>
    </xf>
    <xf numFmtId="2" fontId="4" fillId="0" borderId="15" xfId="5" applyNumberFormat="1" applyFont="1" applyBorder="1" applyAlignment="1">
      <alignment horizontal="center" vertical="top" wrapText="1"/>
    </xf>
    <xf numFmtId="2" fontId="4" fillId="0" borderId="11" xfId="5" applyNumberFormat="1" applyFont="1" applyBorder="1" applyAlignment="1">
      <alignment horizontal="center" vertical="top" wrapText="1"/>
    </xf>
    <xf numFmtId="2" fontId="4" fillId="0" borderId="2" xfId="5" applyNumberFormat="1" applyFont="1" applyBorder="1" applyAlignment="1">
      <alignment horizontal="center" vertical="top" wrapText="1"/>
    </xf>
    <xf numFmtId="2" fontId="4" fillId="0" borderId="13" xfId="5" applyNumberFormat="1" applyFont="1" applyBorder="1" applyAlignment="1">
      <alignment horizontal="center" vertical="top" wrapText="1"/>
    </xf>
    <xf numFmtId="4" fontId="12" fillId="2" borderId="48" xfId="7" applyNumberFormat="1" applyFont="1" applyFill="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4" fontId="4" fillId="0" borderId="1" xfId="5" applyNumberFormat="1" applyFont="1" applyFill="1" applyBorder="1" applyAlignment="1">
      <alignment horizontal="left" vertical="top" wrapText="1"/>
    </xf>
    <xf numFmtId="0" fontId="4" fillId="0" borderId="5" xfId="8" applyFont="1" applyFill="1" applyBorder="1" applyAlignment="1">
      <alignment horizontal="left" vertical="top" wrapText="1"/>
    </xf>
    <xf numFmtId="0" fontId="4" fillId="0" borderId="10" xfId="5" applyFont="1" applyFill="1" applyBorder="1" applyAlignment="1">
      <alignment horizontal="left" vertical="top" wrapText="1"/>
    </xf>
    <xf numFmtId="0" fontId="4" fillId="0" borderId="4" xfId="5" applyFont="1" applyFill="1" applyBorder="1" applyAlignment="1">
      <alignment horizontal="left" vertical="top" wrapText="1"/>
    </xf>
    <xf numFmtId="0" fontId="4" fillId="0" borderId="11" xfId="5" applyFont="1" applyFill="1" applyBorder="1" applyAlignment="1">
      <alignment horizontal="left" vertical="top" wrapText="1"/>
    </xf>
    <xf numFmtId="0" fontId="4" fillId="0" borderId="14" xfId="5" applyFont="1" applyBorder="1" applyAlignment="1">
      <alignment horizontal="center" vertical="top" wrapText="1"/>
    </xf>
    <xf numFmtId="0" fontId="8" fillId="0" borderId="12" xfId="5" applyFont="1" applyBorder="1" applyAlignment="1">
      <alignment vertical="top" wrapText="1"/>
    </xf>
    <xf numFmtId="0" fontId="8" fillId="0" borderId="15" xfId="5" applyFont="1" applyBorder="1" applyAlignment="1">
      <alignment vertical="top" wrapText="1"/>
    </xf>
    <xf numFmtId="0" fontId="8" fillId="0" borderId="13" xfId="5" applyFont="1" applyBorder="1" applyAlignment="1">
      <alignment vertical="top" wrapText="1"/>
    </xf>
    <xf numFmtId="4" fontId="12" fillId="0" borderId="5" xfId="7" applyNumberFormat="1" applyFont="1" applyFill="1" applyBorder="1" applyAlignment="1" applyProtection="1">
      <alignment horizontal="center" vertical="top" wrapText="1"/>
      <protection locked="0"/>
    </xf>
    <xf numFmtId="4" fontId="12" fillId="0" borderId="7" xfId="7" applyNumberFormat="1" applyFont="1" applyFill="1" applyBorder="1" applyAlignment="1" applyProtection="1">
      <alignment horizontal="center" vertical="top" wrapText="1"/>
      <protection locked="0"/>
    </xf>
    <xf numFmtId="4" fontId="12" fillId="0" borderId="6" xfId="7" applyNumberFormat="1" applyFont="1" applyFill="1" applyBorder="1" applyAlignment="1" applyProtection="1">
      <alignment horizontal="center" vertical="top" wrapText="1"/>
      <protection locked="0"/>
    </xf>
    <xf numFmtId="49" fontId="4" fillId="0" borderId="5"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6" xfId="0" applyNumberFormat="1" applyFont="1" applyBorder="1" applyAlignment="1">
      <alignment horizontal="center" vertical="top" wrapText="1"/>
    </xf>
    <xf numFmtId="0" fontId="12" fillId="2" borderId="47" xfId="7" applyNumberFormat="1" applyFont="1" applyFill="1" applyBorder="1" applyAlignment="1" applyProtection="1">
      <alignment horizontal="center" vertical="top" wrapText="1"/>
      <protection locked="0"/>
    </xf>
    <xf numFmtId="0" fontId="12" fillId="2" borderId="7" xfId="7" applyNumberFormat="1" applyFont="1" applyFill="1" applyBorder="1" applyAlignment="1" applyProtection="1">
      <alignment horizontal="center" vertical="top" wrapText="1"/>
      <protection locked="0"/>
    </xf>
    <xf numFmtId="0" fontId="12" fillId="2" borderId="56" xfId="7" applyNumberFormat="1" applyFont="1" applyFill="1" applyBorder="1" applyAlignment="1" applyProtection="1">
      <alignment horizontal="center" vertical="top" wrapText="1"/>
      <protection locked="0"/>
    </xf>
    <xf numFmtId="0" fontId="4" fillId="2" borderId="55" xfId="0" applyFont="1" applyFill="1" applyBorder="1" applyAlignment="1">
      <alignment horizontal="center" vertical="top" wrapText="1"/>
    </xf>
    <xf numFmtId="0" fontId="4" fillId="0" borderId="16"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2" xfId="0" applyFont="1" applyFill="1" applyBorder="1" applyAlignment="1">
      <alignment horizontal="left" vertical="top" wrapText="1"/>
    </xf>
    <xf numFmtId="0" fontId="11" fillId="0" borderId="16" xfId="7" applyNumberFormat="1" applyFont="1" applyFill="1" applyBorder="1" applyAlignment="1" applyProtection="1">
      <alignment horizontal="left" vertical="top" wrapText="1"/>
      <protection locked="0"/>
    </xf>
    <xf numFmtId="0" fontId="13" fillId="3" borderId="12" xfId="0" applyFont="1" applyFill="1" applyBorder="1" applyAlignment="1">
      <alignment horizontal="center" vertical="center"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0" borderId="24" xfId="0" applyFont="1" applyFill="1" applyBorder="1" applyAlignment="1">
      <alignment horizontal="left" vertical="top" wrapText="1"/>
    </xf>
    <xf numFmtId="0" fontId="12" fillId="2" borderId="1" xfId="7" applyNumberFormat="1" applyFont="1" applyFill="1" applyBorder="1" applyAlignment="1" applyProtection="1">
      <alignment horizontal="center" vertical="top" wrapText="1"/>
      <protection locked="0"/>
    </xf>
    <xf numFmtId="0" fontId="12" fillId="2" borderId="58" xfId="7" applyNumberFormat="1" applyFont="1" applyFill="1" applyBorder="1" applyAlignment="1" applyProtection="1">
      <alignment horizontal="center" vertical="top" wrapText="1"/>
      <protection locked="0"/>
    </xf>
    <xf numFmtId="0" fontId="12" fillId="2" borderId="57" xfId="7" applyNumberFormat="1" applyFont="1" applyFill="1" applyBorder="1" applyAlignment="1" applyProtection="1">
      <alignment horizontal="center" vertical="top" wrapText="1"/>
      <protection locked="0"/>
    </xf>
    <xf numFmtId="0" fontId="11" fillId="0" borderId="43" xfId="7" applyNumberFormat="1" applyFont="1" applyFill="1" applyBorder="1" applyAlignment="1" applyProtection="1">
      <alignment horizontal="left" vertical="top" wrapText="1"/>
      <protection locked="0"/>
    </xf>
    <xf numFmtId="0" fontId="12" fillId="0" borderId="44" xfId="7" applyNumberFormat="1" applyFont="1" applyFill="1" applyBorder="1" applyAlignment="1" applyProtection="1">
      <alignment horizontal="left" vertical="top" wrapText="1"/>
      <protection locked="0"/>
    </xf>
    <xf numFmtId="0" fontId="12" fillId="0" borderId="45" xfId="7" applyNumberFormat="1" applyFont="1" applyFill="1" applyBorder="1" applyAlignment="1" applyProtection="1">
      <alignment horizontal="left" vertical="top" wrapText="1"/>
      <protection locked="0"/>
    </xf>
    <xf numFmtId="0" fontId="11" fillId="0" borderId="19" xfId="7" applyNumberFormat="1" applyFont="1" applyFill="1" applyBorder="1" applyAlignment="1" applyProtection="1">
      <alignment horizontal="left" vertical="top" wrapText="1"/>
      <protection locked="0"/>
    </xf>
    <xf numFmtId="0" fontId="12" fillId="2" borderId="46" xfId="7" applyNumberFormat="1" applyFont="1" applyFill="1" applyBorder="1" applyAlignment="1" applyProtection="1">
      <alignment horizontal="center" vertical="top" wrapText="1"/>
      <protection locked="0"/>
    </xf>
    <xf numFmtId="0" fontId="12" fillId="2" borderId="4" xfId="7" applyNumberFormat="1" applyFont="1" applyFill="1" applyBorder="1" applyAlignment="1" applyProtection="1">
      <alignment horizontal="center" vertical="top" wrapText="1"/>
      <protection locked="0"/>
    </xf>
    <xf numFmtId="0" fontId="12" fillId="2" borderId="39" xfId="7" applyNumberFormat="1" applyFont="1" applyFill="1" applyBorder="1" applyAlignment="1" applyProtection="1">
      <alignment horizontal="center" vertical="top" wrapText="1"/>
      <protection locked="0"/>
    </xf>
    <xf numFmtId="0" fontId="7" fillId="0" borderId="59" xfId="0" applyFont="1" applyFill="1" applyBorder="1" applyAlignment="1">
      <alignment horizontal="left" vertical="top" wrapText="1"/>
    </xf>
    <xf numFmtId="0" fontId="7" fillId="0" borderId="60"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60" xfId="0" applyFont="1" applyFill="1" applyBorder="1" applyAlignment="1">
      <alignment horizontal="left" vertical="top" wrapText="1"/>
    </xf>
    <xf numFmtId="0" fontId="12" fillId="2" borderId="42" xfId="7" applyNumberFormat="1" applyFont="1" applyFill="1" applyBorder="1" applyAlignment="1" applyProtection="1">
      <alignment horizontal="center" vertical="top" wrapText="1"/>
      <protection locked="0"/>
    </xf>
    <xf numFmtId="49" fontId="12" fillId="0" borderId="58" xfId="7" applyNumberFormat="1" applyFont="1" applyFill="1" applyBorder="1" applyAlignment="1" applyProtection="1">
      <alignment horizontal="center" vertical="top" wrapText="1"/>
      <protection locked="0"/>
    </xf>
    <xf numFmtId="0" fontId="13" fillId="0" borderId="7" xfId="2" applyFont="1" applyFill="1" applyBorder="1" applyAlignment="1">
      <alignment horizontal="left" vertical="top" wrapText="1"/>
    </xf>
    <xf numFmtId="0" fontId="13" fillId="0" borderId="6" xfId="2" applyFont="1" applyFill="1" applyBorder="1" applyAlignment="1">
      <alignment horizontal="left" vertical="top" wrapText="1"/>
    </xf>
    <xf numFmtId="0" fontId="13" fillId="3" borderId="10"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2" xfId="0" applyFont="1" applyFill="1" applyBorder="1" applyAlignment="1">
      <alignment horizontal="center" vertical="center"/>
    </xf>
    <xf numFmtId="49" fontId="12" fillId="0" borderId="53" xfId="7" applyNumberFormat="1" applyFont="1" applyFill="1" applyBorder="1" applyAlignment="1" applyProtection="1">
      <alignment horizontal="center" vertical="top" wrapText="1"/>
      <protection locked="0"/>
    </xf>
    <xf numFmtId="0" fontId="4" fillId="0" borderId="6" xfId="0" applyFont="1" applyBorder="1" applyAlignment="1">
      <alignment horizontal="left" vertical="top" wrapText="1"/>
    </xf>
    <xf numFmtId="0" fontId="12" fillId="0" borderId="46" xfId="7" applyNumberFormat="1" applyFont="1" applyFill="1" applyBorder="1" applyAlignment="1" applyProtection="1">
      <alignment horizontal="center" vertical="top" wrapText="1"/>
      <protection locked="0"/>
    </xf>
    <xf numFmtId="0" fontId="12" fillId="0" borderId="4" xfId="7" applyNumberFormat="1" applyFont="1" applyFill="1" applyBorder="1" applyAlignment="1" applyProtection="1">
      <alignment horizontal="center" vertical="top" wrapText="1"/>
      <protection locked="0"/>
    </xf>
    <xf numFmtId="0" fontId="12" fillId="0" borderId="39" xfId="7" applyNumberFormat="1" applyFont="1" applyFill="1" applyBorder="1" applyAlignment="1" applyProtection="1">
      <alignment horizontal="center" vertical="top" wrapText="1"/>
      <protection locked="0"/>
    </xf>
    <xf numFmtId="0" fontId="11" fillId="0" borderId="5" xfId="2" applyFont="1" applyFill="1" applyBorder="1" applyAlignment="1">
      <alignment horizontal="center" vertical="top" wrapText="1"/>
    </xf>
    <xf numFmtId="0" fontId="11" fillId="0" borderId="6" xfId="2" applyFont="1" applyFill="1" applyBorder="1" applyAlignment="1">
      <alignment horizontal="center" vertical="top" wrapText="1"/>
    </xf>
    <xf numFmtId="49" fontId="12" fillId="0" borderId="5" xfId="0" applyNumberFormat="1" applyFont="1" applyFill="1" applyBorder="1" applyAlignment="1">
      <alignment horizontal="center" vertical="top"/>
    </xf>
    <xf numFmtId="49" fontId="12" fillId="0" borderId="6" xfId="0" applyNumberFormat="1" applyFont="1" applyFill="1" applyBorder="1" applyAlignment="1">
      <alignment horizontal="center" vertical="top"/>
    </xf>
    <xf numFmtId="0" fontId="12" fillId="0" borderId="6" xfId="2" applyFont="1" applyFill="1" applyBorder="1" applyAlignment="1">
      <alignment horizontal="left" vertical="top" wrapText="1"/>
    </xf>
    <xf numFmtId="4" fontId="12" fillId="0" borderId="10" xfId="7" applyNumberFormat="1" applyFont="1" applyFill="1" applyBorder="1" applyAlignment="1" applyProtection="1">
      <alignment horizontal="right" vertical="top" wrapText="1"/>
      <protection locked="0"/>
    </xf>
    <xf numFmtId="4" fontId="10" fillId="0" borderId="11" xfId="0" applyNumberFormat="1" applyFont="1" applyFill="1" applyBorder="1" applyAlignment="1">
      <alignment horizontal="right" vertical="top"/>
    </xf>
    <xf numFmtId="0" fontId="11" fillId="0" borderId="6" xfId="7" applyNumberFormat="1" applyFont="1" applyFill="1" applyBorder="1" applyAlignment="1" applyProtection="1">
      <alignment horizontal="left" vertical="top" wrapText="1"/>
      <protection locked="0"/>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12" fillId="0" borderId="3" xfId="2" applyFont="1" applyFill="1" applyBorder="1" applyAlignment="1">
      <alignment horizontal="left" vertical="top" wrapText="1"/>
    </xf>
    <xf numFmtId="0" fontId="12" fillId="0" borderId="1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0" applyFont="1" applyFill="1" applyBorder="1" applyAlignment="1">
      <alignment horizontal="center" vertical="top"/>
    </xf>
    <xf numFmtId="0" fontId="12" fillId="0" borderId="7" xfId="0" applyFont="1" applyFill="1" applyBorder="1" applyAlignment="1">
      <alignment horizontal="center" vertical="top"/>
    </xf>
    <xf numFmtId="49" fontId="13" fillId="3" borderId="3" xfId="0" applyNumberFormat="1" applyFont="1" applyFill="1" applyBorder="1" applyAlignment="1">
      <alignment horizontal="center" vertical="center"/>
    </xf>
    <xf numFmtId="0" fontId="14" fillId="3" borderId="8" xfId="0" applyFont="1" applyFill="1" applyBorder="1" applyAlignment="1"/>
    <xf numFmtId="0" fontId="14" fillId="3" borderId="9" xfId="0" applyFont="1" applyFill="1" applyBorder="1" applyAlignment="1"/>
    <xf numFmtId="166" fontId="12" fillId="0" borderId="5" xfId="7" applyNumberFormat="1" applyFont="1" applyFill="1" applyBorder="1" applyAlignment="1" applyProtection="1">
      <alignment horizontal="center" vertical="top" wrapText="1"/>
      <protection locked="0"/>
    </xf>
    <xf numFmtId="166" fontId="10" fillId="0" borderId="6" xfId="0" applyNumberFormat="1" applyFont="1" applyFill="1" applyBorder="1" applyAlignment="1">
      <alignment horizontal="center" vertical="top"/>
    </xf>
    <xf numFmtId="0" fontId="10" fillId="0" borderId="7" xfId="2" applyFont="1" applyFill="1" applyBorder="1" applyAlignment="1">
      <alignment horizontal="left" vertical="top" wrapText="1"/>
    </xf>
    <xf numFmtId="0" fontId="12" fillId="0" borderId="5" xfId="2" applyFont="1" applyFill="1" applyBorder="1" applyAlignment="1">
      <alignment vertical="top" wrapText="1"/>
    </xf>
    <xf numFmtId="0" fontId="10" fillId="0" borderId="6" xfId="0" applyFont="1" applyFill="1" applyBorder="1" applyAlignment="1">
      <alignment vertical="top" wrapText="1"/>
    </xf>
    <xf numFmtId="0" fontId="11" fillId="4" borderId="3" xfId="7" applyNumberFormat="1" applyFont="1" applyFill="1" applyBorder="1" applyAlignment="1" applyProtection="1">
      <alignment horizontal="center" vertical="top" wrapText="1"/>
      <protection locked="0"/>
    </xf>
    <xf numFmtId="0" fontId="11" fillId="4" borderId="8" xfId="7" applyNumberFormat="1" applyFont="1" applyFill="1" applyBorder="1" applyAlignment="1" applyProtection="1">
      <alignment horizontal="center" vertical="top" wrapText="1"/>
      <protection locked="0"/>
    </xf>
    <xf numFmtId="0" fontId="11" fillId="4" borderId="9" xfId="7" applyNumberFormat="1" applyFont="1" applyFill="1" applyBorder="1" applyAlignment="1" applyProtection="1">
      <alignment horizontal="center" vertical="top" wrapText="1"/>
      <protection locked="0"/>
    </xf>
    <xf numFmtId="0" fontId="11" fillId="3" borderId="10" xfId="7" applyNumberFormat="1" applyFont="1" applyFill="1" applyBorder="1" applyAlignment="1" applyProtection="1">
      <alignment horizontal="center" vertical="center" wrapText="1"/>
      <protection locked="0"/>
    </xf>
    <xf numFmtId="0" fontId="11" fillId="3" borderId="14" xfId="7" applyNumberFormat="1" applyFont="1" applyFill="1" applyBorder="1" applyAlignment="1" applyProtection="1">
      <alignment horizontal="center" vertical="center" wrapText="1"/>
      <protection locked="0"/>
    </xf>
    <xf numFmtId="0" fontId="11" fillId="3" borderId="12" xfId="7" applyNumberFormat="1" applyFont="1" applyFill="1" applyBorder="1" applyAlignment="1" applyProtection="1">
      <alignment horizontal="center" vertical="center" wrapText="1"/>
      <protection locked="0"/>
    </xf>
    <xf numFmtId="4" fontId="12" fillId="0" borderId="48" xfId="1" applyNumberFormat="1" applyFont="1" applyFill="1" applyBorder="1" applyAlignment="1" applyProtection="1">
      <alignment horizontal="center" vertical="top" wrapText="1"/>
      <protection locked="0"/>
    </xf>
    <xf numFmtId="4" fontId="12" fillId="0" borderId="15" xfId="1" applyNumberFormat="1" applyFont="1" applyFill="1" applyBorder="1" applyAlignment="1" applyProtection="1">
      <alignment horizontal="center" vertical="top" wrapText="1"/>
      <protection locked="0"/>
    </xf>
    <xf numFmtId="4" fontId="12" fillId="0" borderId="13" xfId="1" applyNumberFormat="1" applyFont="1" applyFill="1" applyBorder="1" applyAlignment="1" applyProtection="1">
      <alignment horizontal="center" vertical="top" wrapText="1"/>
      <protection locked="0"/>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1" fontId="12" fillId="0" borderId="25" xfId="7" applyNumberFormat="1" applyFont="1" applyFill="1" applyBorder="1" applyAlignment="1" applyProtection="1">
      <alignment horizontal="center" vertical="top" wrapText="1"/>
      <protection locked="0"/>
    </xf>
    <xf numFmtId="1" fontId="12" fillId="0" borderId="38" xfId="7" applyNumberFormat="1" applyFont="1" applyFill="1" applyBorder="1" applyAlignment="1" applyProtection="1">
      <alignment horizontal="center" vertical="top" wrapText="1"/>
      <protection locked="0"/>
    </xf>
    <xf numFmtId="1" fontId="12" fillId="0" borderId="19" xfId="7" applyNumberFormat="1" applyFont="1" applyFill="1" applyBorder="1" applyAlignment="1" applyProtection="1">
      <alignment horizontal="center" vertical="top" wrapText="1"/>
      <protection locked="0"/>
    </xf>
    <xf numFmtId="0" fontId="11" fillId="0" borderId="26" xfId="7" applyNumberFormat="1" applyFont="1" applyFill="1" applyBorder="1" applyAlignment="1" applyProtection="1">
      <alignment horizontal="left" vertical="top" wrapText="1"/>
      <protection locked="0"/>
    </xf>
    <xf numFmtId="0" fontId="12" fillId="0" borderId="0" xfId="7" applyNumberFormat="1" applyFont="1" applyFill="1" applyBorder="1" applyAlignment="1" applyProtection="1">
      <alignment horizontal="left" vertical="top" wrapText="1"/>
      <protection locked="0"/>
    </xf>
    <xf numFmtId="0" fontId="12" fillId="0" borderId="36" xfId="7" applyNumberFormat="1" applyFont="1" applyFill="1" applyBorder="1" applyAlignment="1" applyProtection="1">
      <alignment horizontal="left" vertical="top" wrapText="1"/>
      <protection locked="0"/>
    </xf>
    <xf numFmtId="0" fontId="7" fillId="4" borderId="10" xfId="0" applyFont="1" applyFill="1" applyBorder="1" applyAlignment="1">
      <alignment horizontal="center" vertical="center" wrapText="1"/>
    </xf>
    <xf numFmtId="4" fontId="12" fillId="0" borderId="48" xfId="7" applyNumberFormat="1" applyFont="1" applyFill="1" applyBorder="1" applyAlignment="1" applyProtection="1">
      <alignment horizontal="center" vertical="top" wrapText="1"/>
      <protection locked="0"/>
    </xf>
    <xf numFmtId="4" fontId="12" fillId="0" borderId="68" xfId="7" applyNumberFormat="1" applyFont="1" applyFill="1" applyBorder="1" applyAlignment="1" applyProtection="1">
      <alignment horizontal="center" vertical="top" wrapText="1"/>
      <protection locked="0"/>
    </xf>
    <xf numFmtId="0" fontId="0" fillId="0" borderId="8" xfId="0" applyBorder="1" applyAlignment="1">
      <alignment horizontal="center"/>
    </xf>
    <xf numFmtId="0" fontId="0" fillId="0" borderId="9" xfId="0" applyBorder="1" applyAlignment="1">
      <alignment horizontal="center"/>
    </xf>
    <xf numFmtId="0" fontId="7" fillId="0" borderId="46"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3" borderId="10" xfId="0" applyFont="1" applyFill="1" applyBorder="1" applyAlignment="1">
      <alignment horizontal="center" vertical="center"/>
    </xf>
    <xf numFmtId="0" fontId="14" fillId="3" borderId="14" xfId="0" applyFont="1" applyFill="1" applyBorder="1" applyAlignment="1">
      <alignment vertical="center"/>
    </xf>
    <xf numFmtId="0" fontId="14" fillId="3" borderId="12" xfId="0" applyFont="1" applyFill="1" applyBorder="1" applyAlignment="1">
      <alignment vertical="center"/>
    </xf>
    <xf numFmtId="0" fontId="0" fillId="0" borderId="7" xfId="0" applyBorder="1" applyAlignment="1">
      <alignment vertical="top" wrapText="1"/>
    </xf>
    <xf numFmtId="0" fontId="0" fillId="0" borderId="6" xfId="0" applyBorder="1" applyAlignment="1">
      <alignment vertical="top" wrapText="1"/>
    </xf>
    <xf numFmtId="0" fontId="4" fillId="0" borderId="59" xfId="0" applyFont="1" applyBorder="1" applyAlignment="1">
      <alignment horizontal="center" vertical="top"/>
    </xf>
    <xf numFmtId="0" fontId="11" fillId="0" borderId="7" xfId="2" applyFont="1" applyFill="1" applyBorder="1" applyAlignment="1">
      <alignment horizontal="left" vertical="top" wrapText="1"/>
    </xf>
    <xf numFmtId="0" fontId="11" fillId="0" borderId="36" xfId="7" applyNumberFormat="1" applyFont="1" applyFill="1" applyBorder="1" applyAlignment="1" applyProtection="1">
      <alignment horizontal="left" vertical="top" wrapText="1"/>
      <protection locked="0"/>
    </xf>
    <xf numFmtId="0" fontId="8" fillId="0" borderId="7" xfId="0" applyFont="1" applyBorder="1" applyAlignment="1">
      <alignment horizontal="center" vertical="top"/>
    </xf>
    <xf numFmtId="0" fontId="8" fillId="0" borderId="6" xfId="0" applyFont="1" applyBorder="1" applyAlignment="1">
      <alignment horizontal="center" vertical="top"/>
    </xf>
    <xf numFmtId="0" fontId="12" fillId="0" borderId="46" xfId="7" applyNumberFormat="1" applyFont="1" applyFill="1" applyBorder="1" applyAlignment="1" applyProtection="1">
      <alignment horizontal="left" vertical="top" wrapText="1"/>
      <protection locked="0"/>
    </xf>
    <xf numFmtId="0" fontId="8" fillId="0" borderId="4" xfId="0" applyFont="1" applyFill="1" applyBorder="1" applyAlignment="1">
      <alignment horizontal="left" vertical="top" wrapText="1"/>
    </xf>
    <xf numFmtId="0" fontId="8" fillId="0" borderId="39" xfId="0" applyFont="1" applyFill="1" applyBorder="1" applyAlignment="1">
      <alignment horizontal="left" vertical="top" wrapText="1"/>
    </xf>
    <xf numFmtId="49" fontId="4" fillId="0" borderId="1" xfId="0" applyNumberFormat="1" applyFont="1" applyFill="1" applyBorder="1" applyAlignment="1">
      <alignment horizontal="center" vertical="top"/>
    </xf>
    <xf numFmtId="49" fontId="4" fillId="0" borderId="1" xfId="0" applyNumberFormat="1" applyFont="1" applyBorder="1" applyAlignment="1">
      <alignment horizontal="center" vertical="top"/>
    </xf>
    <xf numFmtId="0" fontId="12" fillId="0" borderId="4" xfId="7" applyNumberFormat="1" applyFont="1" applyFill="1" applyBorder="1" applyAlignment="1" applyProtection="1">
      <alignment horizontal="left" vertical="top" wrapText="1"/>
      <protection locked="0"/>
    </xf>
    <xf numFmtId="0" fontId="12" fillId="0" borderId="39" xfId="7" applyNumberFormat="1" applyFont="1" applyFill="1" applyBorder="1" applyAlignment="1" applyProtection="1">
      <alignment horizontal="left" vertical="top" wrapText="1"/>
      <protection locked="0"/>
    </xf>
    <xf numFmtId="0" fontId="12" fillId="0" borderId="26" xfId="7" applyNumberFormat="1" applyFont="1" applyFill="1" applyBorder="1" applyAlignment="1" applyProtection="1">
      <alignment horizontal="left" vertical="top" wrapText="1"/>
      <protection locked="0"/>
    </xf>
    <xf numFmtId="0" fontId="11" fillId="0" borderId="14" xfId="1" applyNumberFormat="1" applyFont="1" applyFill="1" applyBorder="1" applyAlignment="1" applyProtection="1">
      <alignment horizontal="left" vertical="top" wrapText="1"/>
      <protection locked="0"/>
    </xf>
    <xf numFmtId="0" fontId="11" fillId="0" borderId="18" xfId="1" applyNumberFormat="1" applyFont="1" applyFill="1" applyBorder="1" applyAlignment="1" applyProtection="1">
      <alignment horizontal="left" vertical="top" wrapText="1"/>
      <protection locked="0"/>
    </xf>
    <xf numFmtId="0" fontId="7" fillId="4" borderId="3"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4" borderId="9" xfId="0" applyFont="1" applyFill="1" applyBorder="1" applyAlignment="1">
      <alignment horizontal="center" vertical="top" wrapText="1"/>
    </xf>
    <xf numFmtId="4" fontId="4" fillId="0" borderId="5" xfId="0" applyNumberFormat="1" applyFont="1" applyFill="1" applyBorder="1" applyAlignment="1">
      <alignment horizontal="left" vertical="top" wrapText="1"/>
    </xf>
    <xf numFmtId="4" fontId="4" fillId="0" borderId="6" xfId="0" applyNumberFormat="1" applyFont="1" applyFill="1" applyBorder="1" applyAlignment="1">
      <alignment horizontal="left" vertical="top" wrapText="1"/>
    </xf>
    <xf numFmtId="4" fontId="7" fillId="4" borderId="11" xfId="0" applyNumberFormat="1" applyFont="1" applyFill="1" applyBorder="1" applyAlignment="1">
      <alignment horizontal="center" vertical="top" wrapText="1"/>
    </xf>
    <xf numFmtId="4" fontId="8" fillId="4" borderId="2" xfId="0" applyNumberFormat="1" applyFont="1" applyFill="1" applyBorder="1" applyAlignment="1">
      <alignment vertical="top"/>
    </xf>
    <xf numFmtId="0" fontId="8" fillId="0" borderId="13" xfId="0" applyFont="1" applyBorder="1" applyAlignment="1">
      <alignment vertical="top"/>
    </xf>
    <xf numFmtId="0" fontId="8" fillId="0" borderId="38" xfId="0" applyFont="1" applyFill="1" applyBorder="1" applyAlignment="1">
      <alignment horizontal="left" vertical="top" wrapText="1"/>
    </xf>
    <xf numFmtId="0" fontId="8" fillId="0" borderId="19" xfId="0" applyFont="1" applyFill="1" applyBorder="1" applyAlignment="1">
      <alignment horizontal="left" vertical="top" wrapText="1"/>
    </xf>
    <xf numFmtId="0" fontId="11" fillId="0" borderId="5" xfId="7" applyNumberFormat="1" applyFont="1" applyFill="1" applyBorder="1" applyAlignment="1" applyProtection="1">
      <alignment horizontal="center" vertical="top" wrapText="1"/>
      <protection locked="0"/>
    </xf>
    <xf numFmtId="0" fontId="11" fillId="0" borderId="7" xfId="7" applyNumberFormat="1" applyFont="1" applyFill="1" applyBorder="1" applyAlignment="1" applyProtection="1">
      <alignment horizontal="center" vertical="top" wrapText="1"/>
      <protection locked="0"/>
    </xf>
    <xf numFmtId="4" fontId="4" fillId="0" borderId="7" xfId="0" applyNumberFormat="1" applyFont="1" applyFill="1" applyBorder="1" applyAlignment="1">
      <alignment horizontal="left" vertical="top" wrapText="1"/>
    </xf>
    <xf numFmtId="0" fontId="4" fillId="0" borderId="7" xfId="0" applyFont="1" applyFill="1" applyBorder="1" applyAlignment="1">
      <alignment horizontal="left" vertical="top"/>
    </xf>
    <xf numFmtId="0" fontId="7" fillId="0" borderId="7" xfId="0" applyFont="1" applyFill="1" applyBorder="1" applyAlignment="1">
      <alignment horizontal="left" vertical="top"/>
    </xf>
    <xf numFmtId="0" fontId="7" fillId="0" borderId="6" xfId="0" applyFont="1" applyFill="1" applyBorder="1" applyAlignment="1">
      <alignment horizontal="left" vertical="top"/>
    </xf>
    <xf numFmtId="49" fontId="4" fillId="0" borderId="5"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0" fontId="4" fillId="4" borderId="1" xfId="0" applyFont="1" applyFill="1" applyBorder="1" applyAlignment="1">
      <alignment horizontal="center" vertical="center" wrapText="1"/>
    </xf>
    <xf numFmtId="49" fontId="4" fillId="0" borderId="1" xfId="0" applyNumberFormat="1" applyFont="1" applyFill="1" applyBorder="1" applyAlignment="1">
      <alignment horizontal="center" vertical="top" wrapText="1"/>
    </xf>
    <xf numFmtId="0" fontId="11" fillId="4" borderId="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167" fontId="4" fillId="2" borderId="1" xfId="0" applyNumberFormat="1"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11" xfId="0" applyFont="1" applyFill="1" applyBorder="1" applyAlignment="1">
      <alignment horizontal="center" vertical="top" wrapText="1"/>
    </xf>
    <xf numFmtId="0" fontId="10" fillId="0" borderId="7" xfId="0" applyFont="1" applyFill="1" applyBorder="1" applyAlignment="1">
      <alignment horizontal="left" vertical="top" wrapText="1"/>
    </xf>
    <xf numFmtId="0" fontId="10" fillId="0" borderId="6" xfId="0" applyFont="1" applyFill="1" applyBorder="1" applyAlignment="1">
      <alignment horizontal="left" vertical="top" wrapText="1"/>
    </xf>
    <xf numFmtId="0" fontId="8" fillId="3" borderId="8" xfId="0" applyFont="1" applyFill="1" applyBorder="1" applyAlignment="1">
      <alignment vertical="center"/>
    </xf>
    <xf numFmtId="0" fontId="0" fillId="0" borderId="9" xfId="0" applyBorder="1" applyAlignment="1"/>
    <xf numFmtId="4" fontId="7" fillId="3" borderId="3" xfId="0" applyNumberFormat="1" applyFont="1" applyFill="1" applyBorder="1" applyAlignment="1">
      <alignment horizontal="center" vertical="top"/>
    </xf>
    <xf numFmtId="0" fontId="7" fillId="3" borderId="8" xfId="0" applyFont="1" applyFill="1" applyBorder="1" applyAlignment="1">
      <alignment horizontal="center"/>
    </xf>
    <xf numFmtId="0" fontId="7" fillId="3" borderId="9" xfId="0" applyFont="1" applyFill="1" applyBorder="1" applyAlignment="1">
      <alignment horizontal="center"/>
    </xf>
    <xf numFmtId="4" fontId="7" fillId="4" borderId="3" xfId="0" applyNumberFormat="1" applyFont="1" applyFill="1" applyBorder="1" applyAlignment="1">
      <alignment horizontal="center" vertical="top" wrapText="1"/>
    </xf>
    <xf numFmtId="4" fontId="7" fillId="4" borderId="8" xfId="0" applyNumberFormat="1" applyFont="1" applyFill="1" applyBorder="1" applyAlignment="1">
      <alignment horizontal="center" vertical="top" wrapText="1"/>
    </xf>
    <xf numFmtId="4" fontId="7" fillId="4" borderId="9" xfId="0" applyNumberFormat="1" applyFont="1" applyFill="1" applyBorder="1" applyAlignment="1">
      <alignment horizontal="center" vertical="top" wrapText="1"/>
    </xf>
    <xf numFmtId="16" fontId="4" fillId="2" borderId="5" xfId="0" applyNumberFormat="1" applyFont="1" applyFill="1" applyBorder="1" applyAlignment="1">
      <alignment horizontal="center" vertical="top" wrapText="1"/>
    </xf>
    <xf numFmtId="49" fontId="12" fillId="2" borderId="5" xfId="0" applyNumberFormat="1" applyFont="1" applyFill="1" applyBorder="1" applyAlignment="1">
      <alignment horizontal="center" vertical="top" wrapText="1"/>
    </xf>
    <xf numFmtId="49" fontId="12" fillId="2" borderId="7" xfId="0" applyNumberFormat="1" applyFont="1" applyFill="1" applyBorder="1" applyAlignment="1">
      <alignment horizontal="center" vertical="top" wrapText="1"/>
    </xf>
    <xf numFmtId="49" fontId="12" fillId="2" borderId="6" xfId="0" applyNumberFormat="1" applyFont="1" applyFill="1" applyBorder="1" applyAlignment="1">
      <alignment horizontal="center" vertical="top" wrapText="1"/>
    </xf>
    <xf numFmtId="0" fontId="0" fillId="0" borderId="6" xfId="0" applyBorder="1" applyAlignment="1">
      <alignment horizontal="right" vertical="top" wrapText="1"/>
    </xf>
    <xf numFmtId="14" fontId="12" fillId="2" borderId="7" xfId="0" applyNumberFormat="1" applyFont="1" applyFill="1" applyBorder="1" applyAlignment="1">
      <alignment horizontal="center" vertical="top" wrapText="1"/>
    </xf>
    <xf numFmtId="14" fontId="12" fillId="2" borderId="6" xfId="0" applyNumberFormat="1" applyFont="1" applyFill="1" applyBorder="1" applyAlignment="1">
      <alignment horizontal="center" vertical="top" wrapText="1"/>
    </xf>
    <xf numFmtId="4" fontId="7" fillId="4" borderId="3" xfId="0" applyNumberFormat="1" applyFont="1" applyFill="1" applyBorder="1" applyAlignment="1">
      <alignment horizontal="center" vertical="top"/>
    </xf>
    <xf numFmtId="4" fontId="8" fillId="4" borderId="8" xfId="0" applyNumberFormat="1" applyFont="1" applyFill="1" applyBorder="1" applyAlignment="1">
      <alignment vertical="top"/>
    </xf>
    <xf numFmtId="0" fontId="8" fillId="0" borderId="9" xfId="0" applyFont="1" applyBorder="1" applyAlignment="1">
      <alignment vertical="top"/>
    </xf>
    <xf numFmtId="0" fontId="7" fillId="0" borderId="1" xfId="7" applyNumberFormat="1" applyFont="1" applyFill="1" applyBorder="1" applyAlignment="1" applyProtection="1">
      <alignment horizontal="left" vertical="top" wrapText="1"/>
      <protection locked="0"/>
    </xf>
    <xf numFmtId="0" fontId="12" fillId="0" borderId="33" xfId="7" applyNumberFormat="1" applyFont="1" applyFill="1" applyBorder="1" applyAlignment="1" applyProtection="1">
      <alignment horizontal="left" vertical="top" wrapText="1"/>
      <protection locked="0"/>
    </xf>
    <xf numFmtId="0" fontId="13" fillId="4" borderId="8" xfId="0" applyFont="1" applyFill="1" applyBorder="1" applyAlignment="1">
      <alignment vertical="center"/>
    </xf>
    <xf numFmtId="0" fontId="13" fillId="4" borderId="9" xfId="0" applyFont="1" applyFill="1" applyBorder="1" applyAlignment="1">
      <alignment vertical="center"/>
    </xf>
    <xf numFmtId="0" fontId="12" fillId="0" borderId="19" xfId="7" applyNumberFormat="1" applyFont="1" applyFill="1" applyBorder="1" applyAlignment="1" applyProtection="1">
      <alignment horizontal="left" vertical="top" wrapText="1"/>
      <protection locked="0"/>
    </xf>
    <xf numFmtId="0" fontId="11" fillId="4" borderId="10" xfId="7" applyNumberFormat="1" applyFont="1" applyFill="1" applyBorder="1" applyAlignment="1" applyProtection="1">
      <alignment horizontal="center" vertical="top" wrapText="1"/>
      <protection locked="0"/>
    </xf>
    <xf numFmtId="0" fontId="7" fillId="4" borderId="14" xfId="0" applyFont="1" applyFill="1" applyBorder="1" applyAlignment="1">
      <alignment horizontal="center" wrapText="1"/>
    </xf>
    <xf numFmtId="0" fontId="7" fillId="4" borderId="12" xfId="0" applyFont="1" applyFill="1" applyBorder="1" applyAlignment="1">
      <alignment horizontal="center" wrapText="1"/>
    </xf>
    <xf numFmtId="49" fontId="4" fillId="0" borderId="5"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13" fillId="0" borderId="5"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6" xfId="0" applyFont="1" applyFill="1" applyBorder="1" applyAlignment="1">
      <alignment horizontal="left" vertical="top" wrapText="1"/>
    </xf>
    <xf numFmtId="4" fontId="4" fillId="0" borderId="12" xfId="0" applyNumberFormat="1" applyFont="1" applyFill="1" applyBorder="1" applyAlignment="1">
      <alignment horizontal="left" vertical="top" wrapText="1"/>
    </xf>
    <xf numFmtId="4" fontId="4" fillId="0" borderId="15" xfId="0" applyNumberFormat="1" applyFont="1" applyFill="1" applyBorder="1" applyAlignment="1">
      <alignment horizontal="left" vertical="top" wrapText="1"/>
    </xf>
    <xf numFmtId="0" fontId="0" fillId="0" borderId="7" xfId="0" applyBorder="1" applyAlignment="1">
      <alignment horizontal="center" vertical="top" wrapText="1"/>
    </xf>
    <xf numFmtId="14" fontId="4" fillId="2" borderId="5" xfId="0" applyNumberFormat="1" applyFont="1" applyFill="1" applyBorder="1" applyAlignment="1">
      <alignment horizontal="center" vertical="top"/>
    </xf>
    <xf numFmtId="0" fontId="4" fillId="2" borderId="5" xfId="0" applyFont="1" applyFill="1" applyBorder="1" applyAlignment="1">
      <alignment horizontal="center" vertical="top"/>
    </xf>
    <xf numFmtId="16" fontId="12" fillId="2" borderId="5" xfId="0" applyNumberFormat="1" applyFont="1" applyFill="1" applyBorder="1" applyAlignment="1">
      <alignment horizontal="center" vertical="top" wrapText="1"/>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7" fillId="2" borderId="5" xfId="6" applyFont="1" applyFill="1" applyBorder="1" applyAlignment="1">
      <alignment horizontal="center" vertical="top"/>
    </xf>
    <xf numFmtId="0" fontId="7" fillId="2" borderId="6" xfId="6" applyFont="1" applyFill="1" applyBorder="1" applyAlignment="1">
      <alignment horizontal="center" vertical="top"/>
    </xf>
    <xf numFmtId="0" fontId="22" fillId="0" borderId="1" xfId="0" applyFont="1" applyBorder="1" applyAlignment="1">
      <alignment horizontal="left" vertical="top"/>
    </xf>
    <xf numFmtId="0" fontId="7" fillId="2" borderId="1" xfId="6" applyFont="1" applyFill="1" applyBorder="1" applyAlignment="1">
      <alignment horizontal="left" vertical="top" wrapText="1"/>
    </xf>
    <xf numFmtId="0" fontId="7" fillId="2" borderId="5" xfId="6" applyFont="1" applyFill="1" applyBorder="1" applyAlignment="1">
      <alignment horizontal="left" vertical="top"/>
    </xf>
    <xf numFmtId="0" fontId="7" fillId="2" borderId="6" xfId="6" applyFont="1" applyFill="1" applyBorder="1" applyAlignment="1">
      <alignment horizontal="left" vertical="top"/>
    </xf>
    <xf numFmtId="0" fontId="7" fillId="2" borderId="7" xfId="6" applyFont="1" applyFill="1" applyBorder="1" applyAlignment="1">
      <alignment horizontal="center"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4" fontId="23" fillId="0" borderId="28" xfId="1" applyNumberFormat="1" applyFont="1" applyFill="1" applyBorder="1" applyAlignment="1" applyProtection="1">
      <alignment horizontal="left" vertical="top" wrapText="1"/>
      <protection locked="0"/>
    </xf>
    <xf numFmtId="0" fontId="23" fillId="0" borderId="40" xfId="0" applyFont="1" applyBorder="1" applyAlignment="1">
      <alignment horizontal="left" vertical="top" wrapText="1"/>
    </xf>
    <xf numFmtId="0" fontId="7" fillId="0" borderId="36" xfId="0" applyFont="1" applyBorder="1" applyAlignment="1">
      <alignment horizontal="left" vertical="top" wrapText="1"/>
    </xf>
    <xf numFmtId="0" fontId="4" fillId="0" borderId="1" xfId="0" applyFont="1" applyBorder="1" applyAlignment="1">
      <alignment horizontal="left" vertical="top" wrapText="1"/>
    </xf>
    <xf numFmtId="3" fontId="29" fillId="0" borderId="1" xfId="0" applyNumberFormat="1" applyFont="1" applyBorder="1" applyAlignment="1">
      <alignment horizontal="center" vertical="top" wrapText="1"/>
    </xf>
    <xf numFmtId="4" fontId="29" fillId="0" borderId="1" xfId="0" applyNumberFormat="1" applyFont="1" applyBorder="1" applyAlignment="1">
      <alignment horizontal="left" vertical="top" wrapText="1"/>
    </xf>
    <xf numFmtId="0" fontId="7" fillId="2" borderId="1"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0" fontId="4" fillId="2" borderId="1" xfId="0" applyFont="1" applyFill="1" applyBorder="1" applyAlignment="1">
      <alignment horizontal="left" vertical="top" wrapText="1"/>
    </xf>
    <xf numFmtId="4" fontId="29" fillId="0" borderId="1"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39" xfId="0" applyFont="1" applyBorder="1" applyAlignment="1">
      <alignment horizontal="left" vertical="top" wrapText="1"/>
    </xf>
    <xf numFmtId="0" fontId="8" fillId="0" borderId="54" xfId="0" applyFont="1" applyBorder="1" applyAlignment="1">
      <alignment horizontal="left" vertical="top" wrapText="1"/>
    </xf>
    <xf numFmtId="0" fontId="8" fillId="0" borderId="55" xfId="0" applyFont="1" applyBorder="1" applyAlignment="1">
      <alignment horizontal="left" vertical="top" wrapText="1"/>
    </xf>
    <xf numFmtId="0" fontId="16" fillId="0" borderId="7" xfId="0" applyFont="1" applyBorder="1" applyAlignment="1">
      <alignment horizontal="left" vertical="top" wrapText="1"/>
    </xf>
    <xf numFmtId="0" fontId="16" fillId="0" borderId="6" xfId="0" applyFont="1" applyBorder="1" applyAlignment="1">
      <alignment horizontal="left" vertical="top" wrapText="1"/>
    </xf>
    <xf numFmtId="4" fontId="4" fillId="0" borderId="25" xfId="7" applyNumberFormat="1" applyFont="1" applyFill="1" applyBorder="1" applyAlignment="1" applyProtection="1">
      <alignment horizontal="left" vertical="top" wrapText="1"/>
      <protection locked="0"/>
    </xf>
    <xf numFmtId="4" fontId="4" fillId="0" borderId="38" xfId="7" applyNumberFormat="1" applyFont="1" applyFill="1" applyBorder="1" applyAlignment="1" applyProtection="1">
      <alignment horizontal="left" vertical="top" wrapText="1"/>
      <protection locked="0"/>
    </xf>
    <xf numFmtId="4" fontId="4" fillId="0" borderId="19" xfId="7" applyNumberFormat="1" applyFont="1" applyFill="1" applyBorder="1" applyAlignment="1" applyProtection="1">
      <alignment horizontal="left" vertical="top" wrapText="1"/>
      <protection locked="0"/>
    </xf>
    <xf numFmtId="4" fontId="23" fillId="0" borderId="25" xfId="7" applyNumberFormat="1" applyFont="1" applyFill="1" applyBorder="1" applyAlignment="1" applyProtection="1">
      <alignment horizontal="left" vertical="top" wrapText="1"/>
      <protection locked="0"/>
    </xf>
    <xf numFmtId="4" fontId="23" fillId="0" borderId="38" xfId="7" applyNumberFormat="1" applyFont="1" applyFill="1" applyBorder="1" applyAlignment="1" applyProtection="1">
      <alignment horizontal="left" vertical="top" wrapText="1"/>
      <protection locked="0"/>
    </xf>
    <xf numFmtId="4" fontId="23" fillId="0" borderId="19" xfId="7" applyNumberFormat="1" applyFont="1" applyFill="1" applyBorder="1" applyAlignment="1" applyProtection="1">
      <alignment horizontal="left" vertical="top" wrapText="1"/>
      <protection locked="0"/>
    </xf>
    <xf numFmtId="4" fontId="11" fillId="0" borderId="25" xfId="7" applyNumberFormat="1" applyFont="1" applyFill="1" applyBorder="1" applyAlignment="1" applyProtection="1">
      <alignment horizontal="left" vertical="top" wrapText="1"/>
      <protection locked="0"/>
    </xf>
    <xf numFmtId="4" fontId="11" fillId="0" borderId="38" xfId="7" applyNumberFormat="1" applyFont="1" applyFill="1" applyBorder="1" applyAlignment="1" applyProtection="1">
      <alignment horizontal="left" vertical="top" wrapText="1"/>
      <protection locked="0"/>
    </xf>
    <xf numFmtId="4" fontId="11" fillId="0" borderId="19" xfId="7" applyNumberFormat="1" applyFont="1" applyFill="1" applyBorder="1" applyAlignment="1" applyProtection="1">
      <alignment horizontal="left" vertical="top" wrapText="1"/>
      <protection locked="0"/>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38" xfId="0" applyFont="1" applyFill="1" applyBorder="1" applyAlignment="1">
      <alignment horizontal="right" vertical="top" wrapText="1"/>
    </xf>
    <xf numFmtId="0" fontId="8" fillId="0" borderId="19" xfId="0" applyFont="1" applyFill="1" applyBorder="1" applyAlignment="1">
      <alignment horizontal="right" vertical="top" wrapText="1"/>
    </xf>
    <xf numFmtId="2" fontId="4" fillId="0" borderId="46" xfId="1" applyNumberFormat="1" applyFont="1" applyFill="1" applyBorder="1" applyAlignment="1" applyProtection="1">
      <alignment horizontal="center" vertical="top" wrapText="1"/>
      <protection locked="0"/>
    </xf>
    <xf numFmtId="2" fontId="4" fillId="0" borderId="4" xfId="1" applyNumberFormat="1" applyFont="1" applyFill="1" applyBorder="1" applyAlignment="1" applyProtection="1">
      <alignment horizontal="center" vertical="top" wrapText="1"/>
      <protection locked="0"/>
    </xf>
    <xf numFmtId="2" fontId="4" fillId="0" borderId="11" xfId="1" applyNumberFormat="1" applyFont="1" applyFill="1" applyBorder="1" applyAlignment="1" applyProtection="1">
      <alignment horizontal="center" vertical="top" wrapText="1"/>
      <protection locked="0"/>
    </xf>
    <xf numFmtId="4" fontId="12" fillId="0" borderId="5" xfId="1" applyNumberFormat="1" applyFont="1" applyFill="1" applyBorder="1" applyAlignment="1" applyProtection="1">
      <alignment horizontal="left" vertical="top" wrapText="1"/>
      <protection locked="0"/>
    </xf>
    <xf numFmtId="4" fontId="12" fillId="0" borderId="5" xfId="1" applyNumberFormat="1" applyFont="1" applyFill="1" applyBorder="1" applyAlignment="1" applyProtection="1">
      <alignment horizontal="center" vertical="top" wrapText="1"/>
      <protection locked="0"/>
    </xf>
    <xf numFmtId="4" fontId="12" fillId="0" borderId="7" xfId="1" applyNumberFormat="1" applyFont="1" applyFill="1" applyBorder="1" applyAlignment="1" applyProtection="1">
      <alignment horizontal="center" vertical="top" wrapText="1"/>
      <protection locked="0"/>
    </xf>
    <xf numFmtId="4" fontId="12" fillId="0" borderId="6" xfId="1" applyNumberFormat="1" applyFont="1" applyFill="1" applyBorder="1" applyAlignment="1" applyProtection="1">
      <alignment horizontal="center" vertical="top" wrapText="1"/>
      <protection locked="0"/>
    </xf>
    <xf numFmtId="0" fontId="0" fillId="0" borderId="7" xfId="0" applyFill="1" applyBorder="1" applyAlignment="1">
      <alignment horizontal="center" vertical="top" wrapText="1"/>
    </xf>
    <xf numFmtId="0" fontId="0" fillId="0" borderId="6" xfId="0" applyFill="1" applyBorder="1" applyAlignment="1">
      <alignment horizontal="center" vertical="top" wrapText="1"/>
    </xf>
    <xf numFmtId="4" fontId="12" fillId="0" borderId="1" xfId="1" applyNumberFormat="1" applyFont="1" applyFill="1" applyBorder="1" applyAlignment="1" applyProtection="1">
      <alignment horizontal="left" vertical="top" wrapText="1"/>
      <protection locked="0"/>
    </xf>
    <xf numFmtId="0" fontId="8" fillId="0" borderId="1" xfId="0" applyFont="1" applyBorder="1" applyAlignment="1">
      <alignment horizontal="left" vertical="top" wrapText="1"/>
    </xf>
    <xf numFmtId="4" fontId="12" fillId="0" borderId="14" xfId="1" applyNumberFormat="1" applyFont="1" applyFill="1" applyBorder="1" applyAlignment="1" applyProtection="1">
      <alignment horizontal="center" vertical="top" wrapText="1"/>
      <protection locked="0"/>
    </xf>
    <xf numFmtId="0" fontId="8" fillId="0" borderId="0" xfId="0" applyFont="1" applyBorder="1" applyAlignment="1">
      <alignment horizontal="center" vertical="top" wrapText="1"/>
    </xf>
    <xf numFmtId="0" fontId="7" fillId="0" borderId="22" xfId="0" applyFont="1" applyBorder="1" applyAlignment="1">
      <alignment horizontal="left" vertical="top" wrapText="1"/>
    </xf>
    <xf numFmtId="4" fontId="12" fillId="2" borderId="5" xfId="7" applyNumberFormat="1" applyFont="1" applyFill="1" applyBorder="1" applyAlignment="1" applyProtection="1">
      <alignment horizontal="center" vertical="top" wrapText="1"/>
      <protection locked="0"/>
    </xf>
    <xf numFmtId="4" fontId="12" fillId="2" borderId="6" xfId="7" applyNumberFormat="1" applyFont="1" applyFill="1" applyBorder="1" applyAlignment="1" applyProtection="1">
      <alignment horizontal="center" vertical="top" wrapText="1"/>
      <protection locked="0"/>
    </xf>
    <xf numFmtId="4" fontId="4" fillId="0" borderId="1" xfId="7" applyNumberFormat="1" applyFont="1" applyFill="1" applyBorder="1" applyAlignment="1" applyProtection="1">
      <alignment horizontal="center" vertical="top" wrapText="1"/>
      <protection locked="0"/>
    </xf>
    <xf numFmtId="0" fontId="8" fillId="0" borderId="1" xfId="0" applyFont="1" applyBorder="1" applyAlignment="1">
      <alignment horizontal="center" vertical="top"/>
    </xf>
    <xf numFmtId="4" fontId="4" fillId="0" borderId="10" xfId="7" applyNumberFormat="1" applyFont="1" applyFill="1" applyBorder="1" applyAlignment="1" applyProtection="1">
      <alignment horizontal="right" vertical="top" wrapText="1"/>
      <protection locked="0"/>
    </xf>
    <xf numFmtId="4" fontId="4" fillId="0" borderId="11" xfId="0" applyNumberFormat="1" applyFont="1" applyFill="1" applyBorder="1" applyAlignment="1">
      <alignment horizontal="right" vertical="top"/>
    </xf>
    <xf numFmtId="4" fontId="23" fillId="0" borderId="5" xfId="7" applyNumberFormat="1" applyFont="1" applyFill="1" applyBorder="1" applyAlignment="1" applyProtection="1">
      <alignment horizontal="left" vertical="top" wrapText="1"/>
      <protection locked="0"/>
    </xf>
    <xf numFmtId="0" fontId="26" fillId="0" borderId="6" xfId="0" applyFont="1" applyBorder="1" applyAlignment="1">
      <alignment horizontal="left" vertical="top"/>
    </xf>
    <xf numFmtId="0" fontId="12" fillId="0" borderId="12" xfId="2" applyFont="1" applyFill="1" applyBorder="1" applyAlignment="1">
      <alignment horizontal="left" vertical="top" wrapText="1"/>
    </xf>
    <xf numFmtId="0" fontId="12" fillId="0" borderId="13" xfId="2" applyFont="1" applyFill="1" applyBorder="1" applyAlignment="1">
      <alignment horizontal="left" vertical="top" wrapText="1"/>
    </xf>
    <xf numFmtId="4" fontId="4" fillId="0" borderId="5" xfId="7" applyNumberFormat="1" applyFont="1" applyFill="1" applyBorder="1" applyAlignment="1" applyProtection="1">
      <alignment horizontal="center" vertical="top" wrapText="1"/>
      <protection locked="0"/>
    </xf>
    <xf numFmtId="4" fontId="4" fillId="0" borderId="6" xfId="7" applyNumberFormat="1" applyFont="1" applyFill="1" applyBorder="1" applyAlignment="1" applyProtection="1">
      <alignment horizontal="center" vertical="top" wrapText="1"/>
      <protection locked="0"/>
    </xf>
    <xf numFmtId="0" fontId="12"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11" fillId="0" borderId="10" xfId="2" applyFont="1" applyFill="1" applyBorder="1" applyAlignment="1">
      <alignment horizontal="center" vertical="top" wrapText="1"/>
    </xf>
    <xf numFmtId="0" fontId="11" fillId="0" borderId="11" xfId="2" applyFont="1" applyFill="1" applyBorder="1" applyAlignment="1">
      <alignment horizontal="center" vertical="top" wrapText="1"/>
    </xf>
    <xf numFmtId="0" fontId="12" fillId="2" borderId="1" xfId="7" applyNumberFormat="1" applyFont="1" applyFill="1" applyBorder="1" applyAlignment="1" applyProtection="1">
      <alignment horizontal="left" vertical="top" wrapText="1"/>
      <protection locked="0"/>
    </xf>
    <xf numFmtId="49" fontId="11" fillId="2" borderId="1" xfId="7" applyNumberFormat="1" applyFont="1" applyFill="1" applyBorder="1" applyAlignment="1" applyProtection="1">
      <alignment horizontal="center" vertical="top" wrapText="1"/>
      <protection locked="0"/>
    </xf>
    <xf numFmtId="49" fontId="12" fillId="2" borderId="5" xfId="7" applyNumberFormat="1" applyFont="1" applyFill="1" applyBorder="1" applyAlignment="1" applyProtection="1">
      <alignment horizontal="center" vertical="top" wrapText="1"/>
      <protection locked="0"/>
    </xf>
    <xf numFmtId="49" fontId="12" fillId="2" borderId="7" xfId="7" applyNumberFormat="1" applyFont="1" applyFill="1" applyBorder="1" applyAlignment="1" applyProtection="1">
      <alignment horizontal="center" vertical="top" wrapText="1"/>
      <protection locked="0"/>
    </xf>
    <xf numFmtId="49" fontId="12" fillId="2" borderId="6" xfId="7" applyNumberFormat="1" applyFont="1" applyFill="1" applyBorder="1" applyAlignment="1" applyProtection="1">
      <alignment horizontal="center" vertical="top" wrapText="1"/>
      <protection locked="0"/>
    </xf>
    <xf numFmtId="0" fontId="11" fillId="2" borderId="1" xfId="7" applyNumberFormat="1" applyFont="1" applyFill="1" applyBorder="1" applyAlignment="1" applyProtection="1">
      <alignment horizontal="left" vertical="top" wrapText="1"/>
      <protection locked="0"/>
    </xf>
    <xf numFmtId="49" fontId="11" fillId="0" borderId="1" xfId="7" applyNumberFormat="1" applyFont="1" applyFill="1" applyBorder="1" applyAlignment="1" applyProtection="1">
      <alignment horizontal="center" vertical="top" wrapText="1"/>
      <protection locked="0"/>
    </xf>
    <xf numFmtId="49" fontId="12" fillId="0" borderId="5" xfId="7" applyNumberFormat="1" applyFont="1" applyFill="1" applyBorder="1" applyAlignment="1" applyProtection="1">
      <alignment horizontal="center" vertical="top" wrapText="1"/>
      <protection locked="0"/>
    </xf>
    <xf numFmtId="49" fontId="12" fillId="0" borderId="7" xfId="7" applyNumberFormat="1" applyFont="1" applyFill="1" applyBorder="1" applyAlignment="1" applyProtection="1">
      <alignment horizontal="center" vertical="top" wrapText="1"/>
      <protection locked="0"/>
    </xf>
    <xf numFmtId="49" fontId="12" fillId="0" borderId="6" xfId="7" applyNumberFormat="1" applyFont="1" applyFill="1" applyBorder="1" applyAlignment="1" applyProtection="1">
      <alignment horizontal="center" vertical="top" wrapText="1"/>
      <protection locked="0"/>
    </xf>
    <xf numFmtId="4" fontId="11" fillId="0" borderId="1" xfId="7" applyNumberFormat="1" applyFont="1" applyFill="1" applyBorder="1" applyAlignment="1" applyProtection="1">
      <alignment horizontal="center" vertical="top" wrapText="1"/>
      <protection locked="0"/>
    </xf>
    <xf numFmtId="49" fontId="23" fillId="2" borderId="1" xfId="7" applyNumberFormat="1" applyFont="1" applyFill="1" applyBorder="1" applyAlignment="1" applyProtection="1">
      <alignment horizontal="center" vertical="top" wrapText="1"/>
      <protection locked="0"/>
    </xf>
    <xf numFmtId="49" fontId="23" fillId="0" borderId="1" xfId="7" applyNumberFormat="1" applyFont="1" applyFill="1" applyBorder="1" applyAlignment="1" applyProtection="1">
      <alignment horizontal="center" vertical="top" wrapText="1"/>
      <protection locked="0"/>
    </xf>
    <xf numFmtId="0" fontId="4" fillId="2" borderId="59" xfId="0" applyFont="1" applyFill="1" applyBorder="1" applyAlignment="1">
      <alignment horizontal="left" vertical="top" wrapText="1"/>
    </xf>
    <xf numFmtId="0" fontId="4" fillId="2" borderId="60" xfId="0" applyFont="1" applyFill="1" applyBorder="1" applyAlignment="1">
      <alignment horizontal="left" vertical="top" wrapText="1"/>
    </xf>
    <xf numFmtId="0" fontId="12" fillId="2" borderId="18" xfId="7" applyNumberFormat="1" applyFont="1" applyFill="1" applyBorder="1" applyAlignment="1" applyProtection="1">
      <alignment horizontal="left" vertical="top" wrapText="1"/>
      <protection locked="0"/>
    </xf>
    <xf numFmtId="0" fontId="12" fillId="2" borderId="33" xfId="7" applyNumberFormat="1" applyFont="1" applyFill="1" applyBorder="1" applyAlignment="1" applyProtection="1">
      <alignment horizontal="left" vertical="top" wrapText="1"/>
      <protection locked="0"/>
    </xf>
    <xf numFmtId="4" fontId="12" fillId="2" borderId="12" xfId="7" applyNumberFormat="1" applyFont="1" applyFill="1" applyBorder="1" applyAlignment="1" applyProtection="1">
      <alignment horizontal="center" vertical="top" wrapText="1"/>
      <protection locked="0"/>
    </xf>
    <xf numFmtId="4" fontId="12" fillId="2" borderId="15" xfId="7" applyNumberFormat="1" applyFont="1" applyFill="1" applyBorder="1" applyAlignment="1" applyProtection="1">
      <alignment horizontal="center" vertical="top" wrapText="1"/>
      <protection locked="0"/>
    </xf>
    <xf numFmtId="4" fontId="12" fillId="2" borderId="13" xfId="7" applyNumberFormat="1" applyFont="1" applyFill="1" applyBorder="1" applyAlignment="1" applyProtection="1">
      <alignment horizontal="center" vertical="top" wrapText="1"/>
      <protection locked="0"/>
    </xf>
    <xf numFmtId="0" fontId="7" fillId="2" borderId="59" xfId="0" applyFont="1" applyFill="1" applyBorder="1" applyAlignment="1">
      <alignment horizontal="left" vertical="top" wrapText="1"/>
    </xf>
    <xf numFmtId="0" fontId="7" fillId="2" borderId="60" xfId="0" applyFont="1" applyFill="1" applyBorder="1" applyAlignment="1">
      <alignment horizontal="left" vertical="top" wrapText="1"/>
    </xf>
    <xf numFmtId="0" fontId="11" fillId="2" borderId="22" xfId="7" applyNumberFormat="1" applyFont="1" applyFill="1" applyBorder="1" applyAlignment="1" applyProtection="1">
      <alignment horizontal="left" vertical="top" wrapText="1"/>
      <protection locked="0"/>
    </xf>
    <xf numFmtId="0" fontId="11" fillId="2" borderId="18" xfId="7" applyNumberFormat="1" applyFont="1" applyFill="1" applyBorder="1" applyAlignment="1" applyProtection="1">
      <alignment horizontal="left" vertical="top" wrapText="1"/>
      <protection locked="0"/>
    </xf>
    <xf numFmtId="0" fontId="12" fillId="2" borderId="24" xfId="7" applyNumberFormat="1" applyFont="1" applyFill="1" applyBorder="1" applyAlignment="1" applyProtection="1">
      <alignment horizontal="left" vertical="top" wrapText="1"/>
      <protection locked="0"/>
    </xf>
    <xf numFmtId="0" fontId="12" fillId="2" borderId="20" xfId="7" applyNumberFormat="1" applyFont="1" applyFill="1" applyBorder="1" applyAlignment="1" applyProtection="1">
      <alignment horizontal="left" vertical="top" wrapText="1"/>
      <protection locked="0"/>
    </xf>
    <xf numFmtId="4" fontId="12" fillId="2" borderId="5" xfId="7" applyNumberFormat="1" applyFont="1" applyFill="1" applyBorder="1" applyAlignment="1" applyProtection="1">
      <alignment horizontal="left" vertical="top" wrapText="1"/>
      <protection locked="0"/>
    </xf>
    <xf numFmtId="4" fontId="12" fillId="2" borderId="7" xfId="7" applyNumberFormat="1" applyFont="1" applyFill="1" applyBorder="1" applyAlignment="1" applyProtection="1">
      <alignment horizontal="left" vertical="top" wrapText="1"/>
      <protection locked="0"/>
    </xf>
    <xf numFmtId="4" fontId="12" fillId="2" borderId="6" xfId="7" applyNumberFormat="1" applyFont="1" applyFill="1" applyBorder="1" applyAlignment="1" applyProtection="1">
      <alignment horizontal="left" vertical="top" wrapText="1"/>
      <protection locked="0"/>
    </xf>
    <xf numFmtId="0" fontId="12" fillId="2" borderId="19" xfId="7" applyNumberFormat="1" applyFont="1" applyFill="1" applyBorder="1" applyAlignment="1" applyProtection="1">
      <alignment horizontal="left" vertical="top" wrapText="1"/>
      <protection locked="0"/>
    </xf>
    <xf numFmtId="0" fontId="12" fillId="2" borderId="25" xfId="7" applyNumberFormat="1" applyFont="1" applyFill="1" applyBorder="1" applyAlignment="1" applyProtection="1">
      <alignment horizontal="left" vertical="top" wrapText="1"/>
      <protection locked="0"/>
    </xf>
    <xf numFmtId="0" fontId="12" fillId="2" borderId="5" xfId="7" applyNumberFormat="1" applyFont="1" applyFill="1" applyBorder="1" applyAlignment="1" applyProtection="1">
      <alignment horizontal="left" vertical="top" wrapText="1"/>
      <protection locked="0"/>
    </xf>
    <xf numFmtId="0" fontId="12" fillId="2" borderId="7" xfId="7" applyNumberFormat="1" applyFont="1" applyFill="1" applyBorder="1" applyAlignment="1" applyProtection="1">
      <alignment horizontal="left" vertical="top" wrapText="1"/>
      <protection locked="0"/>
    </xf>
    <xf numFmtId="0" fontId="12" fillId="2" borderId="6" xfId="7" applyNumberFormat="1" applyFont="1" applyFill="1" applyBorder="1" applyAlignment="1" applyProtection="1">
      <alignment horizontal="left" vertical="top" wrapText="1"/>
      <protection locked="0"/>
    </xf>
    <xf numFmtId="4" fontId="4" fillId="2" borderId="5" xfId="7" applyNumberFormat="1" applyFont="1" applyFill="1" applyBorder="1" applyAlignment="1" applyProtection="1">
      <alignment horizontal="left" vertical="top" wrapText="1"/>
      <protection locked="0"/>
    </xf>
    <xf numFmtId="4" fontId="4" fillId="2" borderId="7" xfId="7" applyNumberFormat="1" applyFont="1" applyFill="1" applyBorder="1" applyAlignment="1" applyProtection="1">
      <alignment horizontal="left" vertical="top" wrapText="1"/>
      <protection locked="0"/>
    </xf>
    <xf numFmtId="4" fontId="4" fillId="2" borderId="6" xfId="7" applyNumberFormat="1" applyFont="1" applyFill="1" applyBorder="1" applyAlignment="1" applyProtection="1">
      <alignment horizontal="left" vertical="top" wrapText="1"/>
      <protection locked="0"/>
    </xf>
    <xf numFmtId="4" fontId="4" fillId="2" borderId="12" xfId="7" applyNumberFormat="1" applyFont="1" applyFill="1" applyBorder="1" applyAlignment="1" applyProtection="1">
      <alignment horizontal="center" vertical="top" wrapText="1"/>
      <protection locked="0"/>
    </xf>
    <xf numFmtId="4" fontId="4" fillId="2" borderId="15" xfId="7" applyNumberFormat="1" applyFont="1" applyFill="1" applyBorder="1" applyAlignment="1" applyProtection="1">
      <alignment horizontal="center" vertical="top" wrapText="1"/>
      <protection locked="0"/>
    </xf>
    <xf numFmtId="4" fontId="4" fillId="2" borderId="13" xfId="7" applyNumberFormat="1" applyFont="1" applyFill="1" applyBorder="1" applyAlignment="1" applyProtection="1">
      <alignment horizontal="center" vertical="top" wrapText="1"/>
      <protection locked="0"/>
    </xf>
    <xf numFmtId="0" fontId="12" fillId="2" borderId="22" xfId="7" applyNumberFormat="1" applyFont="1" applyFill="1" applyBorder="1" applyAlignment="1" applyProtection="1">
      <alignment horizontal="left" vertical="top" wrapText="1"/>
      <protection locked="0"/>
    </xf>
    <xf numFmtId="0" fontId="11" fillId="2" borderId="24" xfId="7" applyNumberFormat="1" applyFont="1" applyFill="1" applyBorder="1" applyAlignment="1" applyProtection="1">
      <alignment horizontal="left" vertical="top" wrapText="1"/>
      <protection locked="0"/>
    </xf>
    <xf numFmtId="0" fontId="11" fillId="2" borderId="20" xfId="7" applyNumberFormat="1" applyFont="1" applyFill="1" applyBorder="1" applyAlignment="1" applyProtection="1">
      <alignment horizontal="left" vertical="top" wrapText="1"/>
      <protection locked="0"/>
    </xf>
    <xf numFmtId="0" fontId="11" fillId="2" borderId="19" xfId="7" applyNumberFormat="1" applyFont="1" applyFill="1" applyBorder="1" applyAlignment="1" applyProtection="1">
      <alignment horizontal="left" vertical="top" wrapText="1"/>
      <protection locked="0"/>
    </xf>
    <xf numFmtId="4" fontId="12" fillId="2" borderId="7" xfId="7" applyNumberFormat="1" applyFont="1" applyFill="1" applyBorder="1" applyAlignment="1" applyProtection="1">
      <alignment horizontal="center" vertical="top" wrapText="1"/>
      <protection locked="0"/>
    </xf>
    <xf numFmtId="0" fontId="11" fillId="2" borderId="43" xfId="7" applyNumberFormat="1" applyFont="1" applyFill="1" applyBorder="1" applyAlignment="1" applyProtection="1">
      <alignment horizontal="left" vertical="top" wrapText="1"/>
      <protection locked="0"/>
    </xf>
    <xf numFmtId="0" fontId="12" fillId="2" borderId="44" xfId="7" applyNumberFormat="1" applyFont="1" applyFill="1" applyBorder="1" applyAlignment="1" applyProtection="1">
      <alignment horizontal="left" vertical="top" wrapText="1"/>
      <protection locked="0"/>
    </xf>
    <xf numFmtId="0" fontId="12" fillId="2" borderId="45" xfId="7" applyNumberFormat="1" applyFont="1" applyFill="1" applyBorder="1" applyAlignment="1" applyProtection="1">
      <alignment horizontal="left" vertical="top" wrapText="1"/>
      <protection locked="0"/>
    </xf>
    <xf numFmtId="0" fontId="4" fillId="2" borderId="24"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16" xfId="0" applyFont="1" applyFill="1" applyBorder="1" applyAlignment="1">
      <alignment horizontal="left" vertical="top" wrapText="1"/>
    </xf>
    <xf numFmtId="4" fontId="29" fillId="0" borderId="5" xfId="7" applyNumberFormat="1" applyFont="1" applyFill="1" applyBorder="1" applyAlignment="1" applyProtection="1">
      <alignment horizontal="left" vertical="top" wrapText="1"/>
      <protection locked="0"/>
    </xf>
    <xf numFmtId="4" fontId="29" fillId="0" borderId="7" xfId="7" applyNumberFormat="1" applyFont="1" applyFill="1" applyBorder="1" applyAlignment="1" applyProtection="1">
      <alignment horizontal="left" vertical="top" wrapText="1"/>
      <protection locked="0"/>
    </xf>
    <xf numFmtId="4" fontId="29" fillId="0" borderId="6" xfId="7" applyNumberFormat="1" applyFont="1" applyFill="1" applyBorder="1" applyAlignment="1" applyProtection="1">
      <alignment horizontal="left" vertical="top" wrapText="1"/>
      <protection locked="0"/>
    </xf>
    <xf numFmtId="0" fontId="11" fillId="2" borderId="16" xfId="7" applyNumberFormat="1" applyFont="1" applyFill="1" applyBorder="1" applyAlignment="1" applyProtection="1">
      <alignment horizontal="left" vertical="top" wrapText="1"/>
      <protection locked="0"/>
    </xf>
    <xf numFmtId="0" fontId="11" fillId="0" borderId="3" xfId="7" applyNumberFormat="1" applyFont="1" applyFill="1" applyBorder="1" applyAlignment="1" applyProtection="1">
      <alignment horizontal="center" vertical="top" wrapText="1"/>
      <protection locked="0"/>
    </xf>
    <xf numFmtId="0" fontId="11" fillId="0" borderId="8" xfId="7" applyNumberFormat="1" applyFont="1" applyFill="1" applyBorder="1" applyAlignment="1" applyProtection="1">
      <alignment horizontal="center" vertical="top" wrapText="1"/>
      <protection locked="0"/>
    </xf>
    <xf numFmtId="0" fontId="11" fillId="0" borderId="9" xfId="7" applyNumberFormat="1" applyFont="1" applyFill="1" applyBorder="1" applyAlignment="1" applyProtection="1">
      <alignment horizontal="center" vertical="top" wrapText="1"/>
      <protection locked="0"/>
    </xf>
    <xf numFmtId="4" fontId="29" fillId="0" borderId="5" xfId="7" applyNumberFormat="1" applyFont="1" applyFill="1" applyBorder="1" applyAlignment="1" applyProtection="1">
      <alignment horizontal="center" vertical="top" wrapText="1"/>
      <protection locked="0"/>
    </xf>
    <xf numFmtId="4" fontId="29" fillId="0" borderId="7" xfId="7" applyNumberFormat="1" applyFont="1" applyFill="1" applyBorder="1" applyAlignment="1" applyProtection="1">
      <alignment horizontal="center" vertical="top" wrapText="1"/>
      <protection locked="0"/>
    </xf>
    <xf numFmtId="4" fontId="29" fillId="0" borderId="6" xfId="7" applyNumberFormat="1" applyFont="1" applyFill="1" applyBorder="1" applyAlignment="1" applyProtection="1">
      <alignment horizontal="center" vertical="top" wrapText="1"/>
      <protection locked="0"/>
    </xf>
    <xf numFmtId="0" fontId="12" fillId="0" borderId="24" xfId="7" applyNumberFormat="1" applyFont="1" applyFill="1" applyBorder="1" applyAlignment="1" applyProtection="1">
      <alignment horizontal="center" vertical="top" wrapText="1"/>
      <protection locked="0"/>
    </xf>
    <xf numFmtId="0" fontId="12" fillId="0" borderId="20" xfId="7" applyNumberFormat="1" applyFont="1" applyFill="1" applyBorder="1" applyAlignment="1" applyProtection="1">
      <alignment horizontal="center" vertical="top" wrapText="1"/>
      <protection locked="0"/>
    </xf>
    <xf numFmtId="0" fontId="12" fillId="0" borderId="67" xfId="7" applyNumberFormat="1" applyFont="1" applyFill="1" applyBorder="1" applyAlignment="1" applyProtection="1">
      <alignment horizontal="center" vertical="top" wrapText="1"/>
      <protection locked="0"/>
    </xf>
    <xf numFmtId="0" fontId="4" fillId="0" borderId="4" xfId="5" applyFont="1" applyBorder="1" applyAlignment="1">
      <alignment horizontal="left" vertical="top" wrapText="1"/>
    </xf>
    <xf numFmtId="0" fontId="4" fillId="0" borderId="11" xfId="5" applyFont="1" applyBorder="1" applyAlignment="1">
      <alignment horizontal="left" vertical="top" wrapText="1"/>
    </xf>
    <xf numFmtId="0" fontId="7" fillId="0" borderId="1" xfId="0" applyFont="1" applyBorder="1" applyAlignment="1">
      <alignment horizontal="left" vertical="top" wrapText="1"/>
    </xf>
    <xf numFmtId="0" fontId="4" fillId="2" borderId="1" xfId="8" applyFont="1" applyFill="1" applyBorder="1" applyAlignment="1">
      <alignment horizontal="left" vertical="top" wrapText="1"/>
    </xf>
    <xf numFmtId="0" fontId="4" fillId="2" borderId="5" xfId="8" applyFont="1" applyFill="1" applyBorder="1" applyAlignment="1">
      <alignment horizontal="left" vertical="top" wrapText="1"/>
    </xf>
    <xf numFmtId="0" fontId="8" fillId="0" borderId="14" xfId="5" applyFont="1" applyBorder="1" applyAlignment="1">
      <alignment vertical="top" wrapText="1"/>
    </xf>
    <xf numFmtId="0" fontId="8" fillId="0" borderId="0" xfId="5" applyFont="1" applyBorder="1" applyAlignment="1">
      <alignment vertical="top" wrapText="1"/>
    </xf>
    <xf numFmtId="0" fontId="8" fillId="0" borderId="2" xfId="5" applyFont="1" applyBorder="1" applyAlignment="1">
      <alignment vertical="top" wrapText="1"/>
    </xf>
    <xf numFmtId="0" fontId="4" fillId="0" borderId="7" xfId="5" applyFont="1" applyBorder="1" applyAlignment="1">
      <alignment horizontal="left" vertical="top" wrapText="1"/>
    </xf>
    <xf numFmtId="0" fontId="4" fillId="0" borderId="6" xfId="5" applyFont="1" applyBorder="1" applyAlignment="1">
      <alignment horizontal="left" vertical="top" wrapText="1"/>
    </xf>
    <xf numFmtId="0" fontId="12" fillId="0" borderId="70" xfId="7" applyNumberFormat="1" applyFont="1" applyFill="1" applyBorder="1" applyAlignment="1" applyProtection="1">
      <alignment horizontal="center" vertical="top" wrapText="1"/>
      <protection locked="0"/>
    </xf>
    <xf numFmtId="0" fontId="8" fillId="0" borderId="0" xfId="0" applyFont="1" applyAlignment="1">
      <alignment vertical="top" wrapText="1"/>
    </xf>
    <xf numFmtId="0" fontId="4" fillId="0" borderId="28" xfId="7" applyNumberFormat="1" applyFont="1" applyFill="1" applyBorder="1" applyAlignment="1" applyProtection="1">
      <alignment horizontal="center" vertical="top" wrapText="1"/>
      <protection locked="0"/>
    </xf>
    <xf numFmtId="0" fontId="4" fillId="0" borderId="40" xfId="7" applyNumberFormat="1" applyFont="1" applyFill="1" applyBorder="1" applyAlignment="1" applyProtection="1">
      <alignment horizontal="center" vertical="top" wrapText="1"/>
      <protection locked="0"/>
    </xf>
    <xf numFmtId="0" fontId="4" fillId="0" borderId="41" xfId="7" applyNumberFormat="1" applyFont="1" applyFill="1" applyBorder="1" applyAlignment="1" applyProtection="1">
      <alignment horizontal="center" vertical="top" wrapText="1"/>
      <protection locked="0"/>
    </xf>
    <xf numFmtId="0" fontId="11" fillId="2" borderId="0" xfId="7" applyNumberFormat="1" applyFont="1" applyFill="1" applyBorder="1" applyAlignment="1" applyProtection="1">
      <alignment horizontal="left" vertical="top" wrapText="1"/>
      <protection locked="0"/>
    </xf>
    <xf numFmtId="0" fontId="4" fillId="0" borderId="15" xfId="5" applyFont="1" applyBorder="1" applyAlignment="1">
      <alignment horizontal="left" vertical="top" wrapText="1"/>
    </xf>
    <xf numFmtId="0" fontId="4" fillId="0" borderId="13" xfId="5" applyFont="1" applyBorder="1" applyAlignment="1">
      <alignment horizontal="left" vertical="top" wrapText="1"/>
    </xf>
    <xf numFmtId="0" fontId="7" fillId="0" borderId="20" xfId="5" applyFont="1" applyBorder="1" applyAlignment="1">
      <alignment horizontal="left" vertical="top" wrapText="1"/>
    </xf>
    <xf numFmtId="4" fontId="4" fillId="0" borderId="51" xfId="7" applyNumberFormat="1" applyFont="1" applyFill="1" applyBorder="1" applyAlignment="1" applyProtection="1">
      <alignment horizontal="center" vertical="top" wrapText="1"/>
      <protection locked="0"/>
    </xf>
    <xf numFmtId="0" fontId="8" fillId="0" borderId="51" xfId="0" applyFont="1" applyBorder="1" applyAlignment="1">
      <alignment horizontal="center" vertical="top" wrapText="1"/>
    </xf>
    <xf numFmtId="2" fontId="4" fillId="2" borderId="1" xfId="0" applyNumberFormat="1" applyFont="1" applyFill="1" applyBorder="1" applyAlignment="1">
      <alignment horizontal="center" vertical="top" wrapText="1"/>
    </xf>
    <xf numFmtId="166" fontId="4" fillId="0" borderId="1" xfId="7" applyNumberFormat="1" applyFont="1" applyFill="1" applyBorder="1" applyAlignment="1" applyProtection="1">
      <alignment horizontal="center" vertical="center" wrapText="1"/>
      <protection locked="0"/>
    </xf>
    <xf numFmtId="4" fontId="4" fillId="0" borderId="5" xfId="1" applyNumberFormat="1" applyFont="1" applyFill="1" applyBorder="1" applyAlignment="1" applyProtection="1">
      <alignment horizontal="center" vertical="top" wrapText="1"/>
      <protection locked="0"/>
    </xf>
    <xf numFmtId="4" fontId="4" fillId="0" borderId="7" xfId="1" applyNumberFormat="1" applyFont="1" applyFill="1" applyBorder="1" applyAlignment="1" applyProtection="1">
      <alignment horizontal="center" vertical="top" wrapText="1"/>
      <protection locked="0"/>
    </xf>
    <xf numFmtId="4" fontId="4" fillId="0" borderId="6" xfId="1" applyNumberFormat="1" applyFont="1" applyFill="1" applyBorder="1" applyAlignment="1" applyProtection="1">
      <alignment horizontal="center" vertical="top" wrapText="1"/>
      <protection locked="0"/>
    </xf>
    <xf numFmtId="4" fontId="12" fillId="0" borderId="10" xfId="7" applyNumberFormat="1" applyFont="1" applyFill="1" applyBorder="1" applyAlignment="1" applyProtection="1">
      <alignment horizontal="center" vertical="top" wrapText="1"/>
      <protection locked="0"/>
    </xf>
    <xf numFmtId="4" fontId="12" fillId="0" borderId="4" xfId="7" applyNumberFormat="1" applyFont="1" applyFill="1" applyBorder="1" applyAlignment="1" applyProtection="1">
      <alignment horizontal="center" vertical="top" wrapText="1"/>
      <protection locked="0"/>
    </xf>
    <xf numFmtId="4" fontId="12" fillId="0" borderId="11" xfId="7" applyNumberFormat="1" applyFont="1" applyFill="1" applyBorder="1" applyAlignment="1" applyProtection="1">
      <alignment horizontal="center" vertical="top" wrapText="1"/>
      <protection locked="0"/>
    </xf>
    <xf numFmtId="0" fontId="8" fillId="0" borderId="7" xfId="0" applyFont="1" applyBorder="1" applyAlignment="1">
      <alignment horizontal="center" vertical="top" wrapText="1"/>
    </xf>
    <xf numFmtId="166" fontId="4" fillId="0" borderId="7" xfId="0" applyNumberFormat="1" applyFont="1" applyFill="1" applyBorder="1" applyAlignment="1">
      <alignment horizontal="center" vertical="top" wrapText="1"/>
    </xf>
    <xf numFmtId="166" fontId="4" fillId="0" borderId="6" xfId="0" applyNumberFormat="1" applyFont="1" applyFill="1" applyBorder="1" applyAlignment="1">
      <alignment horizontal="center" vertical="top" wrapText="1"/>
    </xf>
    <xf numFmtId="166" fontId="4" fillId="0" borderId="5"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4" fontId="4" fillId="0" borderId="5" xfId="0" applyNumberFormat="1" applyFont="1" applyBorder="1" applyAlignment="1">
      <alignment horizontal="left" vertical="top" wrapText="1"/>
    </xf>
    <xf numFmtId="4" fontId="4" fillId="0" borderId="6" xfId="0" applyNumberFormat="1" applyFont="1" applyBorder="1" applyAlignment="1">
      <alignment horizontal="left" vertical="top" wrapText="1"/>
    </xf>
    <xf numFmtId="4" fontId="7" fillId="0" borderId="5" xfId="0" applyNumberFormat="1" applyFont="1" applyBorder="1" applyAlignment="1">
      <alignment horizontal="left" vertical="top" wrapText="1"/>
    </xf>
    <xf numFmtId="4" fontId="7" fillId="0" borderId="7" xfId="0" applyNumberFormat="1" applyFont="1" applyBorder="1" applyAlignment="1">
      <alignment horizontal="left" vertical="top" wrapText="1"/>
    </xf>
    <xf numFmtId="4" fontId="4" fillId="0" borderId="5" xfId="0" applyNumberFormat="1" applyFont="1" applyBorder="1" applyAlignment="1">
      <alignment vertical="top" wrapText="1"/>
    </xf>
    <xf numFmtId="4" fontId="4" fillId="0" borderId="6" xfId="0" applyNumberFormat="1" applyFont="1" applyBorder="1" applyAlignment="1">
      <alignment vertical="top" wrapText="1"/>
    </xf>
    <xf numFmtId="4" fontId="4" fillId="0" borderId="7" xfId="0" applyNumberFormat="1" applyFont="1" applyBorder="1" applyAlignment="1">
      <alignment horizontal="left" vertical="top" wrapText="1"/>
    </xf>
    <xf numFmtId="4" fontId="4" fillId="0" borderId="12" xfId="0" applyNumberFormat="1" applyFont="1" applyBorder="1" applyAlignment="1">
      <alignment horizontal="left" vertical="top" wrapText="1"/>
    </xf>
    <xf numFmtId="4" fontId="4" fillId="0" borderId="15" xfId="0" applyNumberFormat="1" applyFont="1" applyBorder="1" applyAlignment="1">
      <alignment horizontal="left" vertical="top" wrapText="1"/>
    </xf>
    <xf numFmtId="4" fontId="7" fillId="0" borderId="6" xfId="0" applyNumberFormat="1" applyFont="1" applyBorder="1" applyAlignment="1">
      <alignment horizontal="left" vertical="top" wrapText="1"/>
    </xf>
    <xf numFmtId="4" fontId="4" fillId="2" borderId="5" xfId="0" applyNumberFormat="1" applyFont="1" applyFill="1" applyBorder="1" applyAlignment="1">
      <alignment horizontal="center" vertical="top" wrapText="1"/>
    </xf>
    <xf numFmtId="4" fontId="4" fillId="2" borderId="6" xfId="0" applyNumberFormat="1" applyFont="1" applyFill="1" applyBorder="1" applyAlignment="1">
      <alignment horizontal="center" vertical="top" wrapText="1"/>
    </xf>
    <xf numFmtId="0" fontId="0" fillId="0" borderId="7" xfId="0" applyBorder="1" applyAlignment="1">
      <alignment horizontal="left" vertical="top" wrapText="1"/>
    </xf>
    <xf numFmtId="0" fontId="10" fillId="0" borderId="5" xfId="0" applyFont="1" applyBorder="1" applyAlignment="1">
      <alignment horizontal="left" vertical="top" wrapText="1"/>
    </xf>
    <xf numFmtId="0" fontId="14" fillId="0" borderId="7" xfId="0" applyFont="1" applyBorder="1" applyAlignment="1">
      <alignment horizontal="left" vertical="top" wrapText="1"/>
    </xf>
    <xf numFmtId="0" fontId="10" fillId="0" borderId="7" xfId="0" applyFont="1" applyBorder="1" applyAlignment="1">
      <alignment horizontal="left" vertical="top" wrapText="1"/>
    </xf>
    <xf numFmtId="0" fontId="10" fillId="0" borderId="6" xfId="0" applyFont="1" applyBorder="1" applyAlignment="1">
      <alignment horizontal="left" vertical="top" wrapText="1"/>
    </xf>
    <xf numFmtId="0" fontId="13" fillId="0" borderId="5" xfId="0" applyFont="1" applyBorder="1" applyAlignment="1">
      <alignment horizontal="left" vertical="top" wrapText="1"/>
    </xf>
    <xf numFmtId="0" fontId="13" fillId="0" borderId="7" xfId="0" applyFont="1" applyBorder="1" applyAlignment="1">
      <alignment horizontal="left" vertical="top" wrapText="1"/>
    </xf>
    <xf numFmtId="0" fontId="13" fillId="0" borderId="6" xfId="0" applyFont="1" applyBorder="1" applyAlignment="1">
      <alignment horizontal="left" vertical="top" wrapText="1"/>
    </xf>
    <xf numFmtId="164" fontId="4" fillId="0" borderId="5" xfId="0" applyNumberFormat="1" applyFont="1" applyFill="1" applyBorder="1" applyAlignment="1">
      <alignment horizontal="left" vertical="top" wrapText="1"/>
    </xf>
    <xf numFmtId="164" fontId="4" fillId="0" borderId="6" xfId="0" applyNumberFormat="1" applyFont="1" applyFill="1" applyBorder="1" applyAlignment="1">
      <alignment horizontal="left" vertical="top" wrapText="1"/>
    </xf>
    <xf numFmtId="0" fontId="8" fillId="0" borderId="7" xfId="0" applyFont="1" applyBorder="1" applyAlignment="1">
      <alignment horizontal="left" vertical="top"/>
    </xf>
    <xf numFmtId="0" fontId="8" fillId="0" borderId="6" xfId="0" applyFont="1" applyBorder="1" applyAlignment="1">
      <alignment horizontal="left" vertical="top"/>
    </xf>
  </cellXfs>
  <cellStyles count="14">
    <cellStyle name="Обычный" xfId="0" builtinId="0"/>
    <cellStyle name="Обычный 2" xfId="1"/>
    <cellStyle name="Обычный 2 2" xfId="7"/>
    <cellStyle name="Обычный 3" xfId="4"/>
    <cellStyle name="Обычный 3 2" xfId="8"/>
    <cellStyle name="Обычный 4" xfId="2"/>
    <cellStyle name="Обычный 4 2" xfId="9"/>
    <cellStyle name="Обычный 4 3" xfId="12"/>
    <cellStyle name="Обычный 5" xfId="5"/>
    <cellStyle name="Обычный 5 2" xfId="11"/>
    <cellStyle name="Обычный 6" xfId="6"/>
    <cellStyle name="Обычный 7" xfId="10"/>
    <cellStyle name="Процентный" xfId="3" builtinId="5"/>
    <cellStyle name="Процентный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470"/>
  <sheetViews>
    <sheetView tabSelected="1" view="pageBreakPreview" zoomScaleNormal="93" zoomScaleSheetLayoutView="100" workbookViewId="0">
      <selection activeCell="L20" sqref="L20"/>
    </sheetView>
  </sheetViews>
  <sheetFormatPr defaultRowHeight="15" x14ac:dyDescent="0.2"/>
  <cols>
    <col min="1" max="1" width="8.85546875" style="58" customWidth="1"/>
    <col min="2" max="2" width="25.140625" style="22" customWidth="1"/>
    <col min="3" max="3" width="18.7109375" style="165" customWidth="1"/>
    <col min="4" max="4" width="24" style="78" customWidth="1"/>
    <col min="5" max="5" width="17.140625" style="78" customWidth="1"/>
    <col min="6" max="6" width="20.28515625" style="93" customWidth="1"/>
    <col min="7" max="7" width="15.140625" style="78" customWidth="1"/>
    <col min="8" max="8" width="23.5703125" style="22" customWidth="1"/>
    <col min="9" max="9" width="15.85546875" style="18" customWidth="1"/>
    <col min="10" max="13" width="9.140625" style="18"/>
    <col min="14" max="16384" width="9.140625" style="39"/>
  </cols>
  <sheetData>
    <row r="1" spans="1:13" x14ac:dyDescent="0.2">
      <c r="A1" s="119"/>
      <c r="B1" s="120"/>
      <c r="C1" s="164"/>
      <c r="D1" s="121"/>
      <c r="E1" s="121"/>
      <c r="F1" s="122"/>
      <c r="G1" s="121"/>
      <c r="H1" s="154" t="s">
        <v>873</v>
      </c>
    </row>
    <row r="2" spans="1:13" s="37" customFormat="1" ht="33" customHeight="1" x14ac:dyDescent="0.2">
      <c r="A2" s="1248" t="s">
        <v>1391</v>
      </c>
      <c r="B2" s="1249"/>
      <c r="C2" s="1249"/>
      <c r="D2" s="1249"/>
      <c r="E2" s="1249"/>
      <c r="F2" s="1249"/>
      <c r="G2" s="1249"/>
      <c r="H2" s="1250"/>
      <c r="I2" s="16"/>
      <c r="J2" s="16"/>
      <c r="K2" s="16"/>
      <c r="L2" s="16"/>
      <c r="M2" s="16"/>
    </row>
    <row r="3" spans="1:13" s="38" customFormat="1" ht="10.9" customHeight="1" x14ac:dyDescent="0.2">
      <c r="A3" s="124"/>
      <c r="B3" s="86"/>
      <c r="C3" s="19"/>
      <c r="D3" s="66"/>
      <c r="E3" s="66"/>
      <c r="F3" s="91"/>
      <c r="G3" s="66"/>
      <c r="H3" s="125"/>
      <c r="I3" s="17"/>
      <c r="J3" s="17"/>
      <c r="K3" s="17"/>
      <c r="L3" s="17"/>
      <c r="M3" s="17"/>
    </row>
    <row r="4" spans="1:13" s="37" customFormat="1" ht="89.25" customHeight="1" x14ac:dyDescent="0.2">
      <c r="A4" s="895" t="s">
        <v>80</v>
      </c>
      <c r="B4" s="881" t="s">
        <v>4</v>
      </c>
      <c r="C4" s="1254" t="s">
        <v>0</v>
      </c>
      <c r="D4" s="1253" t="s">
        <v>93</v>
      </c>
      <c r="E4" s="1251" t="s">
        <v>5</v>
      </c>
      <c r="F4" s="846" t="s">
        <v>6</v>
      </c>
      <c r="G4" s="1251" t="s">
        <v>7</v>
      </c>
      <c r="H4" s="881" t="s">
        <v>79</v>
      </c>
      <c r="I4" s="16"/>
      <c r="J4" s="16"/>
      <c r="K4" s="16"/>
      <c r="L4" s="16"/>
      <c r="M4" s="16"/>
    </row>
    <row r="5" spans="1:13" s="37" customFormat="1" x14ac:dyDescent="0.2">
      <c r="A5" s="1106"/>
      <c r="B5" s="883"/>
      <c r="C5" s="1254"/>
      <c r="D5" s="1253"/>
      <c r="E5" s="1267"/>
      <c r="F5" s="92" t="s">
        <v>9</v>
      </c>
      <c r="G5" s="1252"/>
      <c r="H5" s="1106"/>
      <c r="I5" s="16"/>
      <c r="J5" s="16"/>
      <c r="K5" s="16"/>
      <c r="L5" s="16"/>
      <c r="M5" s="16"/>
    </row>
    <row r="6" spans="1:13" s="37" customFormat="1" ht="24" customHeight="1" x14ac:dyDescent="0.2">
      <c r="A6" s="134">
        <v>1</v>
      </c>
      <c r="B6" s="134">
        <v>2</v>
      </c>
      <c r="C6" s="134">
        <v>3</v>
      </c>
      <c r="D6" s="134">
        <v>4</v>
      </c>
      <c r="E6" s="134">
        <v>5</v>
      </c>
      <c r="F6" s="135">
        <v>6</v>
      </c>
      <c r="G6" s="135">
        <v>8</v>
      </c>
      <c r="H6" s="155">
        <v>9</v>
      </c>
      <c r="I6" s="16"/>
      <c r="J6" s="16"/>
      <c r="K6" s="16"/>
      <c r="L6" s="16"/>
      <c r="M6" s="16"/>
    </row>
    <row r="7" spans="1:13" s="37" customFormat="1" ht="18" customHeight="1" x14ac:dyDescent="0.2">
      <c r="A7" s="1256" t="s">
        <v>783</v>
      </c>
      <c r="B7" s="1257"/>
      <c r="C7" s="1257"/>
      <c r="D7" s="1257"/>
      <c r="E7" s="1257"/>
      <c r="F7" s="1257"/>
      <c r="G7" s="1257"/>
      <c r="H7" s="1258"/>
      <c r="I7" s="609"/>
      <c r="J7" s="16"/>
      <c r="K7" s="16"/>
      <c r="L7" s="16"/>
      <c r="M7" s="16"/>
    </row>
    <row r="8" spans="1:13" s="37" customFormat="1" x14ac:dyDescent="0.2">
      <c r="A8" s="1259"/>
      <c r="B8" s="1205" t="s">
        <v>19</v>
      </c>
      <c r="C8" s="33" t="s">
        <v>1</v>
      </c>
      <c r="D8" s="67">
        <f>D9+D10+D11</f>
        <v>465264.39999999997</v>
      </c>
      <c r="E8" s="67">
        <f>E9+E10+E11</f>
        <v>463510.45</v>
      </c>
      <c r="F8" s="94">
        <f>E8/D8*100</f>
        <v>99.623020802795153</v>
      </c>
      <c r="G8" s="67">
        <f>G9+G10+G11</f>
        <v>463510.45</v>
      </c>
      <c r="H8" s="156"/>
      <c r="I8" s="16"/>
      <c r="J8" s="548"/>
      <c r="K8" s="16"/>
      <c r="L8" s="16"/>
      <c r="M8" s="16"/>
    </row>
    <row r="9" spans="1:13" s="37" customFormat="1" ht="49.5" customHeight="1" x14ac:dyDescent="0.2">
      <c r="A9" s="1260"/>
      <c r="B9" s="1206"/>
      <c r="C9" s="33" t="s">
        <v>8</v>
      </c>
      <c r="D9" s="67">
        <f>D54</f>
        <v>3400</v>
      </c>
      <c r="E9" s="67">
        <f>E54</f>
        <v>3400</v>
      </c>
      <c r="F9" s="94">
        <f>E9/D9*100</f>
        <v>100</v>
      </c>
      <c r="G9" s="67">
        <f>G54</f>
        <v>3400</v>
      </c>
      <c r="H9" s="156"/>
      <c r="I9" s="16"/>
      <c r="J9" s="16"/>
      <c r="K9" s="16"/>
      <c r="L9" s="16"/>
      <c r="M9" s="16"/>
    </row>
    <row r="10" spans="1:13" s="37" customFormat="1" ht="63.75" customHeight="1" x14ac:dyDescent="0.2">
      <c r="A10" s="1260"/>
      <c r="B10" s="1206"/>
      <c r="C10" s="568" t="s">
        <v>2</v>
      </c>
      <c r="D10" s="67">
        <f>D14+D43+D55</f>
        <v>23803</v>
      </c>
      <c r="E10" s="67">
        <f>E14+E43+E55</f>
        <v>23803</v>
      </c>
      <c r="F10" s="94">
        <f>E10/D10*100</f>
        <v>100</v>
      </c>
      <c r="G10" s="67">
        <f>G14+G43+G55</f>
        <v>23803</v>
      </c>
      <c r="H10" s="156"/>
      <c r="I10" s="16"/>
      <c r="J10" s="16"/>
      <c r="K10" s="16"/>
      <c r="L10" s="16"/>
      <c r="M10" s="16"/>
    </row>
    <row r="11" spans="1:13" s="37" customFormat="1" ht="66" customHeight="1" x14ac:dyDescent="0.2">
      <c r="A11" s="1261"/>
      <c r="B11" s="1207"/>
      <c r="C11" s="33" t="s">
        <v>3</v>
      </c>
      <c r="D11" s="67">
        <f>D15+D44+D56+D73</f>
        <v>438061.39999999997</v>
      </c>
      <c r="E11" s="67">
        <f>E15+E44+E56+E73</f>
        <v>436307.45</v>
      </c>
      <c r="F11" s="94">
        <f>E11/D11*100</f>
        <v>99.599610922121883</v>
      </c>
      <c r="G11" s="67">
        <f>G15+G44+G56+G73</f>
        <v>436307.45</v>
      </c>
      <c r="H11" s="156"/>
      <c r="I11" s="16"/>
      <c r="J11" s="548"/>
      <c r="K11" s="16"/>
      <c r="L11" s="16"/>
      <c r="M11" s="16"/>
    </row>
    <row r="12" spans="1:13" s="37" customFormat="1" ht="20.25" customHeight="1" x14ac:dyDescent="0.2">
      <c r="A12" s="1255" t="s">
        <v>87</v>
      </c>
      <c r="B12" s="1255"/>
      <c r="C12" s="1255"/>
      <c r="D12" s="1255"/>
      <c r="E12" s="1255"/>
      <c r="F12" s="1255"/>
      <c r="G12" s="1255"/>
      <c r="H12" s="480"/>
      <c r="I12" s="16"/>
      <c r="J12" s="16"/>
      <c r="K12" s="16"/>
      <c r="L12" s="16"/>
      <c r="M12" s="16"/>
    </row>
    <row r="13" spans="1:13" s="37" customFormat="1" x14ac:dyDescent="0.2">
      <c r="A13" s="1173"/>
      <c r="B13" s="1262" t="s">
        <v>54</v>
      </c>
      <c r="C13" s="33" t="s">
        <v>1</v>
      </c>
      <c r="D13" s="67">
        <f>D14+D15</f>
        <v>304202.8</v>
      </c>
      <c r="E13" s="67">
        <f>E14+E15</f>
        <v>303565.71000000002</v>
      </c>
      <c r="F13" s="94">
        <f>E13/D13*100</f>
        <v>99.790570632485981</v>
      </c>
      <c r="G13" s="67">
        <f>G14+G15</f>
        <v>303565.71000000002</v>
      </c>
      <c r="H13" s="156"/>
      <c r="I13" s="16"/>
      <c r="J13" s="548"/>
      <c r="K13" s="16"/>
      <c r="L13" s="16"/>
      <c r="M13" s="16"/>
    </row>
    <row r="14" spans="1:13" s="37" customFormat="1" ht="57" x14ac:dyDescent="0.2">
      <c r="A14" s="1265"/>
      <c r="B14" s="1263"/>
      <c r="C14" s="568" t="s">
        <v>2</v>
      </c>
      <c r="D14" s="67">
        <f>D16+D22+D34</f>
        <v>2705</v>
      </c>
      <c r="E14" s="67">
        <f>E16+E22+E34</f>
        <v>2705</v>
      </c>
      <c r="F14" s="94">
        <v>0</v>
      </c>
      <c r="G14" s="67">
        <f>G16+G22+G34</f>
        <v>2705</v>
      </c>
      <c r="H14" s="156"/>
      <c r="I14" s="16"/>
      <c r="J14" s="16"/>
      <c r="K14" s="16"/>
      <c r="L14" s="16"/>
      <c r="M14" s="16"/>
    </row>
    <row r="15" spans="1:13" s="37" customFormat="1" ht="71.25" x14ac:dyDescent="0.2">
      <c r="A15" s="1266"/>
      <c r="B15" s="1264"/>
      <c r="C15" s="33" t="s">
        <v>3</v>
      </c>
      <c r="D15" s="67">
        <f>D17+D23+D35</f>
        <v>301497.8</v>
      </c>
      <c r="E15" s="67">
        <f>E17+E23+E35</f>
        <v>300860.71000000002</v>
      </c>
      <c r="F15" s="94">
        <f>E15/D15*100</f>
        <v>99.788691658778276</v>
      </c>
      <c r="G15" s="67">
        <f>G17+G23+G35</f>
        <v>300860.71000000002</v>
      </c>
      <c r="H15" s="156"/>
      <c r="I15" s="16"/>
      <c r="J15" s="548"/>
      <c r="K15" s="16"/>
      <c r="L15" s="16"/>
      <c r="M15" s="16"/>
    </row>
    <row r="16" spans="1:13" s="37" customFormat="1" ht="46.5" customHeight="1" x14ac:dyDescent="0.2">
      <c r="A16" s="878" t="s">
        <v>599</v>
      </c>
      <c r="B16" s="912" t="s">
        <v>81</v>
      </c>
      <c r="C16" s="567" t="s">
        <v>2</v>
      </c>
      <c r="D16" s="132">
        <f>D18</f>
        <v>44</v>
      </c>
      <c r="E16" s="132">
        <f>E20</f>
        <v>44</v>
      </c>
      <c r="F16" s="92">
        <f t="shared" ref="F16:F39" si="0">E16/D16*100</f>
        <v>100</v>
      </c>
      <c r="G16" s="132">
        <f>G20</f>
        <v>44</v>
      </c>
      <c r="H16" s="156"/>
      <c r="I16" s="16"/>
      <c r="J16" s="16"/>
      <c r="K16" s="16"/>
      <c r="L16" s="16"/>
      <c r="M16" s="16"/>
    </row>
    <row r="17" spans="1:13" s="37" customFormat="1" ht="52.5" customHeight="1" x14ac:dyDescent="0.2">
      <c r="A17" s="879"/>
      <c r="B17" s="914"/>
      <c r="C17" s="601" t="s">
        <v>3</v>
      </c>
      <c r="D17" s="132">
        <f>D19</f>
        <v>6318.5</v>
      </c>
      <c r="E17" s="132">
        <f>E19</f>
        <v>6301.8</v>
      </c>
      <c r="F17" s="92">
        <f t="shared" si="0"/>
        <v>99.735696763472347</v>
      </c>
      <c r="G17" s="132">
        <f>E17</f>
        <v>6301.8</v>
      </c>
      <c r="H17" s="156"/>
      <c r="I17" s="16"/>
      <c r="J17" s="548"/>
      <c r="K17" s="16"/>
      <c r="L17" s="16"/>
      <c r="M17" s="16"/>
    </row>
    <row r="18" spans="1:13" s="37" customFormat="1" ht="60.75" customHeight="1" x14ac:dyDescent="0.2">
      <c r="A18" s="878" t="s">
        <v>11</v>
      </c>
      <c r="B18" s="886" t="s">
        <v>1745</v>
      </c>
      <c r="C18" s="567" t="s">
        <v>2</v>
      </c>
      <c r="D18" s="132">
        <f>D20</f>
        <v>44</v>
      </c>
      <c r="E18" s="132">
        <f>E20</f>
        <v>44</v>
      </c>
      <c r="F18" s="92">
        <f>E18/D18*100</f>
        <v>100</v>
      </c>
      <c r="G18" s="132">
        <f>G20</f>
        <v>44</v>
      </c>
      <c r="H18" s="156"/>
      <c r="I18" s="16"/>
      <c r="J18" s="16"/>
      <c r="K18" s="16"/>
      <c r="L18" s="16"/>
      <c r="M18" s="16"/>
    </row>
    <row r="19" spans="1:13" s="37" customFormat="1" ht="72" customHeight="1" x14ac:dyDescent="0.2">
      <c r="A19" s="879"/>
      <c r="B19" s="887"/>
      <c r="C19" s="601" t="s">
        <v>3</v>
      </c>
      <c r="D19" s="132">
        <f>D21</f>
        <v>6318.5</v>
      </c>
      <c r="E19" s="132">
        <f>E21</f>
        <v>6301.8</v>
      </c>
      <c r="F19" s="92">
        <f>E19/D19*100</f>
        <v>99.735696763472347</v>
      </c>
      <c r="G19" s="132">
        <f>E19</f>
        <v>6301.8</v>
      </c>
      <c r="H19" s="156"/>
      <c r="I19" s="16"/>
      <c r="J19" s="16"/>
      <c r="K19" s="16"/>
      <c r="L19" s="16"/>
      <c r="M19" s="16"/>
    </row>
    <row r="20" spans="1:13" s="37" customFormat="1" ht="63.6" customHeight="1" x14ac:dyDescent="0.2">
      <c r="A20" s="878" t="s">
        <v>12</v>
      </c>
      <c r="B20" s="886" t="s">
        <v>22</v>
      </c>
      <c r="C20" s="567" t="s">
        <v>2</v>
      </c>
      <c r="D20" s="132">
        <v>44</v>
      </c>
      <c r="E20" s="132">
        <v>44</v>
      </c>
      <c r="F20" s="92">
        <f t="shared" si="0"/>
        <v>100</v>
      </c>
      <c r="G20" s="132">
        <f>E20</f>
        <v>44</v>
      </c>
      <c r="H20" s="563" t="s">
        <v>1282</v>
      </c>
      <c r="I20" s="16"/>
      <c r="J20" s="16"/>
      <c r="K20" s="16"/>
      <c r="L20" s="16"/>
      <c r="M20" s="16"/>
    </row>
    <row r="21" spans="1:13" s="37" customFormat="1" ht="89.25" customHeight="1" x14ac:dyDescent="0.2">
      <c r="A21" s="879"/>
      <c r="B21" s="887"/>
      <c r="C21" s="601" t="s">
        <v>3</v>
      </c>
      <c r="D21" s="132">
        <v>6318.5</v>
      </c>
      <c r="E21" s="132">
        <v>6301.8</v>
      </c>
      <c r="F21" s="92">
        <f>E21/D21*100</f>
        <v>99.735696763472347</v>
      </c>
      <c r="G21" s="132">
        <f>E21</f>
        <v>6301.8</v>
      </c>
      <c r="H21" s="567" t="s">
        <v>1393</v>
      </c>
      <c r="I21" s="16"/>
      <c r="J21" s="16"/>
      <c r="K21" s="16"/>
      <c r="L21" s="16"/>
      <c r="M21" s="16"/>
    </row>
    <row r="22" spans="1:13" s="37" customFormat="1" ht="96" customHeight="1" x14ac:dyDescent="0.2">
      <c r="A22" s="878" t="s">
        <v>561</v>
      </c>
      <c r="B22" s="912" t="s">
        <v>82</v>
      </c>
      <c r="C22" s="567" t="s">
        <v>2</v>
      </c>
      <c r="D22" s="132">
        <f>D30</f>
        <v>2254</v>
      </c>
      <c r="E22" s="132">
        <f>E30</f>
        <v>2254</v>
      </c>
      <c r="F22" s="92">
        <f t="shared" si="0"/>
        <v>100</v>
      </c>
      <c r="G22" s="132">
        <f>G30</f>
        <v>2254</v>
      </c>
      <c r="H22" s="156"/>
      <c r="I22" s="16"/>
      <c r="J22" s="16"/>
      <c r="K22" s="16"/>
      <c r="L22" s="16"/>
      <c r="M22" s="16"/>
    </row>
    <row r="23" spans="1:13" s="37" customFormat="1" ht="93.75" customHeight="1" x14ac:dyDescent="0.2">
      <c r="A23" s="879"/>
      <c r="B23" s="914"/>
      <c r="C23" s="601" t="s">
        <v>3</v>
      </c>
      <c r="D23" s="132">
        <f>D24+D33</f>
        <v>249621.6</v>
      </c>
      <c r="E23" s="132">
        <f>E24+E33</f>
        <v>249001.21000000002</v>
      </c>
      <c r="F23" s="92">
        <f>E23/D23*100</f>
        <v>99.751467821694931</v>
      </c>
      <c r="G23" s="132">
        <f>E23</f>
        <v>249001.21000000002</v>
      </c>
      <c r="H23" s="156"/>
      <c r="I23" s="16"/>
      <c r="J23" s="548"/>
      <c r="K23" s="16"/>
      <c r="L23" s="16"/>
      <c r="M23" s="16"/>
    </row>
    <row r="24" spans="1:13" s="37" customFormat="1" ht="120.6" customHeight="1" x14ac:dyDescent="0.2">
      <c r="A24" s="225" t="s">
        <v>17</v>
      </c>
      <c r="B24" s="852" t="s">
        <v>1746</v>
      </c>
      <c r="C24" s="601" t="s">
        <v>3</v>
      </c>
      <c r="D24" s="132">
        <f>D25+D26+D27+D28+D29</f>
        <v>12936.6</v>
      </c>
      <c r="E24" s="132">
        <f>E25+E26+E27+E28+E29</f>
        <v>12691.920000000002</v>
      </c>
      <c r="F24" s="92">
        <f>E24/D24*100</f>
        <v>98.108622049070092</v>
      </c>
      <c r="G24" s="132">
        <f>SUM(G25:G29)</f>
        <v>12691.920000000002</v>
      </c>
      <c r="H24" s="228" t="s">
        <v>1393</v>
      </c>
      <c r="I24" s="16"/>
      <c r="J24" s="16"/>
      <c r="K24" s="16"/>
      <c r="L24" s="16"/>
      <c r="M24" s="16"/>
    </row>
    <row r="25" spans="1:13" s="37" customFormat="1" ht="273.75" customHeight="1" x14ac:dyDescent="0.2">
      <c r="A25" s="231" t="s">
        <v>18</v>
      </c>
      <c r="B25" s="857" t="s">
        <v>26</v>
      </c>
      <c r="C25" s="601" t="s">
        <v>3</v>
      </c>
      <c r="D25" s="132">
        <f>11790+246.6</f>
        <v>12036.6</v>
      </c>
      <c r="E25" s="132">
        <v>12036.6</v>
      </c>
      <c r="F25" s="92">
        <f t="shared" si="0"/>
        <v>100</v>
      </c>
      <c r="G25" s="132">
        <f>E25</f>
        <v>12036.6</v>
      </c>
      <c r="H25" s="228" t="s">
        <v>1282</v>
      </c>
      <c r="I25" s="16"/>
      <c r="J25" s="16"/>
      <c r="K25" s="16"/>
      <c r="L25" s="16"/>
      <c r="M25" s="16"/>
    </row>
    <row r="26" spans="1:13" s="37" customFormat="1" ht="96" customHeight="1" x14ac:dyDescent="0.2">
      <c r="A26" s="231" t="s">
        <v>105</v>
      </c>
      <c r="B26" s="857" t="s">
        <v>28</v>
      </c>
      <c r="C26" s="601" t="s">
        <v>3</v>
      </c>
      <c r="D26" s="132">
        <v>500</v>
      </c>
      <c r="E26" s="132">
        <v>498.03</v>
      </c>
      <c r="F26" s="92">
        <f t="shared" si="0"/>
        <v>99.605999999999995</v>
      </c>
      <c r="G26" s="132">
        <f>E26</f>
        <v>498.03</v>
      </c>
      <c r="H26" s="543" t="s">
        <v>1393</v>
      </c>
      <c r="I26" s="16"/>
      <c r="J26" s="16"/>
      <c r="K26" s="16"/>
      <c r="L26" s="16"/>
      <c r="M26" s="16"/>
    </row>
    <row r="27" spans="1:13" s="37" customFormat="1" ht="132" customHeight="1" x14ac:dyDescent="0.2">
      <c r="A27" s="231" t="s">
        <v>107</v>
      </c>
      <c r="B27" s="857" t="s">
        <v>30</v>
      </c>
      <c r="C27" s="601" t="s">
        <v>3</v>
      </c>
      <c r="D27" s="132">
        <v>200</v>
      </c>
      <c r="E27" s="132">
        <v>20.93</v>
      </c>
      <c r="F27" s="92">
        <f t="shared" si="0"/>
        <v>10.465</v>
      </c>
      <c r="G27" s="132">
        <f>E27</f>
        <v>20.93</v>
      </c>
      <c r="H27" s="567" t="s">
        <v>1393</v>
      </c>
      <c r="I27" s="16"/>
      <c r="J27" s="548">
        <f>D27-E27</f>
        <v>179.07</v>
      </c>
      <c r="K27" s="16"/>
      <c r="L27" s="16"/>
      <c r="M27" s="16"/>
    </row>
    <row r="28" spans="1:13" s="37" customFormat="1" ht="65.45" customHeight="1" x14ac:dyDescent="0.2">
      <c r="A28" s="231" t="s">
        <v>135</v>
      </c>
      <c r="B28" s="857" t="s">
        <v>32</v>
      </c>
      <c r="C28" s="601" t="s">
        <v>3</v>
      </c>
      <c r="D28" s="132">
        <v>0</v>
      </c>
      <c r="E28" s="132">
        <v>0</v>
      </c>
      <c r="F28" s="92">
        <v>0</v>
      </c>
      <c r="G28" s="132">
        <f>E28</f>
        <v>0</v>
      </c>
      <c r="H28" s="544"/>
      <c r="I28" s="16"/>
      <c r="J28" s="16"/>
      <c r="K28" s="16"/>
      <c r="L28" s="16"/>
      <c r="M28" s="16"/>
    </row>
    <row r="29" spans="1:13" s="37" customFormat="1" ht="76.5" customHeight="1" x14ac:dyDescent="0.2">
      <c r="A29" s="231" t="s">
        <v>136</v>
      </c>
      <c r="B29" s="857" t="s">
        <v>34</v>
      </c>
      <c r="C29" s="601" t="s">
        <v>3</v>
      </c>
      <c r="D29" s="132">
        <v>200</v>
      </c>
      <c r="E29" s="132">
        <v>136.36000000000001</v>
      </c>
      <c r="F29" s="92">
        <f t="shared" si="0"/>
        <v>68.180000000000007</v>
      </c>
      <c r="G29" s="132">
        <f>E29</f>
        <v>136.36000000000001</v>
      </c>
      <c r="H29" s="567" t="s">
        <v>1393</v>
      </c>
      <c r="I29" s="16"/>
      <c r="J29" s="548">
        <f>D29-E29</f>
        <v>63.639999999999986</v>
      </c>
      <c r="K29" s="16"/>
      <c r="L29" s="16"/>
      <c r="M29" s="16"/>
    </row>
    <row r="30" spans="1:13" s="37" customFormat="1" ht="125.25" customHeight="1" x14ac:dyDescent="0.2">
      <c r="A30" s="878" t="s">
        <v>139</v>
      </c>
      <c r="B30" s="886" t="s">
        <v>1747</v>
      </c>
      <c r="C30" s="567" t="s">
        <v>2</v>
      </c>
      <c r="D30" s="132">
        <f>D32</f>
        <v>2254</v>
      </c>
      <c r="E30" s="132">
        <v>2254</v>
      </c>
      <c r="F30" s="92">
        <f t="shared" si="0"/>
        <v>100</v>
      </c>
      <c r="G30" s="132">
        <f>G32</f>
        <v>2254</v>
      </c>
      <c r="H30" s="622"/>
      <c r="I30" s="16"/>
      <c r="J30" s="16"/>
      <c r="K30" s="16"/>
      <c r="L30" s="16"/>
      <c r="M30" s="16"/>
    </row>
    <row r="31" spans="1:13" s="37" customFormat="1" ht="63" customHeight="1" x14ac:dyDescent="0.2">
      <c r="A31" s="879"/>
      <c r="B31" s="887"/>
      <c r="C31" s="601" t="s">
        <v>3</v>
      </c>
      <c r="D31" s="132">
        <v>236685</v>
      </c>
      <c r="E31" s="132">
        <v>236309.29</v>
      </c>
      <c r="F31" s="92">
        <f t="shared" si="0"/>
        <v>99.841261592411854</v>
      </c>
      <c r="G31" s="132">
        <f>E31</f>
        <v>236309.29</v>
      </c>
      <c r="H31" s="621"/>
      <c r="I31" s="16"/>
      <c r="J31" s="548"/>
      <c r="K31" s="16"/>
      <c r="L31" s="16"/>
      <c r="M31" s="16"/>
    </row>
    <row r="32" spans="1:13" s="37" customFormat="1" ht="60" customHeight="1" x14ac:dyDescent="0.2">
      <c r="A32" s="1268" t="s">
        <v>140</v>
      </c>
      <c r="B32" s="886" t="s">
        <v>35</v>
      </c>
      <c r="C32" s="567" t="s">
        <v>2</v>
      </c>
      <c r="D32" s="132">
        <v>2254</v>
      </c>
      <c r="E32" s="132">
        <v>2254</v>
      </c>
      <c r="F32" s="92">
        <f t="shared" si="0"/>
        <v>100</v>
      </c>
      <c r="G32" s="132">
        <f>E32</f>
        <v>2254</v>
      </c>
      <c r="H32" s="567" t="s">
        <v>1211</v>
      </c>
      <c r="I32" s="16"/>
      <c r="J32" s="16"/>
      <c r="K32" s="16"/>
      <c r="L32" s="16"/>
      <c r="M32" s="16"/>
    </row>
    <row r="33" spans="1:13" s="37" customFormat="1" ht="76.5" customHeight="1" x14ac:dyDescent="0.2">
      <c r="A33" s="1269"/>
      <c r="B33" s="887"/>
      <c r="C33" s="601" t="s">
        <v>3</v>
      </c>
      <c r="D33" s="132">
        <v>236685</v>
      </c>
      <c r="E33" s="132">
        <v>236309.29</v>
      </c>
      <c r="F33" s="92">
        <f t="shared" si="0"/>
        <v>99.841261592411854</v>
      </c>
      <c r="G33" s="132">
        <f>E33</f>
        <v>236309.29</v>
      </c>
      <c r="H33" s="567" t="s">
        <v>1393</v>
      </c>
      <c r="I33" s="16"/>
      <c r="J33" s="548"/>
      <c r="K33" s="16"/>
      <c r="L33" s="16"/>
      <c r="M33" s="16"/>
    </row>
    <row r="34" spans="1:13" s="37" customFormat="1" ht="60" customHeight="1" x14ac:dyDescent="0.2">
      <c r="A34" s="878" t="s">
        <v>567</v>
      </c>
      <c r="B34" s="912" t="s">
        <v>83</v>
      </c>
      <c r="C34" s="567" t="s">
        <v>2</v>
      </c>
      <c r="D34" s="132">
        <f t="shared" ref="D34:E37" si="1">D36</f>
        <v>407</v>
      </c>
      <c r="E34" s="132">
        <f t="shared" si="1"/>
        <v>407</v>
      </c>
      <c r="F34" s="92">
        <f t="shared" si="0"/>
        <v>100</v>
      </c>
      <c r="G34" s="132">
        <f>G36</f>
        <v>407</v>
      </c>
      <c r="H34" s="228"/>
      <c r="I34" s="16"/>
      <c r="J34" s="16"/>
      <c r="K34" s="16"/>
      <c r="L34" s="16"/>
      <c r="M34" s="16"/>
    </row>
    <row r="35" spans="1:13" s="37" customFormat="1" ht="50.25" customHeight="1" x14ac:dyDescent="0.2">
      <c r="A35" s="879"/>
      <c r="B35" s="914"/>
      <c r="C35" s="601" t="s">
        <v>3</v>
      </c>
      <c r="D35" s="132">
        <f t="shared" si="1"/>
        <v>45557.7</v>
      </c>
      <c r="E35" s="132">
        <f t="shared" si="1"/>
        <v>45557.7</v>
      </c>
      <c r="F35" s="92">
        <f t="shared" si="0"/>
        <v>100</v>
      </c>
      <c r="G35" s="132">
        <f>E35</f>
        <v>45557.7</v>
      </c>
      <c r="H35" s="228"/>
      <c r="I35" s="16"/>
      <c r="J35" s="16"/>
      <c r="K35" s="16"/>
      <c r="L35" s="16"/>
      <c r="M35" s="16"/>
    </row>
    <row r="36" spans="1:13" s="37" customFormat="1" ht="45" customHeight="1" x14ac:dyDescent="0.2">
      <c r="A36" s="878" t="s">
        <v>24</v>
      </c>
      <c r="B36" s="886" t="s">
        <v>1748</v>
      </c>
      <c r="C36" s="567" t="s">
        <v>2</v>
      </c>
      <c r="D36" s="132">
        <f t="shared" si="1"/>
        <v>407</v>
      </c>
      <c r="E36" s="132">
        <f t="shared" si="1"/>
        <v>407</v>
      </c>
      <c r="F36" s="92">
        <f t="shared" si="0"/>
        <v>100</v>
      </c>
      <c r="G36" s="132">
        <f>E36</f>
        <v>407</v>
      </c>
      <c r="H36" s="228"/>
      <c r="I36" s="16"/>
      <c r="J36" s="16"/>
      <c r="K36" s="16"/>
      <c r="L36" s="16"/>
      <c r="M36" s="16"/>
    </row>
    <row r="37" spans="1:13" s="37" customFormat="1" ht="63" customHeight="1" x14ac:dyDescent="0.2">
      <c r="A37" s="879"/>
      <c r="B37" s="887"/>
      <c r="C37" s="601" t="s">
        <v>3</v>
      </c>
      <c r="D37" s="132">
        <f t="shared" si="1"/>
        <v>45557.7</v>
      </c>
      <c r="E37" s="132">
        <f t="shared" si="1"/>
        <v>45557.7</v>
      </c>
      <c r="F37" s="92">
        <f t="shared" si="0"/>
        <v>100</v>
      </c>
      <c r="G37" s="132">
        <f>E37</f>
        <v>45557.7</v>
      </c>
      <c r="H37" s="228"/>
      <c r="I37" s="16"/>
      <c r="J37" s="16"/>
      <c r="K37" s="16"/>
      <c r="L37" s="16"/>
      <c r="M37" s="16"/>
    </row>
    <row r="38" spans="1:13" s="37" customFormat="1" ht="71.25" customHeight="1" x14ac:dyDescent="0.2">
      <c r="A38" s="878" t="s">
        <v>25</v>
      </c>
      <c r="B38" s="886" t="s">
        <v>38</v>
      </c>
      <c r="C38" s="567" t="s">
        <v>2</v>
      </c>
      <c r="D38" s="132">
        <v>407</v>
      </c>
      <c r="E38" s="132">
        <v>407</v>
      </c>
      <c r="F38" s="92">
        <f t="shared" si="0"/>
        <v>100</v>
      </c>
      <c r="G38" s="132">
        <f>E38</f>
        <v>407</v>
      </c>
      <c r="H38" s="886" t="s">
        <v>1282</v>
      </c>
      <c r="I38" s="16"/>
      <c r="J38" s="16"/>
      <c r="K38" s="16"/>
      <c r="L38" s="16"/>
      <c r="M38" s="16"/>
    </row>
    <row r="39" spans="1:13" s="37" customFormat="1" ht="85.5" customHeight="1" x14ac:dyDescent="0.2">
      <c r="A39" s="879"/>
      <c r="B39" s="887"/>
      <c r="C39" s="601" t="s">
        <v>3</v>
      </c>
      <c r="D39" s="132">
        <v>45557.7</v>
      </c>
      <c r="E39" s="132">
        <v>45557.7</v>
      </c>
      <c r="F39" s="92">
        <f t="shared" si="0"/>
        <v>100</v>
      </c>
      <c r="G39" s="132">
        <f>E39</f>
        <v>45557.7</v>
      </c>
      <c r="H39" s="887"/>
      <c r="I39" s="16"/>
      <c r="J39" s="16"/>
      <c r="K39" s="16"/>
      <c r="L39" s="16"/>
      <c r="M39" s="16"/>
    </row>
    <row r="40" spans="1:13" s="37" customFormat="1" ht="23.25" customHeight="1" x14ac:dyDescent="0.25">
      <c r="A40" s="888" t="s">
        <v>88</v>
      </c>
      <c r="B40" s="1221"/>
      <c r="C40" s="1221"/>
      <c r="D40" s="1221"/>
      <c r="E40" s="1221"/>
      <c r="F40" s="1221"/>
      <c r="G40" s="1221"/>
      <c r="H40" s="480"/>
      <c r="I40" s="16"/>
      <c r="J40" s="16"/>
      <c r="K40" s="16"/>
      <c r="L40" s="16"/>
      <c r="M40" s="16"/>
    </row>
    <row r="41" spans="1:13" s="37" customFormat="1" x14ac:dyDescent="0.2">
      <c r="A41" s="1173"/>
      <c r="B41" s="1262" t="s">
        <v>54</v>
      </c>
      <c r="C41" s="33" t="s">
        <v>1</v>
      </c>
      <c r="D41" s="67">
        <f>D42+D43+D44</f>
        <v>61539.7</v>
      </c>
      <c r="E41" s="67">
        <f>E42+E43+E44</f>
        <v>61490.06</v>
      </c>
      <c r="F41" s="94">
        <f>E41/D41*100</f>
        <v>99.919336623350446</v>
      </c>
      <c r="G41" s="67">
        <f>G42+G43+G44</f>
        <v>61490.06</v>
      </c>
      <c r="H41" s="156"/>
      <c r="I41" s="16"/>
      <c r="J41" s="548"/>
      <c r="K41" s="16"/>
      <c r="L41" s="16"/>
      <c r="M41" s="16"/>
    </row>
    <row r="42" spans="1:13" s="37" customFormat="1" ht="42.75" x14ac:dyDescent="0.2">
      <c r="A42" s="1434"/>
      <c r="B42" s="1435"/>
      <c r="C42" s="33" t="s">
        <v>8</v>
      </c>
      <c r="D42" s="67">
        <f>D45</f>
        <v>0</v>
      </c>
      <c r="E42" s="67">
        <v>0</v>
      </c>
      <c r="F42" s="94">
        <v>0</v>
      </c>
      <c r="G42" s="67">
        <v>0</v>
      </c>
      <c r="H42" s="156"/>
      <c r="I42" s="16"/>
      <c r="J42" s="16"/>
      <c r="K42" s="16"/>
      <c r="L42" s="16"/>
      <c r="M42" s="16"/>
    </row>
    <row r="43" spans="1:13" s="37" customFormat="1" ht="67.150000000000006" customHeight="1" x14ac:dyDescent="0.2">
      <c r="A43" s="1434"/>
      <c r="B43" s="1435"/>
      <c r="C43" s="568" t="s">
        <v>2</v>
      </c>
      <c r="D43" s="67">
        <f>D46</f>
        <v>498</v>
      </c>
      <c r="E43" s="67">
        <f>E46</f>
        <v>498</v>
      </c>
      <c r="F43" s="94">
        <v>0</v>
      </c>
      <c r="G43" s="67">
        <f>E43</f>
        <v>498</v>
      </c>
      <c r="H43" s="156"/>
      <c r="I43" s="16"/>
      <c r="J43" s="16"/>
      <c r="K43" s="16"/>
      <c r="L43" s="16"/>
      <c r="M43" s="16"/>
    </row>
    <row r="44" spans="1:13" s="37" customFormat="1" ht="63" customHeight="1" x14ac:dyDescent="0.2">
      <c r="A44" s="1174"/>
      <c r="B44" s="1436"/>
      <c r="C44" s="33" t="s">
        <v>3</v>
      </c>
      <c r="D44" s="67">
        <f>D47</f>
        <v>61041.7</v>
      </c>
      <c r="E44" s="67">
        <f>E47</f>
        <v>60992.06</v>
      </c>
      <c r="F44" s="94">
        <f>E44/D44*100</f>
        <v>99.91867854270113</v>
      </c>
      <c r="G44" s="67">
        <f>G47</f>
        <v>60992.06</v>
      </c>
      <c r="H44" s="156"/>
      <c r="I44" s="16"/>
      <c r="J44" s="548"/>
      <c r="K44" s="16"/>
      <c r="L44" s="16"/>
      <c r="M44" s="16"/>
    </row>
    <row r="45" spans="1:13" s="37" customFormat="1" ht="57.75" customHeight="1" x14ac:dyDescent="0.2">
      <c r="A45" s="1437" t="s">
        <v>10</v>
      </c>
      <c r="B45" s="912" t="s">
        <v>84</v>
      </c>
      <c r="C45" s="601" t="s">
        <v>8</v>
      </c>
      <c r="D45" s="132">
        <v>0</v>
      </c>
      <c r="E45" s="132">
        <v>0</v>
      </c>
      <c r="F45" s="92">
        <v>0</v>
      </c>
      <c r="G45" s="132">
        <f>E45</f>
        <v>0</v>
      </c>
      <c r="H45" s="156"/>
      <c r="I45" s="16"/>
      <c r="J45" s="16"/>
      <c r="K45" s="16"/>
      <c r="L45" s="16"/>
      <c r="M45" s="16"/>
    </row>
    <row r="46" spans="1:13" s="37" customFormat="1" ht="63" customHeight="1" x14ac:dyDescent="0.2">
      <c r="A46" s="1438"/>
      <c r="B46" s="913"/>
      <c r="C46" s="567" t="s">
        <v>2</v>
      </c>
      <c r="D46" s="132">
        <f t="shared" ref="D46:E49" si="2">D48</f>
        <v>498</v>
      </c>
      <c r="E46" s="132">
        <f t="shared" si="2"/>
        <v>498</v>
      </c>
      <c r="F46" s="92">
        <f t="shared" ref="F46:F51" si="3">E46/D46*100</f>
        <v>100</v>
      </c>
      <c r="G46" s="132">
        <f>E46</f>
        <v>498</v>
      </c>
      <c r="H46" s="156"/>
      <c r="I46" s="16"/>
      <c r="J46" s="16"/>
      <c r="K46" s="16"/>
      <c r="L46" s="16"/>
      <c r="M46" s="16"/>
    </row>
    <row r="47" spans="1:13" s="37" customFormat="1" ht="93.75" customHeight="1" x14ac:dyDescent="0.2">
      <c r="A47" s="1439"/>
      <c r="B47" s="914"/>
      <c r="C47" s="601" t="s">
        <v>3</v>
      </c>
      <c r="D47" s="132">
        <f t="shared" si="2"/>
        <v>61041.7</v>
      </c>
      <c r="E47" s="132">
        <f t="shared" si="2"/>
        <v>60992.06</v>
      </c>
      <c r="F47" s="92">
        <f t="shared" si="3"/>
        <v>99.91867854270113</v>
      </c>
      <c r="G47" s="132">
        <f>E47</f>
        <v>60992.06</v>
      </c>
      <c r="H47" s="156"/>
      <c r="I47" s="16"/>
      <c r="J47" s="548"/>
      <c r="K47" s="16"/>
      <c r="L47" s="16"/>
      <c r="M47" s="16"/>
    </row>
    <row r="48" spans="1:13" s="37" customFormat="1" ht="55.5" customHeight="1" x14ac:dyDescent="0.2">
      <c r="A48" s="1437" t="s">
        <v>11</v>
      </c>
      <c r="B48" s="886" t="s">
        <v>39</v>
      </c>
      <c r="C48" s="567" t="s">
        <v>2</v>
      </c>
      <c r="D48" s="132">
        <f t="shared" si="2"/>
        <v>498</v>
      </c>
      <c r="E48" s="132">
        <f t="shared" si="2"/>
        <v>498</v>
      </c>
      <c r="F48" s="92">
        <f t="shared" si="3"/>
        <v>100</v>
      </c>
      <c r="G48" s="132">
        <f>G50</f>
        <v>498</v>
      </c>
      <c r="H48" s="886" t="s">
        <v>1282</v>
      </c>
      <c r="I48" s="16"/>
      <c r="J48" s="16"/>
      <c r="K48" s="16"/>
      <c r="L48" s="16"/>
      <c r="M48" s="16"/>
    </row>
    <row r="49" spans="1:13" s="37" customFormat="1" ht="61.5" customHeight="1" x14ac:dyDescent="0.2">
      <c r="A49" s="1439"/>
      <c r="B49" s="887"/>
      <c r="C49" s="601" t="s">
        <v>3</v>
      </c>
      <c r="D49" s="132">
        <f t="shared" si="2"/>
        <v>61041.7</v>
      </c>
      <c r="E49" s="132">
        <f t="shared" si="2"/>
        <v>60992.06</v>
      </c>
      <c r="F49" s="92">
        <f t="shared" si="3"/>
        <v>99.91867854270113</v>
      </c>
      <c r="G49" s="132">
        <f>E49</f>
        <v>60992.06</v>
      </c>
      <c r="H49" s="887"/>
      <c r="I49" s="16"/>
      <c r="J49" s="548"/>
      <c r="K49" s="16"/>
      <c r="L49" s="16"/>
      <c r="M49" s="16"/>
    </row>
    <row r="50" spans="1:13" s="37" customFormat="1" ht="48" customHeight="1" x14ac:dyDescent="0.2">
      <c r="A50" s="1437" t="s">
        <v>12</v>
      </c>
      <c r="B50" s="886" t="s">
        <v>40</v>
      </c>
      <c r="C50" s="567" t="s">
        <v>2</v>
      </c>
      <c r="D50" s="132">
        <v>498</v>
      </c>
      <c r="E50" s="132">
        <v>498</v>
      </c>
      <c r="F50" s="92">
        <f t="shared" si="3"/>
        <v>100</v>
      </c>
      <c r="G50" s="132">
        <f>E50</f>
        <v>498</v>
      </c>
      <c r="H50" s="567" t="s">
        <v>1211</v>
      </c>
      <c r="I50" s="16"/>
      <c r="J50" s="16"/>
      <c r="K50" s="16"/>
      <c r="L50" s="16"/>
      <c r="M50" s="16"/>
    </row>
    <row r="51" spans="1:13" s="37" customFormat="1" ht="87.75" customHeight="1" x14ac:dyDescent="0.2">
      <c r="A51" s="1439"/>
      <c r="B51" s="887"/>
      <c r="C51" s="601" t="s">
        <v>3</v>
      </c>
      <c r="D51" s="132">
        <v>61041.7</v>
      </c>
      <c r="E51" s="132">
        <v>60992.06</v>
      </c>
      <c r="F51" s="92">
        <f t="shared" si="3"/>
        <v>99.91867854270113</v>
      </c>
      <c r="G51" s="132">
        <f>E51</f>
        <v>60992.06</v>
      </c>
      <c r="H51" s="567" t="s">
        <v>1393</v>
      </c>
      <c r="I51" s="16"/>
      <c r="J51" s="16"/>
      <c r="K51" s="16"/>
      <c r="L51" s="16"/>
      <c r="M51" s="16"/>
    </row>
    <row r="52" spans="1:13" s="37" customFormat="1" ht="45" customHeight="1" x14ac:dyDescent="0.2">
      <c r="A52" s="888" t="s">
        <v>1199</v>
      </c>
      <c r="B52" s="1440"/>
      <c r="C52" s="1440"/>
      <c r="D52" s="1440"/>
      <c r="E52" s="1440"/>
      <c r="F52" s="1440"/>
      <c r="G52" s="1440"/>
      <c r="H52" s="480"/>
      <c r="I52" s="16"/>
      <c r="J52" s="16"/>
      <c r="K52" s="16"/>
      <c r="L52" s="16"/>
      <c r="M52" s="16"/>
    </row>
    <row r="53" spans="1:13" s="37" customFormat="1" ht="45" customHeight="1" x14ac:dyDescent="0.2">
      <c r="A53" s="1173"/>
      <c r="B53" s="1262" t="s">
        <v>54</v>
      </c>
      <c r="C53" s="33" t="s">
        <v>1</v>
      </c>
      <c r="D53" s="67">
        <f>D54+D55+D56</f>
        <v>44389.3</v>
      </c>
      <c r="E53" s="67">
        <f>E54+E55+E56</f>
        <v>44325.41</v>
      </c>
      <c r="F53" s="94">
        <f t="shared" ref="F53:F59" si="4">E53/D53*100</f>
        <v>99.856068917509404</v>
      </c>
      <c r="G53" s="67">
        <f>G54+G55+G56</f>
        <v>44325.41</v>
      </c>
      <c r="H53" s="156"/>
      <c r="I53" s="16"/>
      <c r="J53" s="548"/>
      <c r="K53" s="16"/>
      <c r="L53" s="16"/>
      <c r="M53" s="16"/>
    </row>
    <row r="54" spans="1:13" s="37" customFormat="1" ht="47.25" customHeight="1" x14ac:dyDescent="0.2">
      <c r="A54" s="1434"/>
      <c r="B54" s="1435"/>
      <c r="C54" s="33" t="s">
        <v>253</v>
      </c>
      <c r="D54" s="67">
        <f t="shared" ref="D54:E56" si="5">D57</f>
        <v>3400</v>
      </c>
      <c r="E54" s="67">
        <f t="shared" si="5"/>
        <v>3400</v>
      </c>
      <c r="F54" s="94">
        <f t="shared" si="4"/>
        <v>100</v>
      </c>
      <c r="G54" s="67">
        <f>G57</f>
        <v>3400</v>
      </c>
      <c r="H54" s="156"/>
      <c r="I54" s="16"/>
      <c r="J54" s="16"/>
      <c r="K54" s="16"/>
      <c r="L54" s="16"/>
      <c r="M54" s="16"/>
    </row>
    <row r="55" spans="1:13" s="37" customFormat="1" ht="56.25" customHeight="1" x14ac:dyDescent="0.2">
      <c r="A55" s="1434"/>
      <c r="B55" s="1435"/>
      <c r="C55" s="33" t="s">
        <v>2</v>
      </c>
      <c r="D55" s="67">
        <f t="shared" si="5"/>
        <v>20600</v>
      </c>
      <c r="E55" s="67">
        <f t="shared" si="5"/>
        <v>20600</v>
      </c>
      <c r="F55" s="94">
        <f t="shared" si="4"/>
        <v>100</v>
      </c>
      <c r="G55" s="67">
        <f>G58</f>
        <v>20600</v>
      </c>
      <c r="H55" s="156"/>
      <c r="I55" s="16"/>
      <c r="J55" s="16"/>
      <c r="K55" s="16"/>
      <c r="L55" s="16"/>
      <c r="M55" s="16"/>
    </row>
    <row r="56" spans="1:13" s="37" customFormat="1" ht="71.25" x14ac:dyDescent="0.2">
      <c r="A56" s="1174"/>
      <c r="B56" s="1436"/>
      <c r="C56" s="33" t="s">
        <v>3</v>
      </c>
      <c r="D56" s="67">
        <f t="shared" si="5"/>
        <v>20389.3</v>
      </c>
      <c r="E56" s="67">
        <f t="shared" si="5"/>
        <v>20325.41</v>
      </c>
      <c r="F56" s="94">
        <f t="shared" si="4"/>
        <v>99.686649370012702</v>
      </c>
      <c r="G56" s="67">
        <f>G59</f>
        <v>20325.41</v>
      </c>
      <c r="H56" s="156"/>
      <c r="I56" s="16"/>
      <c r="J56" s="548"/>
      <c r="K56" s="16"/>
      <c r="L56" s="16"/>
      <c r="M56" s="16"/>
    </row>
    <row r="57" spans="1:13" s="37" customFormat="1" ht="56.25" customHeight="1" x14ac:dyDescent="0.2">
      <c r="A57" s="1441" t="s">
        <v>10</v>
      </c>
      <c r="B57" s="1045" t="s">
        <v>41</v>
      </c>
      <c r="C57" s="567" t="s">
        <v>253</v>
      </c>
      <c r="D57" s="132">
        <f>D68</f>
        <v>3400</v>
      </c>
      <c r="E57" s="132">
        <f>E68</f>
        <v>3400</v>
      </c>
      <c r="F57" s="92">
        <f t="shared" si="4"/>
        <v>100</v>
      </c>
      <c r="G57" s="132">
        <f>G68</f>
        <v>3400</v>
      </c>
      <c r="H57" s="156"/>
      <c r="I57" s="16"/>
      <c r="J57" s="16"/>
      <c r="K57" s="16"/>
      <c r="L57" s="16"/>
      <c r="M57" s="16"/>
    </row>
    <row r="58" spans="1:13" s="37" customFormat="1" ht="77.25" customHeight="1" x14ac:dyDescent="0.2">
      <c r="A58" s="1441"/>
      <c r="B58" s="1045"/>
      <c r="C58" s="567" t="s">
        <v>2</v>
      </c>
      <c r="D58" s="132">
        <f>D62+D66</f>
        <v>20600</v>
      </c>
      <c r="E58" s="132">
        <f>E62+E66</f>
        <v>20600</v>
      </c>
      <c r="F58" s="92">
        <f t="shared" si="4"/>
        <v>100</v>
      </c>
      <c r="G58" s="132">
        <f>G62+G66</f>
        <v>20600</v>
      </c>
      <c r="H58" s="156"/>
      <c r="I58" s="16"/>
      <c r="J58" s="16"/>
      <c r="K58" s="16"/>
      <c r="L58" s="16"/>
      <c r="M58" s="16"/>
    </row>
    <row r="59" spans="1:13" s="37" customFormat="1" ht="75" customHeight="1" x14ac:dyDescent="0.2">
      <c r="A59" s="1441"/>
      <c r="B59" s="1045"/>
      <c r="C59" s="601" t="s">
        <v>3</v>
      </c>
      <c r="D59" s="132">
        <f>D60+D63+D67</f>
        <v>20389.3</v>
      </c>
      <c r="E59" s="132">
        <f>E60+E63+E67</f>
        <v>20325.41</v>
      </c>
      <c r="F59" s="92">
        <f t="shared" si="4"/>
        <v>99.686649370012702</v>
      </c>
      <c r="G59" s="132">
        <f>G60+G63+G67</f>
        <v>20325.41</v>
      </c>
      <c r="H59" s="156"/>
      <c r="I59" s="16"/>
      <c r="J59" s="16"/>
      <c r="K59" s="16"/>
      <c r="L59" s="16"/>
      <c r="M59" s="16"/>
    </row>
    <row r="60" spans="1:13" s="37" customFormat="1" ht="90" customHeight="1" x14ac:dyDescent="0.2">
      <c r="A60" s="226" t="s">
        <v>11</v>
      </c>
      <c r="B60" s="857" t="s">
        <v>42</v>
      </c>
      <c r="C60" s="601" t="s">
        <v>3</v>
      </c>
      <c r="D60" s="132">
        <f>D61</f>
        <v>2957</v>
      </c>
      <c r="E60" s="132">
        <f>E61</f>
        <v>2937.01</v>
      </c>
      <c r="F60" s="92">
        <v>0</v>
      </c>
      <c r="G60" s="132">
        <f>E60</f>
        <v>2937.01</v>
      </c>
      <c r="H60" s="156"/>
      <c r="I60" s="16"/>
      <c r="J60" s="16"/>
      <c r="K60" s="16"/>
      <c r="L60" s="16"/>
      <c r="M60" s="16"/>
    </row>
    <row r="61" spans="1:13" s="37" customFormat="1" ht="198" customHeight="1" x14ac:dyDescent="0.2">
      <c r="A61" s="226" t="s">
        <v>12</v>
      </c>
      <c r="B61" s="857" t="s">
        <v>85</v>
      </c>
      <c r="C61" s="601" t="s">
        <v>3</v>
      </c>
      <c r="D61" s="132">
        <v>2957</v>
      </c>
      <c r="E61" s="132">
        <v>2937.01</v>
      </c>
      <c r="F61" s="92">
        <f>E61/D61*100</f>
        <v>99.323977003720003</v>
      </c>
      <c r="G61" s="132">
        <f>E61</f>
        <v>2937.01</v>
      </c>
      <c r="H61" s="228" t="s">
        <v>1393</v>
      </c>
      <c r="I61" s="16"/>
      <c r="J61" s="16"/>
      <c r="K61" s="16"/>
      <c r="L61" s="16"/>
      <c r="M61" s="16"/>
    </row>
    <row r="62" spans="1:13" s="37" customFormat="1" ht="52.5" customHeight="1" x14ac:dyDescent="0.2">
      <c r="A62" s="1441" t="s">
        <v>14</v>
      </c>
      <c r="B62" s="970" t="s">
        <v>43</v>
      </c>
      <c r="C62" s="567" t="s">
        <v>2</v>
      </c>
      <c r="D62" s="132">
        <v>0</v>
      </c>
      <c r="E62" s="132">
        <v>0</v>
      </c>
      <c r="F62" s="92">
        <v>0</v>
      </c>
      <c r="G62" s="132">
        <f>E62</f>
        <v>0</v>
      </c>
      <c r="H62" s="156"/>
      <c r="I62" s="16"/>
      <c r="J62" s="16"/>
      <c r="K62" s="16"/>
      <c r="L62" s="16"/>
      <c r="M62" s="16"/>
    </row>
    <row r="63" spans="1:13" s="37" customFormat="1" ht="97.5" customHeight="1" x14ac:dyDescent="0.2">
      <c r="A63" s="1441"/>
      <c r="B63" s="970"/>
      <c r="C63" s="601" t="s">
        <v>3</v>
      </c>
      <c r="D63" s="132">
        <f>D64</f>
        <v>2592.3000000000002</v>
      </c>
      <c r="E63" s="132">
        <f>E64</f>
        <v>2588.4</v>
      </c>
      <c r="F63" s="92">
        <f>E63/D63*100</f>
        <v>99.849554449716464</v>
      </c>
      <c r="G63" s="132">
        <f>G64</f>
        <v>2588.4</v>
      </c>
      <c r="H63" s="156"/>
      <c r="I63" s="16"/>
      <c r="J63" s="16"/>
      <c r="K63" s="16"/>
      <c r="L63" s="16"/>
      <c r="M63" s="16"/>
    </row>
    <row r="64" spans="1:13" s="37" customFormat="1" ht="195" customHeight="1" x14ac:dyDescent="0.2">
      <c r="A64" s="226" t="s">
        <v>44</v>
      </c>
      <c r="B64" s="857" t="s">
        <v>86</v>
      </c>
      <c r="C64" s="601" t="s">
        <v>3</v>
      </c>
      <c r="D64" s="132">
        <v>2592.3000000000002</v>
      </c>
      <c r="E64" s="132">
        <v>2588.4</v>
      </c>
      <c r="F64" s="92">
        <f>E64/D64*100</f>
        <v>99.849554449716464</v>
      </c>
      <c r="G64" s="132">
        <f>E64</f>
        <v>2588.4</v>
      </c>
      <c r="H64" s="543" t="s">
        <v>1393</v>
      </c>
      <c r="I64" s="16"/>
      <c r="J64" s="16"/>
      <c r="K64" s="16"/>
      <c r="L64" s="16"/>
      <c r="M64" s="16"/>
    </row>
    <row r="65" spans="1:13" s="37" customFormat="1" ht="76.5" customHeight="1" x14ac:dyDescent="0.2">
      <c r="A65" s="1437" t="s">
        <v>20</v>
      </c>
      <c r="B65" s="886" t="s">
        <v>45</v>
      </c>
      <c r="C65" s="567" t="s">
        <v>253</v>
      </c>
      <c r="D65" s="132">
        <f t="shared" ref="D65:E67" si="6">D68</f>
        <v>3400</v>
      </c>
      <c r="E65" s="132">
        <f t="shared" si="6"/>
        <v>3400</v>
      </c>
      <c r="F65" s="92">
        <f>E65/D65*100</f>
        <v>100</v>
      </c>
      <c r="G65" s="132">
        <f>G68</f>
        <v>3400</v>
      </c>
      <c r="H65" s="136"/>
      <c r="I65" s="16"/>
      <c r="J65" s="16"/>
      <c r="K65" s="16"/>
      <c r="L65" s="16"/>
      <c r="M65" s="16"/>
    </row>
    <row r="66" spans="1:13" s="37" customFormat="1" ht="72" customHeight="1" x14ac:dyDescent="0.2">
      <c r="A66" s="1438"/>
      <c r="B66" s="911"/>
      <c r="C66" s="567" t="s">
        <v>2</v>
      </c>
      <c r="D66" s="132">
        <f t="shared" si="6"/>
        <v>20600</v>
      </c>
      <c r="E66" s="132">
        <f t="shared" si="6"/>
        <v>20600</v>
      </c>
      <c r="F66" s="92">
        <f>E66/D66*100</f>
        <v>100</v>
      </c>
      <c r="G66" s="132">
        <f>G69</f>
        <v>20600</v>
      </c>
      <c r="H66" s="136"/>
      <c r="I66" s="16"/>
      <c r="J66" s="16"/>
      <c r="K66" s="16"/>
      <c r="L66" s="16"/>
      <c r="M66" s="16"/>
    </row>
    <row r="67" spans="1:13" s="37" customFormat="1" ht="93.75" customHeight="1" x14ac:dyDescent="0.2">
      <c r="A67" s="1439"/>
      <c r="B67" s="887"/>
      <c r="C67" s="601" t="s">
        <v>3</v>
      </c>
      <c r="D67" s="132">
        <f t="shared" si="6"/>
        <v>14840</v>
      </c>
      <c r="E67" s="132">
        <f t="shared" si="6"/>
        <v>14800</v>
      </c>
      <c r="F67" s="92">
        <v>0</v>
      </c>
      <c r="G67" s="132">
        <f>G70</f>
        <v>14800</v>
      </c>
      <c r="H67" s="136"/>
      <c r="I67" s="16"/>
      <c r="J67" s="16"/>
      <c r="K67" s="16"/>
      <c r="L67" s="16"/>
      <c r="M67" s="16"/>
    </row>
    <row r="68" spans="1:13" s="37" customFormat="1" ht="142.5" customHeight="1" x14ac:dyDescent="0.2">
      <c r="A68" s="1437" t="s">
        <v>46</v>
      </c>
      <c r="B68" s="886" t="s">
        <v>47</v>
      </c>
      <c r="C68" s="567" t="s">
        <v>253</v>
      </c>
      <c r="D68" s="132">
        <v>3400</v>
      </c>
      <c r="E68" s="132">
        <v>3400</v>
      </c>
      <c r="F68" s="92">
        <f>E68/D68*100</f>
        <v>100</v>
      </c>
      <c r="G68" s="132">
        <f>E68</f>
        <v>3400</v>
      </c>
      <c r="H68" s="137" t="s">
        <v>1282</v>
      </c>
      <c r="I68" s="16"/>
      <c r="J68" s="16"/>
      <c r="K68" s="16"/>
      <c r="L68" s="16"/>
      <c r="M68" s="16"/>
    </row>
    <row r="69" spans="1:13" s="37" customFormat="1" ht="153" customHeight="1" x14ac:dyDescent="0.2">
      <c r="A69" s="1438"/>
      <c r="B69" s="911"/>
      <c r="C69" s="567" t="s">
        <v>2</v>
      </c>
      <c r="D69" s="132">
        <f>6600+14000</f>
        <v>20600</v>
      </c>
      <c r="E69" s="132">
        <v>20600</v>
      </c>
      <c r="F69" s="92">
        <f>E69/D69*100</f>
        <v>100</v>
      </c>
      <c r="G69" s="132">
        <f>E69</f>
        <v>20600</v>
      </c>
      <c r="H69" s="137" t="s">
        <v>1282</v>
      </c>
      <c r="I69" s="16"/>
      <c r="J69" s="16"/>
      <c r="K69" s="16"/>
      <c r="L69" s="16"/>
      <c r="M69" s="16"/>
    </row>
    <row r="70" spans="1:13" s="37" customFormat="1" ht="147.75" customHeight="1" x14ac:dyDescent="0.2">
      <c r="A70" s="1439"/>
      <c r="B70" s="887"/>
      <c r="C70" s="601" t="s">
        <v>3</v>
      </c>
      <c r="D70" s="132">
        <f>10000+4840</f>
        <v>14840</v>
      </c>
      <c r="E70" s="132">
        <v>14800</v>
      </c>
      <c r="F70" s="92">
        <f>E70/D70*100</f>
        <v>99.73045822102425</v>
      </c>
      <c r="G70" s="132">
        <f>E70</f>
        <v>14800</v>
      </c>
      <c r="H70" s="228" t="s">
        <v>1393</v>
      </c>
      <c r="I70" s="16"/>
      <c r="J70" s="16"/>
      <c r="K70" s="16"/>
      <c r="L70" s="16"/>
      <c r="M70" s="16"/>
    </row>
    <row r="71" spans="1:13" s="37" customFormat="1" ht="32.25" customHeight="1" x14ac:dyDescent="0.2">
      <c r="A71" s="888" t="s">
        <v>89</v>
      </c>
      <c r="B71" s="888"/>
      <c r="C71" s="888"/>
      <c r="D71" s="888"/>
      <c r="E71" s="888"/>
      <c r="F71" s="888"/>
      <c r="G71" s="888"/>
      <c r="H71" s="480"/>
      <c r="I71" s="16"/>
      <c r="J71" s="16"/>
      <c r="K71" s="16"/>
      <c r="L71" s="16"/>
      <c r="M71" s="16"/>
    </row>
    <row r="72" spans="1:13" s="37" customFormat="1" ht="30" customHeight="1" x14ac:dyDescent="0.2">
      <c r="A72" s="1259"/>
      <c r="B72" s="1205" t="s">
        <v>54</v>
      </c>
      <c r="C72" s="33" t="s">
        <v>1</v>
      </c>
      <c r="D72" s="67">
        <f>D73</f>
        <v>55132.6</v>
      </c>
      <c r="E72" s="67">
        <f>E73</f>
        <v>54129.270000000004</v>
      </c>
      <c r="F72" s="94">
        <f t="shared" ref="F72:F79" si="7">E72/D72*100</f>
        <v>98.180151126556709</v>
      </c>
      <c r="G72" s="67">
        <f>G73</f>
        <v>54129.270000000004</v>
      </c>
      <c r="H72" s="156"/>
      <c r="I72" s="16"/>
      <c r="J72" s="16"/>
      <c r="K72" s="16"/>
      <c r="L72" s="16"/>
      <c r="M72" s="16"/>
    </row>
    <row r="73" spans="1:13" s="37" customFormat="1" ht="71.25" x14ac:dyDescent="0.2">
      <c r="A73" s="1261"/>
      <c r="B73" s="1207"/>
      <c r="C73" s="33" t="s">
        <v>3</v>
      </c>
      <c r="D73" s="67">
        <f>D74+D77</f>
        <v>55132.6</v>
      </c>
      <c r="E73" s="67">
        <f>E74+E77</f>
        <v>54129.270000000004</v>
      </c>
      <c r="F73" s="94">
        <f t="shared" si="7"/>
        <v>98.180151126556709</v>
      </c>
      <c r="G73" s="67">
        <f>G74+G77</f>
        <v>54129.270000000004</v>
      </c>
      <c r="H73" s="156"/>
      <c r="I73" s="16"/>
      <c r="J73" s="16"/>
      <c r="K73" s="16"/>
      <c r="L73" s="16"/>
      <c r="M73" s="16"/>
    </row>
    <row r="74" spans="1:13" s="37" customFormat="1" ht="189.75" customHeight="1" x14ac:dyDescent="0.2">
      <c r="A74" s="231" t="s">
        <v>10</v>
      </c>
      <c r="B74" s="858" t="s">
        <v>48</v>
      </c>
      <c r="C74" s="601" t="s">
        <v>3</v>
      </c>
      <c r="D74" s="132">
        <f>D75</f>
        <v>14533</v>
      </c>
      <c r="E74" s="132">
        <f>E76</f>
        <v>13596.45</v>
      </c>
      <c r="F74" s="92">
        <f t="shared" si="7"/>
        <v>93.555700818826125</v>
      </c>
      <c r="G74" s="132">
        <f>G76</f>
        <v>13596.45</v>
      </c>
      <c r="H74" s="156"/>
      <c r="I74" s="16"/>
      <c r="J74" s="16"/>
      <c r="K74" s="16"/>
      <c r="L74" s="16"/>
      <c r="M74" s="16"/>
    </row>
    <row r="75" spans="1:13" s="37" customFormat="1" ht="105" x14ac:dyDescent="0.2">
      <c r="A75" s="231" t="s">
        <v>11</v>
      </c>
      <c r="B75" s="857" t="s">
        <v>49</v>
      </c>
      <c r="C75" s="601" t="s">
        <v>3</v>
      </c>
      <c r="D75" s="132">
        <f>D76</f>
        <v>14533</v>
      </c>
      <c r="E75" s="132">
        <f>E76</f>
        <v>13596.45</v>
      </c>
      <c r="F75" s="92">
        <f t="shared" si="7"/>
        <v>93.555700818826125</v>
      </c>
      <c r="G75" s="132">
        <f>E75</f>
        <v>13596.45</v>
      </c>
      <c r="H75" s="228"/>
      <c r="I75" s="16"/>
      <c r="J75" s="16"/>
      <c r="K75" s="16"/>
      <c r="L75" s="16"/>
      <c r="M75" s="16"/>
    </row>
    <row r="76" spans="1:13" s="37" customFormat="1" ht="120" x14ac:dyDescent="0.2">
      <c r="A76" s="231" t="s">
        <v>12</v>
      </c>
      <c r="B76" s="857" t="s">
        <v>50</v>
      </c>
      <c r="C76" s="601" t="s">
        <v>3</v>
      </c>
      <c r="D76" s="132">
        <v>14533</v>
      </c>
      <c r="E76" s="132">
        <v>13596.45</v>
      </c>
      <c r="F76" s="92">
        <f t="shared" si="7"/>
        <v>93.555700818826125</v>
      </c>
      <c r="G76" s="132">
        <f>E76</f>
        <v>13596.45</v>
      </c>
      <c r="H76" s="228" t="s">
        <v>1394</v>
      </c>
      <c r="I76" s="16"/>
      <c r="J76" s="16"/>
      <c r="K76" s="16"/>
      <c r="L76" s="16"/>
      <c r="M76" s="16"/>
    </row>
    <row r="77" spans="1:13" s="37" customFormat="1" ht="141" customHeight="1" x14ac:dyDescent="0.2">
      <c r="A77" s="231" t="s">
        <v>16</v>
      </c>
      <c r="B77" s="858" t="s">
        <v>51</v>
      </c>
      <c r="C77" s="601" t="s">
        <v>3</v>
      </c>
      <c r="D77" s="132">
        <f>D78</f>
        <v>40599.599999999999</v>
      </c>
      <c r="E77" s="132">
        <f>E79</f>
        <v>40532.82</v>
      </c>
      <c r="F77" s="92">
        <f t="shared" si="7"/>
        <v>99.835515620843566</v>
      </c>
      <c r="G77" s="132">
        <f>G79</f>
        <v>40532.82</v>
      </c>
      <c r="H77" s="156"/>
      <c r="I77" s="16"/>
      <c r="J77" s="16"/>
      <c r="K77" s="16"/>
      <c r="L77" s="16"/>
      <c r="M77" s="16"/>
    </row>
    <row r="78" spans="1:13" s="37" customFormat="1" ht="45" x14ac:dyDescent="0.2">
      <c r="A78" s="231" t="s">
        <v>17</v>
      </c>
      <c r="B78" s="857" t="s">
        <v>52</v>
      </c>
      <c r="C78" s="601" t="s">
        <v>3</v>
      </c>
      <c r="D78" s="132">
        <f>D79</f>
        <v>40599.599999999999</v>
      </c>
      <c r="E78" s="132">
        <f>E79</f>
        <v>40532.82</v>
      </c>
      <c r="F78" s="92">
        <f t="shared" si="7"/>
        <v>99.835515620843566</v>
      </c>
      <c r="G78" s="132">
        <f>E78</f>
        <v>40532.82</v>
      </c>
      <c r="H78" s="228" t="str">
        <f>H79</f>
        <v>Выполнено. Экономия от проведенных торгов</v>
      </c>
      <c r="I78" s="16"/>
      <c r="J78" s="16"/>
      <c r="K78" s="16"/>
      <c r="L78" s="16"/>
      <c r="M78" s="16"/>
    </row>
    <row r="79" spans="1:13" s="37" customFormat="1" ht="155.25" customHeight="1" x14ac:dyDescent="0.2">
      <c r="A79" s="231" t="s">
        <v>18</v>
      </c>
      <c r="B79" s="857" t="s">
        <v>53</v>
      </c>
      <c r="C79" s="601" t="s">
        <v>3</v>
      </c>
      <c r="D79" s="68">
        <v>40599.599999999999</v>
      </c>
      <c r="E79" s="68">
        <v>40532.82</v>
      </c>
      <c r="F79" s="92">
        <f t="shared" si="7"/>
        <v>99.835515620843566</v>
      </c>
      <c r="G79" s="68">
        <f>E79</f>
        <v>40532.82</v>
      </c>
      <c r="H79" s="228" t="s">
        <v>1393</v>
      </c>
      <c r="I79" s="16"/>
      <c r="J79" s="548"/>
      <c r="K79" s="16"/>
      <c r="L79" s="16"/>
      <c r="M79" s="16"/>
    </row>
    <row r="80" spans="1:13" ht="29.25" customHeight="1" x14ac:dyDescent="0.2">
      <c r="A80" s="1217" t="s">
        <v>96</v>
      </c>
      <c r="B80" s="1218"/>
      <c r="C80" s="1218"/>
      <c r="D80" s="1218"/>
      <c r="E80" s="1218"/>
      <c r="F80" s="1218"/>
      <c r="G80" s="1218"/>
      <c r="H80" s="1219"/>
      <c r="I80" s="608"/>
    </row>
    <row r="81" spans="1:13" ht="29.25" customHeight="1" x14ac:dyDescent="0.2">
      <c r="A81" s="983"/>
      <c r="B81" s="1045" t="s">
        <v>19</v>
      </c>
      <c r="C81" s="33" t="s">
        <v>1</v>
      </c>
      <c r="D81" s="67">
        <f>D82+D83+D84+D85</f>
        <v>4310516.13</v>
      </c>
      <c r="E81" s="67">
        <f>E82+E83+E84+E85</f>
        <v>4006203.27</v>
      </c>
      <c r="F81" s="94">
        <f>E81/D81*100</f>
        <v>92.94022221881815</v>
      </c>
      <c r="G81" s="67">
        <f>E81</f>
        <v>4006203.27</v>
      </c>
      <c r="H81" s="190"/>
      <c r="I81" s="39"/>
      <c r="J81" s="39"/>
      <c r="K81" s="39"/>
      <c r="L81" s="39"/>
      <c r="M81" s="39"/>
    </row>
    <row r="82" spans="1:13" ht="48" customHeight="1" x14ac:dyDescent="0.2">
      <c r="A82" s="983"/>
      <c r="B82" s="1045"/>
      <c r="C82" s="33" t="s">
        <v>8</v>
      </c>
      <c r="D82" s="67">
        <f t="shared" ref="D82:E85" si="8">D88+D258+D563+D723</f>
        <v>0</v>
      </c>
      <c r="E82" s="67">
        <f t="shared" si="8"/>
        <v>0</v>
      </c>
      <c r="F82" s="94">
        <v>0</v>
      </c>
      <c r="G82" s="67">
        <f>E82</f>
        <v>0</v>
      </c>
      <c r="H82" s="227"/>
      <c r="I82" s="39"/>
      <c r="J82" s="39"/>
      <c r="K82" s="39"/>
      <c r="L82" s="39"/>
      <c r="M82" s="39"/>
    </row>
    <row r="83" spans="1:13" ht="57" x14ac:dyDescent="0.2">
      <c r="A83" s="983"/>
      <c r="B83" s="1045"/>
      <c r="C83" s="33" t="s">
        <v>2</v>
      </c>
      <c r="D83" s="67">
        <f t="shared" si="8"/>
        <v>2442058</v>
      </c>
      <c r="E83" s="67">
        <f t="shared" si="8"/>
        <v>2386077.64</v>
      </c>
      <c r="F83" s="94">
        <f t="shared" ref="F83:F85" si="9">E83/D83*100</f>
        <v>97.707656411108999</v>
      </c>
      <c r="G83" s="67">
        <f>E83</f>
        <v>2386077.64</v>
      </c>
      <c r="H83" s="227"/>
      <c r="I83" s="39"/>
      <c r="J83" s="39"/>
      <c r="K83" s="39"/>
      <c r="L83" s="39"/>
      <c r="M83" s="39"/>
    </row>
    <row r="84" spans="1:13" ht="77.25" customHeight="1" x14ac:dyDescent="0.2">
      <c r="A84" s="983"/>
      <c r="B84" s="1045"/>
      <c r="C84" s="33" t="s">
        <v>3</v>
      </c>
      <c r="D84" s="67">
        <f t="shared" si="8"/>
        <v>1274572.1299999999</v>
      </c>
      <c r="E84" s="67">
        <f t="shared" si="8"/>
        <v>1189903.32</v>
      </c>
      <c r="F84" s="94">
        <f t="shared" si="9"/>
        <v>93.357079759777903</v>
      </c>
      <c r="G84" s="67">
        <f>E84</f>
        <v>1189903.32</v>
      </c>
      <c r="H84" s="227"/>
      <c r="I84" s="39"/>
      <c r="J84" s="39"/>
      <c r="K84" s="39"/>
      <c r="L84" s="39"/>
      <c r="M84" s="39"/>
    </row>
    <row r="85" spans="1:13" ht="28.5" x14ac:dyDescent="0.2">
      <c r="A85" s="983"/>
      <c r="B85" s="1045"/>
      <c r="C85" s="33" t="s">
        <v>97</v>
      </c>
      <c r="D85" s="67">
        <f t="shared" si="8"/>
        <v>593886</v>
      </c>
      <c r="E85" s="67">
        <f t="shared" si="8"/>
        <v>430222.31000000006</v>
      </c>
      <c r="F85" s="94">
        <f t="shared" si="9"/>
        <v>72.441901307658384</v>
      </c>
      <c r="G85" s="67">
        <f>E85</f>
        <v>430222.31000000006</v>
      </c>
      <c r="H85" s="227"/>
      <c r="I85" s="39"/>
      <c r="J85" s="39"/>
      <c r="K85" s="39"/>
      <c r="L85" s="39"/>
      <c r="M85" s="39"/>
    </row>
    <row r="86" spans="1:13" ht="25.5" customHeight="1" x14ac:dyDescent="0.2">
      <c r="A86" s="1442" t="s">
        <v>785</v>
      </c>
      <c r="B86" s="1443"/>
      <c r="C86" s="1443"/>
      <c r="D86" s="1443"/>
      <c r="E86" s="1443"/>
      <c r="F86" s="1443"/>
      <c r="G86" s="1443"/>
      <c r="H86" s="1444"/>
      <c r="I86" s="39"/>
      <c r="J86" s="39"/>
      <c r="K86" s="39"/>
      <c r="L86" s="39"/>
      <c r="M86" s="39"/>
    </row>
    <row r="87" spans="1:13" ht="14.25" customHeight="1" x14ac:dyDescent="0.2">
      <c r="A87" s="983"/>
      <c r="B87" s="1045" t="s">
        <v>54</v>
      </c>
      <c r="C87" s="33" t="s">
        <v>1</v>
      </c>
      <c r="D87" s="67">
        <f>D88+D89+D90+D91</f>
        <v>1381884.28</v>
      </c>
      <c r="E87" s="67">
        <f>E88+E89+E90+E91</f>
        <v>1335145.8700000001</v>
      </c>
      <c r="F87" s="94">
        <f t="shared" ref="F87:F100" si="10">E87/D87*100</f>
        <v>96.617776851763608</v>
      </c>
      <c r="G87" s="67">
        <f t="shared" ref="G87:G118" si="11">E87</f>
        <v>1335145.8700000001</v>
      </c>
      <c r="H87" s="568"/>
      <c r="I87" s="39"/>
      <c r="J87" s="39"/>
      <c r="K87" s="39"/>
      <c r="L87" s="39"/>
      <c r="M87" s="39"/>
    </row>
    <row r="88" spans="1:13" ht="47.25" customHeight="1" x14ac:dyDescent="0.2">
      <c r="A88" s="983"/>
      <c r="B88" s="1045"/>
      <c r="C88" s="33" t="s">
        <v>8</v>
      </c>
      <c r="D88" s="67">
        <f t="shared" ref="D88:E91" si="12">D93+D148</f>
        <v>0</v>
      </c>
      <c r="E88" s="67">
        <f t="shared" si="12"/>
        <v>0</v>
      </c>
      <c r="F88" s="94">
        <v>0</v>
      </c>
      <c r="G88" s="67">
        <f t="shared" si="11"/>
        <v>0</v>
      </c>
      <c r="H88" s="568"/>
      <c r="I88" s="39"/>
      <c r="J88" s="39"/>
      <c r="K88" s="39"/>
      <c r="L88" s="39"/>
      <c r="M88" s="39"/>
    </row>
    <row r="89" spans="1:13" ht="66.75" customHeight="1" x14ac:dyDescent="0.2">
      <c r="A89" s="983"/>
      <c r="B89" s="1045"/>
      <c r="C89" s="33" t="s">
        <v>2</v>
      </c>
      <c r="D89" s="67">
        <f t="shared" si="12"/>
        <v>912039</v>
      </c>
      <c r="E89" s="67">
        <f>E94+E149</f>
        <v>905952.07000000018</v>
      </c>
      <c r="F89" s="94">
        <f t="shared" si="10"/>
        <v>99.332602004958133</v>
      </c>
      <c r="G89" s="67">
        <f t="shared" si="11"/>
        <v>905952.07000000018</v>
      </c>
      <c r="H89" s="568"/>
      <c r="I89" s="39"/>
      <c r="J89" s="39"/>
      <c r="K89" s="39"/>
      <c r="L89" s="39"/>
      <c r="M89" s="39"/>
    </row>
    <row r="90" spans="1:13" ht="77.25" customHeight="1" x14ac:dyDescent="0.2">
      <c r="A90" s="983"/>
      <c r="B90" s="1045"/>
      <c r="C90" s="33" t="s">
        <v>3</v>
      </c>
      <c r="D90" s="67">
        <f t="shared" si="12"/>
        <v>321845.27999999997</v>
      </c>
      <c r="E90" s="67">
        <f>E95+E150</f>
        <v>282132.89</v>
      </c>
      <c r="F90" s="94">
        <f t="shared" si="10"/>
        <v>87.661030790944039</v>
      </c>
      <c r="G90" s="67">
        <f t="shared" si="11"/>
        <v>282132.89</v>
      </c>
      <c r="H90" s="568"/>
      <c r="I90" s="39"/>
      <c r="J90" s="39"/>
      <c r="K90" s="39"/>
      <c r="L90" s="39"/>
      <c r="M90" s="39"/>
    </row>
    <row r="91" spans="1:13" ht="28.5" x14ac:dyDescent="0.2">
      <c r="A91" s="983"/>
      <c r="B91" s="1045"/>
      <c r="C91" s="33" t="s">
        <v>97</v>
      </c>
      <c r="D91" s="67">
        <f t="shared" si="12"/>
        <v>148000</v>
      </c>
      <c r="E91" s="67">
        <f t="shared" si="12"/>
        <v>147060.91</v>
      </c>
      <c r="F91" s="94">
        <f t="shared" si="10"/>
        <v>99.365479729729728</v>
      </c>
      <c r="G91" s="67">
        <f t="shared" si="11"/>
        <v>147060.91</v>
      </c>
      <c r="H91" s="568"/>
      <c r="I91" s="39"/>
      <c r="J91" s="39"/>
      <c r="K91" s="39"/>
      <c r="L91" s="39"/>
      <c r="M91" s="39"/>
    </row>
    <row r="92" spans="1:13" ht="22.5" customHeight="1" x14ac:dyDescent="0.2">
      <c r="A92" s="1212">
        <v>1</v>
      </c>
      <c r="B92" s="912" t="s">
        <v>1024</v>
      </c>
      <c r="C92" s="601" t="s">
        <v>1</v>
      </c>
      <c r="D92" s="132">
        <f>D93+D94+D95+D96</f>
        <v>64068</v>
      </c>
      <c r="E92" s="132">
        <f>E93+E94+E95+E96</f>
        <v>62598.87</v>
      </c>
      <c r="F92" s="94">
        <f t="shared" si="10"/>
        <v>97.706920771680089</v>
      </c>
      <c r="G92" s="132">
        <f t="shared" si="11"/>
        <v>62598.87</v>
      </c>
      <c r="H92" s="567"/>
      <c r="I92" s="39"/>
      <c r="J92" s="39"/>
      <c r="K92" s="39"/>
      <c r="L92" s="39"/>
      <c r="M92" s="39"/>
    </row>
    <row r="93" spans="1:13" ht="45.75" customHeight="1" x14ac:dyDescent="0.2">
      <c r="A93" s="1213"/>
      <c r="B93" s="1194"/>
      <c r="C93" s="601" t="s">
        <v>8</v>
      </c>
      <c r="D93" s="132">
        <f t="shared" ref="D93:E96" si="13">D98</f>
        <v>0</v>
      </c>
      <c r="E93" s="132">
        <f t="shared" si="13"/>
        <v>0</v>
      </c>
      <c r="F93" s="94">
        <v>0</v>
      </c>
      <c r="G93" s="132">
        <f t="shared" si="11"/>
        <v>0</v>
      </c>
      <c r="H93" s="567"/>
      <c r="I93" s="39"/>
      <c r="J93" s="39"/>
      <c r="K93" s="39"/>
      <c r="L93" s="39"/>
      <c r="M93" s="39"/>
    </row>
    <row r="94" spans="1:13" ht="45" customHeight="1" x14ac:dyDescent="0.2">
      <c r="A94" s="1213"/>
      <c r="B94" s="1194"/>
      <c r="C94" s="601" t="s">
        <v>2</v>
      </c>
      <c r="D94" s="132">
        <f t="shared" si="13"/>
        <v>47418</v>
      </c>
      <c r="E94" s="132">
        <f t="shared" si="13"/>
        <v>47208</v>
      </c>
      <c r="F94" s="94">
        <f t="shared" si="10"/>
        <v>99.557130203720106</v>
      </c>
      <c r="G94" s="132">
        <f t="shared" si="11"/>
        <v>47208</v>
      </c>
      <c r="H94" s="567"/>
      <c r="I94" s="39"/>
      <c r="J94" s="39"/>
      <c r="K94" s="39"/>
      <c r="L94" s="39"/>
      <c r="M94" s="39"/>
    </row>
    <row r="95" spans="1:13" ht="50.25" customHeight="1" x14ac:dyDescent="0.2">
      <c r="A95" s="1213"/>
      <c r="B95" s="1194"/>
      <c r="C95" s="601" t="s">
        <v>3</v>
      </c>
      <c r="D95" s="132">
        <f t="shared" si="13"/>
        <v>16650</v>
      </c>
      <c r="E95" s="132">
        <f t="shared" si="13"/>
        <v>15390.87</v>
      </c>
      <c r="F95" s="94">
        <f t="shared" si="10"/>
        <v>92.437657657657653</v>
      </c>
      <c r="G95" s="132">
        <f t="shared" si="11"/>
        <v>15390.87</v>
      </c>
      <c r="H95" s="567"/>
      <c r="I95" s="39"/>
      <c r="J95" s="39"/>
      <c r="K95" s="39"/>
      <c r="L95" s="39"/>
      <c r="M95" s="39"/>
    </row>
    <row r="96" spans="1:13" ht="28.5" customHeight="1" x14ac:dyDescent="0.2">
      <c r="A96" s="1214"/>
      <c r="B96" s="1195"/>
      <c r="C96" s="601" t="s">
        <v>97</v>
      </c>
      <c r="D96" s="132">
        <f t="shared" si="13"/>
        <v>0</v>
      </c>
      <c r="E96" s="132">
        <f t="shared" si="13"/>
        <v>0</v>
      </c>
      <c r="F96" s="94">
        <v>0</v>
      </c>
      <c r="G96" s="132">
        <f t="shared" si="11"/>
        <v>0</v>
      </c>
      <c r="H96" s="567"/>
      <c r="I96" s="39"/>
      <c r="J96" s="39"/>
      <c r="K96" s="39"/>
      <c r="L96" s="39"/>
      <c r="M96" s="39"/>
    </row>
    <row r="97" spans="1:13" ht="15" customHeight="1" x14ac:dyDescent="0.2">
      <c r="A97" s="983">
        <v>1.1000000000000001</v>
      </c>
      <c r="B97" s="970" t="s">
        <v>1749</v>
      </c>
      <c r="C97" s="601" t="s">
        <v>1</v>
      </c>
      <c r="D97" s="132">
        <f>D98+D99+D100+D101</f>
        <v>64068</v>
      </c>
      <c r="E97" s="132">
        <f>E98+E99+E100+E101</f>
        <v>62598.87</v>
      </c>
      <c r="F97" s="94">
        <f t="shared" si="10"/>
        <v>97.706920771680089</v>
      </c>
      <c r="G97" s="132">
        <f t="shared" si="11"/>
        <v>62598.87</v>
      </c>
      <c r="H97" s="567"/>
      <c r="I97" s="39"/>
      <c r="J97" s="39"/>
      <c r="K97" s="39"/>
      <c r="L97" s="39"/>
      <c r="M97" s="39"/>
    </row>
    <row r="98" spans="1:13" ht="45" x14ac:dyDescent="0.2">
      <c r="A98" s="983"/>
      <c r="B98" s="970"/>
      <c r="C98" s="601" t="s">
        <v>8</v>
      </c>
      <c r="D98" s="132">
        <f t="shared" ref="D98:E101" si="14">D103+D108+D113+D118+D123+D128</f>
        <v>0</v>
      </c>
      <c r="E98" s="132">
        <f t="shared" si="14"/>
        <v>0</v>
      </c>
      <c r="F98" s="94">
        <v>0</v>
      </c>
      <c r="G98" s="132">
        <f t="shared" si="11"/>
        <v>0</v>
      </c>
      <c r="H98" s="567"/>
      <c r="I98" s="39"/>
      <c r="J98" s="39"/>
      <c r="K98" s="39"/>
      <c r="L98" s="39"/>
      <c r="M98" s="39"/>
    </row>
    <row r="99" spans="1:13" ht="45" customHeight="1" x14ac:dyDescent="0.2">
      <c r="A99" s="983"/>
      <c r="B99" s="970"/>
      <c r="C99" s="601" t="s">
        <v>2</v>
      </c>
      <c r="D99" s="132">
        <f t="shared" si="14"/>
        <v>47418</v>
      </c>
      <c r="E99" s="132">
        <f t="shared" si="14"/>
        <v>47208</v>
      </c>
      <c r="F99" s="94">
        <f t="shared" si="10"/>
        <v>99.557130203720106</v>
      </c>
      <c r="G99" s="132">
        <f t="shared" si="11"/>
        <v>47208</v>
      </c>
      <c r="H99" s="567"/>
      <c r="I99" s="39"/>
      <c r="J99" s="39"/>
      <c r="K99" s="39"/>
      <c r="L99" s="39"/>
      <c r="M99" s="39"/>
    </row>
    <row r="100" spans="1:13" ht="45" customHeight="1" x14ac:dyDescent="0.2">
      <c r="A100" s="983"/>
      <c r="B100" s="970"/>
      <c r="C100" s="601" t="s">
        <v>3</v>
      </c>
      <c r="D100" s="132">
        <f>D105+D110+D115+D120+D125+D130</f>
        <v>16650</v>
      </c>
      <c r="E100" s="132">
        <f>E105+E110+E115+E120+E125+E130</f>
        <v>15390.87</v>
      </c>
      <c r="F100" s="94">
        <f t="shared" si="10"/>
        <v>92.437657657657653</v>
      </c>
      <c r="G100" s="132">
        <f t="shared" si="11"/>
        <v>15390.87</v>
      </c>
      <c r="H100" s="567"/>
      <c r="I100" s="39"/>
      <c r="J100" s="39"/>
      <c r="K100" s="39"/>
      <c r="L100" s="39"/>
      <c r="M100" s="39"/>
    </row>
    <row r="101" spans="1:13" ht="46.5" customHeight="1" x14ac:dyDescent="0.2">
      <c r="A101" s="983"/>
      <c r="B101" s="970"/>
      <c r="C101" s="601" t="s">
        <v>99</v>
      </c>
      <c r="D101" s="132">
        <f t="shared" si="14"/>
        <v>0</v>
      </c>
      <c r="E101" s="132">
        <f t="shared" si="14"/>
        <v>0</v>
      </c>
      <c r="F101" s="92">
        <v>0</v>
      </c>
      <c r="G101" s="132">
        <f t="shared" si="11"/>
        <v>0</v>
      </c>
      <c r="H101" s="567"/>
      <c r="I101" s="39"/>
      <c r="J101" s="39"/>
      <c r="K101" s="39"/>
      <c r="L101" s="39"/>
      <c r="M101" s="39"/>
    </row>
    <row r="102" spans="1:13" ht="15" customHeight="1" x14ac:dyDescent="0.2">
      <c r="A102" s="1445" t="s">
        <v>12</v>
      </c>
      <c r="B102" s="886" t="s">
        <v>1026</v>
      </c>
      <c r="C102" s="601" t="s">
        <v>1</v>
      </c>
      <c r="D102" s="132">
        <f>D103+D104+D105+D106</f>
        <v>0</v>
      </c>
      <c r="E102" s="132">
        <f>E103+E104+E105+E106</f>
        <v>0</v>
      </c>
      <c r="F102" s="92">
        <v>0</v>
      </c>
      <c r="G102" s="132">
        <f t="shared" si="11"/>
        <v>0</v>
      </c>
      <c r="H102" s="567"/>
      <c r="I102" s="39"/>
      <c r="J102" s="39"/>
      <c r="K102" s="39"/>
      <c r="L102" s="39"/>
      <c r="M102" s="39"/>
    </row>
    <row r="103" spans="1:13" ht="45" customHeight="1" x14ac:dyDescent="0.2">
      <c r="A103" s="1445"/>
      <c r="B103" s="1194"/>
      <c r="C103" s="601" t="s">
        <v>8</v>
      </c>
      <c r="D103" s="132">
        <v>0</v>
      </c>
      <c r="E103" s="132">
        <v>0</v>
      </c>
      <c r="F103" s="92">
        <v>0</v>
      </c>
      <c r="G103" s="132">
        <f t="shared" si="11"/>
        <v>0</v>
      </c>
      <c r="H103" s="567"/>
      <c r="I103" s="39"/>
      <c r="J103" s="39"/>
      <c r="K103" s="39"/>
      <c r="L103" s="39"/>
      <c r="M103" s="39"/>
    </row>
    <row r="104" spans="1:13" ht="45" customHeight="1" x14ac:dyDescent="0.2">
      <c r="A104" s="1445"/>
      <c r="B104" s="1194"/>
      <c r="C104" s="601" t="s">
        <v>2</v>
      </c>
      <c r="D104" s="132">
        <v>0</v>
      </c>
      <c r="E104" s="132">
        <v>0</v>
      </c>
      <c r="F104" s="92">
        <v>0</v>
      </c>
      <c r="G104" s="132">
        <f t="shared" si="11"/>
        <v>0</v>
      </c>
      <c r="H104" s="567"/>
      <c r="I104" s="39"/>
      <c r="J104" s="39"/>
      <c r="K104" s="39"/>
      <c r="L104" s="39"/>
      <c r="M104" s="39"/>
    </row>
    <row r="105" spans="1:13" ht="45" customHeight="1" x14ac:dyDescent="0.2">
      <c r="A105" s="1445"/>
      <c r="B105" s="1194"/>
      <c r="C105" s="601" t="s">
        <v>3</v>
      </c>
      <c r="D105" s="132">
        <v>0</v>
      </c>
      <c r="E105" s="132">
        <v>0</v>
      </c>
      <c r="F105" s="92">
        <v>0</v>
      </c>
      <c r="G105" s="132">
        <f t="shared" si="11"/>
        <v>0</v>
      </c>
      <c r="H105" s="567"/>
      <c r="I105" s="39"/>
      <c r="J105" s="39"/>
      <c r="K105" s="39"/>
      <c r="L105" s="39"/>
      <c r="M105" s="39"/>
    </row>
    <row r="106" spans="1:13" ht="23.25" customHeight="1" x14ac:dyDescent="0.2">
      <c r="A106" s="1445"/>
      <c r="B106" s="1195"/>
      <c r="C106" s="601" t="s">
        <v>97</v>
      </c>
      <c r="D106" s="132">
        <v>0</v>
      </c>
      <c r="E106" s="132">
        <v>0</v>
      </c>
      <c r="F106" s="92">
        <v>0</v>
      </c>
      <c r="G106" s="132">
        <f t="shared" si="11"/>
        <v>0</v>
      </c>
      <c r="H106" s="567"/>
      <c r="I106" s="39"/>
      <c r="J106" s="39"/>
      <c r="K106" s="39"/>
      <c r="L106" s="39"/>
      <c r="M106" s="39"/>
    </row>
    <row r="107" spans="1:13" ht="15" customHeight="1" x14ac:dyDescent="0.2">
      <c r="A107" s="1215" t="s">
        <v>100</v>
      </c>
      <c r="B107" s="886" t="s">
        <v>1027</v>
      </c>
      <c r="C107" s="601" t="s">
        <v>1</v>
      </c>
      <c r="D107" s="132">
        <f>D108+D109+D110+D111</f>
        <v>0</v>
      </c>
      <c r="E107" s="132">
        <f>E108+E109+E110+E111</f>
        <v>0</v>
      </c>
      <c r="F107" s="92">
        <v>0</v>
      </c>
      <c r="G107" s="132">
        <f t="shared" si="11"/>
        <v>0</v>
      </c>
      <c r="H107" s="567"/>
      <c r="I107" s="39"/>
      <c r="J107" s="39"/>
      <c r="K107" s="39"/>
      <c r="L107" s="39"/>
      <c r="M107" s="39"/>
    </row>
    <row r="108" spans="1:13" ht="45" x14ac:dyDescent="0.2">
      <c r="A108" s="1216"/>
      <c r="B108" s="1194"/>
      <c r="C108" s="601" t="s">
        <v>8</v>
      </c>
      <c r="D108" s="132">
        <v>0</v>
      </c>
      <c r="E108" s="132">
        <v>0</v>
      </c>
      <c r="F108" s="92">
        <v>0</v>
      </c>
      <c r="G108" s="132">
        <f t="shared" si="11"/>
        <v>0</v>
      </c>
      <c r="H108" s="567"/>
      <c r="I108" s="39"/>
      <c r="J108" s="39"/>
      <c r="K108" s="39"/>
      <c r="L108" s="39"/>
      <c r="M108" s="39"/>
    </row>
    <row r="109" spans="1:13" ht="45" customHeight="1" x14ac:dyDescent="0.2">
      <c r="A109" s="1216"/>
      <c r="B109" s="1194"/>
      <c r="C109" s="601" t="s">
        <v>2</v>
      </c>
      <c r="D109" s="132">
        <v>0</v>
      </c>
      <c r="E109" s="132">
        <v>0</v>
      </c>
      <c r="F109" s="92">
        <v>0</v>
      </c>
      <c r="G109" s="132">
        <f t="shared" si="11"/>
        <v>0</v>
      </c>
      <c r="H109" s="567"/>
      <c r="I109" s="39"/>
      <c r="J109" s="39"/>
      <c r="K109" s="39"/>
      <c r="L109" s="39"/>
      <c r="M109" s="39"/>
    </row>
    <row r="110" spans="1:13" ht="45" customHeight="1" x14ac:dyDescent="0.2">
      <c r="A110" s="1216"/>
      <c r="B110" s="1194"/>
      <c r="C110" s="601" t="s">
        <v>3</v>
      </c>
      <c r="D110" s="132">
        <v>0</v>
      </c>
      <c r="E110" s="132">
        <v>0</v>
      </c>
      <c r="F110" s="92">
        <v>0</v>
      </c>
      <c r="G110" s="132">
        <f t="shared" si="11"/>
        <v>0</v>
      </c>
      <c r="H110" s="567"/>
      <c r="I110" s="39"/>
      <c r="J110" s="39"/>
      <c r="K110" s="39"/>
      <c r="L110" s="39"/>
      <c r="M110" s="39"/>
    </row>
    <row r="111" spans="1:13" ht="52.5" customHeight="1" x14ac:dyDescent="0.2">
      <c r="A111" s="1216"/>
      <c r="B111" s="1195"/>
      <c r="C111" s="601" t="s">
        <v>97</v>
      </c>
      <c r="D111" s="132">
        <v>0</v>
      </c>
      <c r="E111" s="132">
        <v>0</v>
      </c>
      <c r="F111" s="92">
        <v>0</v>
      </c>
      <c r="G111" s="132">
        <f t="shared" si="11"/>
        <v>0</v>
      </c>
      <c r="H111" s="567"/>
      <c r="I111" s="39"/>
      <c r="J111" s="39"/>
      <c r="K111" s="39"/>
      <c r="L111" s="39"/>
      <c r="M111" s="39"/>
    </row>
    <row r="112" spans="1:13" ht="15" customHeight="1" x14ac:dyDescent="0.2">
      <c r="A112" s="983" t="s">
        <v>101</v>
      </c>
      <c r="B112" s="886" t="s">
        <v>1028</v>
      </c>
      <c r="C112" s="601" t="s">
        <v>1</v>
      </c>
      <c r="D112" s="132">
        <f>D113+D114+D115+D116</f>
        <v>0</v>
      </c>
      <c r="E112" s="132">
        <f>E113+E114+E115+E116</f>
        <v>0</v>
      </c>
      <c r="F112" s="92">
        <v>0</v>
      </c>
      <c r="G112" s="132">
        <f t="shared" si="11"/>
        <v>0</v>
      </c>
      <c r="H112" s="567"/>
      <c r="I112" s="39"/>
      <c r="J112" s="39"/>
      <c r="K112" s="39"/>
      <c r="L112" s="39"/>
      <c r="M112" s="39"/>
    </row>
    <row r="113" spans="1:13" ht="45" x14ac:dyDescent="0.2">
      <c r="A113" s="983"/>
      <c r="B113" s="1194"/>
      <c r="C113" s="601" t="s">
        <v>8</v>
      </c>
      <c r="D113" s="132">
        <v>0</v>
      </c>
      <c r="E113" s="132">
        <v>0</v>
      </c>
      <c r="F113" s="92">
        <v>0</v>
      </c>
      <c r="G113" s="132">
        <f t="shared" si="11"/>
        <v>0</v>
      </c>
      <c r="H113" s="567"/>
      <c r="I113" s="39"/>
      <c r="J113" s="39"/>
      <c r="K113" s="39"/>
      <c r="L113" s="39"/>
      <c r="M113" s="39"/>
    </row>
    <row r="114" spans="1:13" ht="45" customHeight="1" x14ac:dyDescent="0.2">
      <c r="A114" s="983"/>
      <c r="B114" s="1194"/>
      <c r="C114" s="601" t="s">
        <v>2</v>
      </c>
      <c r="D114" s="132">
        <v>0</v>
      </c>
      <c r="E114" s="132">
        <v>0</v>
      </c>
      <c r="F114" s="92">
        <v>0</v>
      </c>
      <c r="G114" s="132">
        <f t="shared" si="11"/>
        <v>0</v>
      </c>
      <c r="H114" s="567"/>
      <c r="I114" s="39"/>
      <c r="J114" s="39"/>
      <c r="K114" s="39"/>
      <c r="L114" s="39"/>
      <c r="M114" s="39"/>
    </row>
    <row r="115" spans="1:13" ht="45" customHeight="1" x14ac:dyDescent="0.2">
      <c r="A115" s="983"/>
      <c r="B115" s="1194"/>
      <c r="C115" s="601" t="s">
        <v>3</v>
      </c>
      <c r="D115" s="132">
        <v>0</v>
      </c>
      <c r="E115" s="132">
        <v>0</v>
      </c>
      <c r="F115" s="92">
        <v>0</v>
      </c>
      <c r="G115" s="132">
        <f t="shared" si="11"/>
        <v>0</v>
      </c>
      <c r="H115" s="567"/>
      <c r="I115" s="39"/>
      <c r="J115" s="39"/>
      <c r="K115" s="39"/>
      <c r="L115" s="39"/>
      <c r="M115" s="39"/>
    </row>
    <row r="116" spans="1:13" ht="60" customHeight="1" x14ac:dyDescent="0.2">
      <c r="A116" s="983"/>
      <c r="B116" s="1195"/>
      <c r="C116" s="601" t="s">
        <v>97</v>
      </c>
      <c r="D116" s="132">
        <v>0</v>
      </c>
      <c r="E116" s="132">
        <v>0</v>
      </c>
      <c r="F116" s="92">
        <v>0</v>
      </c>
      <c r="G116" s="132">
        <f t="shared" si="11"/>
        <v>0</v>
      </c>
      <c r="H116" s="567"/>
      <c r="I116" s="39"/>
      <c r="J116" s="39"/>
      <c r="K116" s="39"/>
      <c r="L116" s="39"/>
      <c r="M116" s="39"/>
    </row>
    <row r="117" spans="1:13" ht="15" customHeight="1" x14ac:dyDescent="0.2">
      <c r="A117" s="983" t="s">
        <v>102</v>
      </c>
      <c r="B117" s="886" t="s">
        <v>1029</v>
      </c>
      <c r="C117" s="601" t="s">
        <v>1</v>
      </c>
      <c r="D117" s="132">
        <f>D118+D119+D120+D121</f>
        <v>0</v>
      </c>
      <c r="E117" s="132">
        <f>E118+E119+E120+E121</f>
        <v>0</v>
      </c>
      <c r="F117" s="92">
        <v>0</v>
      </c>
      <c r="G117" s="132">
        <f t="shared" si="11"/>
        <v>0</v>
      </c>
      <c r="H117" s="567"/>
      <c r="I117" s="39"/>
      <c r="J117" s="39"/>
      <c r="K117" s="39"/>
      <c r="L117" s="39"/>
      <c r="M117" s="39"/>
    </row>
    <row r="118" spans="1:13" ht="45" x14ac:dyDescent="0.2">
      <c r="A118" s="983"/>
      <c r="B118" s="1194"/>
      <c r="C118" s="601" t="s">
        <v>8</v>
      </c>
      <c r="D118" s="132">
        <v>0</v>
      </c>
      <c r="E118" s="132">
        <v>0</v>
      </c>
      <c r="F118" s="92">
        <v>0</v>
      </c>
      <c r="G118" s="132">
        <f t="shared" si="11"/>
        <v>0</v>
      </c>
      <c r="H118" s="567"/>
      <c r="I118" s="39"/>
      <c r="J118" s="39"/>
      <c r="K118" s="39"/>
      <c r="L118" s="39"/>
      <c r="M118" s="39"/>
    </row>
    <row r="119" spans="1:13" ht="45" customHeight="1" x14ac:dyDescent="0.2">
      <c r="A119" s="983"/>
      <c r="B119" s="1194"/>
      <c r="C119" s="601" t="s">
        <v>2</v>
      </c>
      <c r="D119" s="132">
        <v>0</v>
      </c>
      <c r="E119" s="132">
        <v>0</v>
      </c>
      <c r="F119" s="92">
        <v>0</v>
      </c>
      <c r="G119" s="132">
        <f t="shared" ref="G119:G150" si="15">E119</f>
        <v>0</v>
      </c>
      <c r="H119" s="567"/>
      <c r="I119" s="39"/>
      <c r="J119" s="39"/>
      <c r="K119" s="39"/>
      <c r="L119" s="39"/>
      <c r="M119" s="39"/>
    </row>
    <row r="120" spans="1:13" ht="45" customHeight="1" x14ac:dyDescent="0.2">
      <c r="A120" s="983"/>
      <c r="B120" s="1194"/>
      <c r="C120" s="601" t="s">
        <v>3</v>
      </c>
      <c r="D120" s="132">
        <v>0</v>
      </c>
      <c r="E120" s="132">
        <v>0</v>
      </c>
      <c r="F120" s="92">
        <v>0</v>
      </c>
      <c r="G120" s="132">
        <f t="shared" si="15"/>
        <v>0</v>
      </c>
      <c r="H120" s="567"/>
      <c r="I120" s="39"/>
      <c r="J120" s="39"/>
      <c r="K120" s="39"/>
      <c r="L120" s="39"/>
      <c r="M120" s="39"/>
    </row>
    <row r="121" spans="1:13" ht="21.75" customHeight="1" x14ac:dyDescent="0.2">
      <c r="A121" s="983"/>
      <c r="B121" s="1195"/>
      <c r="C121" s="601" t="s">
        <v>97</v>
      </c>
      <c r="D121" s="132">
        <v>0</v>
      </c>
      <c r="E121" s="132">
        <v>0</v>
      </c>
      <c r="F121" s="92">
        <v>0</v>
      </c>
      <c r="G121" s="132">
        <f t="shared" si="15"/>
        <v>0</v>
      </c>
      <c r="H121" s="567"/>
      <c r="I121" s="39"/>
      <c r="J121" s="39"/>
      <c r="K121" s="39"/>
      <c r="L121" s="39"/>
      <c r="M121" s="39"/>
    </row>
    <row r="122" spans="1:13" ht="15" customHeight="1" x14ac:dyDescent="0.2">
      <c r="A122" s="983" t="s">
        <v>103</v>
      </c>
      <c r="B122" s="886" t="s">
        <v>1030</v>
      </c>
      <c r="C122" s="601" t="s">
        <v>1</v>
      </c>
      <c r="D122" s="132">
        <f>D123+D124+D125+D126</f>
        <v>0</v>
      </c>
      <c r="E122" s="132">
        <f>E123+E124+E125+E126</f>
        <v>0</v>
      </c>
      <c r="F122" s="92">
        <v>0</v>
      </c>
      <c r="G122" s="132">
        <f t="shared" si="15"/>
        <v>0</v>
      </c>
      <c r="H122" s="567"/>
      <c r="I122" s="39"/>
      <c r="J122" s="39"/>
      <c r="K122" s="39"/>
      <c r="L122" s="39"/>
      <c r="M122" s="39"/>
    </row>
    <row r="123" spans="1:13" ht="45" x14ac:dyDescent="0.2">
      <c r="A123" s="983"/>
      <c r="B123" s="1194"/>
      <c r="C123" s="601" t="s">
        <v>8</v>
      </c>
      <c r="D123" s="132">
        <v>0</v>
      </c>
      <c r="E123" s="132">
        <v>0</v>
      </c>
      <c r="F123" s="92">
        <v>0</v>
      </c>
      <c r="G123" s="132">
        <f t="shared" si="15"/>
        <v>0</v>
      </c>
      <c r="H123" s="567"/>
      <c r="I123" s="39"/>
      <c r="J123" s="39"/>
      <c r="K123" s="39"/>
      <c r="L123" s="39"/>
      <c r="M123" s="39"/>
    </row>
    <row r="124" spans="1:13" ht="45" customHeight="1" x14ac:dyDescent="0.2">
      <c r="A124" s="983"/>
      <c r="B124" s="1194"/>
      <c r="C124" s="601" t="s">
        <v>2</v>
      </c>
      <c r="D124" s="132">
        <v>0</v>
      </c>
      <c r="E124" s="132">
        <v>0</v>
      </c>
      <c r="F124" s="92">
        <v>0</v>
      </c>
      <c r="G124" s="132">
        <f t="shared" si="15"/>
        <v>0</v>
      </c>
      <c r="H124" s="567"/>
      <c r="I124" s="39"/>
      <c r="J124" s="39"/>
      <c r="K124" s="39"/>
      <c r="L124" s="39"/>
      <c r="M124" s="39"/>
    </row>
    <row r="125" spans="1:13" ht="45" customHeight="1" x14ac:dyDescent="0.2">
      <c r="A125" s="983"/>
      <c r="B125" s="1194"/>
      <c r="C125" s="601" t="s">
        <v>3</v>
      </c>
      <c r="D125" s="132">
        <v>0</v>
      </c>
      <c r="E125" s="132">
        <v>0</v>
      </c>
      <c r="F125" s="92">
        <v>0</v>
      </c>
      <c r="G125" s="132">
        <f t="shared" si="15"/>
        <v>0</v>
      </c>
      <c r="H125" s="567"/>
      <c r="I125" s="39"/>
      <c r="J125" s="39"/>
      <c r="K125" s="39"/>
      <c r="L125" s="39"/>
      <c r="M125" s="39"/>
    </row>
    <row r="126" spans="1:13" ht="22.5" customHeight="1" x14ac:dyDescent="0.2">
      <c r="A126" s="983"/>
      <c r="B126" s="1195"/>
      <c r="C126" s="601" t="s">
        <v>97</v>
      </c>
      <c r="D126" s="132">
        <v>0</v>
      </c>
      <c r="E126" s="132">
        <v>0</v>
      </c>
      <c r="F126" s="92">
        <v>0</v>
      </c>
      <c r="G126" s="132">
        <f t="shared" si="15"/>
        <v>0</v>
      </c>
      <c r="H126" s="567"/>
      <c r="I126" s="39"/>
      <c r="J126" s="39"/>
      <c r="K126" s="39"/>
      <c r="L126" s="39"/>
      <c r="M126" s="39"/>
    </row>
    <row r="127" spans="1:13" ht="15" customHeight="1" x14ac:dyDescent="0.2">
      <c r="A127" s="983" t="s">
        <v>13</v>
      </c>
      <c r="B127" s="886" t="s">
        <v>1025</v>
      </c>
      <c r="C127" s="601" t="str">
        <f>C132</f>
        <v>Итого</v>
      </c>
      <c r="D127" s="132">
        <f>D128+D129+D130+D131</f>
        <v>64068</v>
      </c>
      <c r="E127" s="132">
        <f>E128+E129+E130+E131</f>
        <v>62598.87</v>
      </c>
      <c r="F127" s="92">
        <f>E127/D127*100</f>
        <v>97.706920771680089</v>
      </c>
      <c r="G127" s="132">
        <f t="shared" si="15"/>
        <v>62598.87</v>
      </c>
      <c r="H127" s="567"/>
      <c r="I127" s="39"/>
      <c r="J127" s="39"/>
      <c r="K127" s="39"/>
      <c r="L127" s="39"/>
      <c r="M127" s="39"/>
    </row>
    <row r="128" spans="1:13" ht="45" customHeight="1" x14ac:dyDescent="0.2">
      <c r="A128" s="983"/>
      <c r="B128" s="1194"/>
      <c r="C128" s="601" t="str">
        <f>C133</f>
        <v>Средства федерального бюджета</v>
      </c>
      <c r="D128" s="132">
        <f>D133+D138+D143</f>
        <v>0</v>
      </c>
      <c r="E128" s="132">
        <f>E133+E138</f>
        <v>0</v>
      </c>
      <c r="F128" s="92">
        <v>0</v>
      </c>
      <c r="G128" s="132">
        <f t="shared" si="15"/>
        <v>0</v>
      </c>
      <c r="H128" s="567"/>
      <c r="I128" s="39"/>
      <c r="J128" s="39"/>
      <c r="K128" s="39"/>
      <c r="L128" s="39"/>
      <c r="M128" s="39"/>
    </row>
    <row r="129" spans="1:13" ht="58.5" customHeight="1" x14ac:dyDescent="0.2">
      <c r="A129" s="983"/>
      <c r="B129" s="1194"/>
      <c r="C129" s="597" t="s">
        <v>2</v>
      </c>
      <c r="D129" s="579">
        <f>D134+D139+D144</f>
        <v>47418</v>
      </c>
      <c r="E129" s="579">
        <f>E134+E139+E144</f>
        <v>47208</v>
      </c>
      <c r="F129" s="92">
        <f t="shared" ref="F129:F137" si="16">E129/D129*100</f>
        <v>99.557130203720106</v>
      </c>
      <c r="G129" s="132">
        <f t="shared" si="15"/>
        <v>47208</v>
      </c>
      <c r="H129" s="594" t="s">
        <v>1282</v>
      </c>
      <c r="I129" s="39"/>
      <c r="J129" s="39"/>
      <c r="K129" s="39"/>
      <c r="L129" s="39"/>
      <c r="M129" s="39"/>
    </row>
    <row r="130" spans="1:13" ht="45" customHeight="1" x14ac:dyDescent="0.2">
      <c r="A130" s="983"/>
      <c r="B130" s="1194"/>
      <c r="C130" s="601" t="s">
        <v>3</v>
      </c>
      <c r="D130" s="132">
        <f>D135+D140+D145</f>
        <v>16650</v>
      </c>
      <c r="E130" s="132">
        <f>E135+E140+E145</f>
        <v>15390.87</v>
      </c>
      <c r="F130" s="92">
        <f t="shared" si="16"/>
        <v>92.437657657657653</v>
      </c>
      <c r="G130" s="132">
        <f t="shared" si="15"/>
        <v>15390.87</v>
      </c>
      <c r="H130" s="607"/>
      <c r="I130" s="39"/>
      <c r="J130" s="39"/>
      <c r="K130" s="39"/>
      <c r="L130" s="39"/>
      <c r="M130" s="39"/>
    </row>
    <row r="131" spans="1:13" ht="31.5" customHeight="1" x14ac:dyDescent="0.2">
      <c r="A131" s="983"/>
      <c r="B131" s="1195"/>
      <c r="C131" s="601" t="str">
        <f>C136</f>
        <v>Другие источники</v>
      </c>
      <c r="D131" s="132">
        <f>D136+D141+D146</f>
        <v>0</v>
      </c>
      <c r="E131" s="132">
        <f>E136+E141+E146</f>
        <v>0</v>
      </c>
      <c r="F131" s="92">
        <v>0</v>
      </c>
      <c r="G131" s="132">
        <f t="shared" si="15"/>
        <v>0</v>
      </c>
      <c r="H131" s="567"/>
      <c r="I131" s="39"/>
      <c r="J131" s="39"/>
      <c r="K131" s="39"/>
      <c r="L131" s="39"/>
      <c r="M131" s="39"/>
    </row>
    <row r="132" spans="1:13" ht="26.25" customHeight="1" x14ac:dyDescent="0.2">
      <c r="A132" s="1277" t="s">
        <v>104</v>
      </c>
      <c r="B132" s="886" t="s">
        <v>1031</v>
      </c>
      <c r="C132" s="601" t="s">
        <v>1</v>
      </c>
      <c r="D132" s="132">
        <f>D133+D134+D135+D136</f>
        <v>60418</v>
      </c>
      <c r="E132" s="132">
        <f>E133+E134+E135+E136</f>
        <v>59010</v>
      </c>
      <c r="F132" s="92">
        <f t="shared" si="16"/>
        <v>97.669568671587939</v>
      </c>
      <c r="G132" s="132">
        <f t="shared" si="15"/>
        <v>59010</v>
      </c>
      <c r="H132" s="567"/>
      <c r="I132" s="39"/>
      <c r="J132" s="39"/>
      <c r="K132" s="39"/>
      <c r="L132" s="39"/>
      <c r="M132" s="39"/>
    </row>
    <row r="133" spans="1:13" ht="45" x14ac:dyDescent="0.2">
      <c r="A133" s="1047"/>
      <c r="B133" s="1194"/>
      <c r="C133" s="601" t="s">
        <v>8</v>
      </c>
      <c r="D133" s="132">
        <v>0</v>
      </c>
      <c r="E133" s="132">
        <v>0</v>
      </c>
      <c r="F133" s="92">
        <v>0</v>
      </c>
      <c r="G133" s="132">
        <f t="shared" si="15"/>
        <v>0</v>
      </c>
      <c r="H133" s="567"/>
      <c r="I133" s="39"/>
      <c r="J133" s="39"/>
      <c r="K133" s="39"/>
      <c r="L133" s="39"/>
      <c r="M133" s="39"/>
    </row>
    <row r="134" spans="1:13" ht="50.25" customHeight="1" x14ac:dyDescent="0.2">
      <c r="A134" s="1047"/>
      <c r="B134" s="1194"/>
      <c r="C134" s="601" t="s">
        <v>2</v>
      </c>
      <c r="D134" s="132">
        <v>47418</v>
      </c>
      <c r="E134" s="132">
        <v>47208</v>
      </c>
      <c r="F134" s="92">
        <f t="shared" si="16"/>
        <v>99.557130203720106</v>
      </c>
      <c r="G134" s="132">
        <f t="shared" si="15"/>
        <v>47208</v>
      </c>
      <c r="H134" s="886" t="s">
        <v>1765</v>
      </c>
      <c r="I134" s="39"/>
      <c r="J134" s="39"/>
      <c r="K134" s="39"/>
      <c r="L134" s="39"/>
      <c r="M134" s="39"/>
    </row>
    <row r="135" spans="1:13" ht="102.75" customHeight="1" x14ac:dyDescent="0.2">
      <c r="A135" s="1047"/>
      <c r="B135" s="1194"/>
      <c r="C135" s="601" t="s">
        <v>3</v>
      </c>
      <c r="D135" s="132">
        <v>13000</v>
      </c>
      <c r="E135" s="132">
        <v>11802</v>
      </c>
      <c r="F135" s="92">
        <f t="shared" si="16"/>
        <v>90.784615384615392</v>
      </c>
      <c r="G135" s="132">
        <f t="shared" si="15"/>
        <v>11802</v>
      </c>
      <c r="H135" s="1222"/>
      <c r="I135" s="39"/>
      <c r="J135" s="39"/>
      <c r="K135" s="39"/>
      <c r="L135" s="39"/>
      <c r="M135" s="39"/>
    </row>
    <row r="136" spans="1:13" ht="31.5" customHeight="1" x14ac:dyDescent="0.2">
      <c r="A136" s="1048"/>
      <c r="B136" s="1195"/>
      <c r="C136" s="601" t="s">
        <v>97</v>
      </c>
      <c r="D136" s="132">
        <v>0</v>
      </c>
      <c r="E136" s="132">
        <v>0</v>
      </c>
      <c r="F136" s="92">
        <v>0</v>
      </c>
      <c r="G136" s="132">
        <f t="shared" si="15"/>
        <v>0</v>
      </c>
      <c r="H136" s="567"/>
      <c r="I136" s="39"/>
      <c r="J136" s="39"/>
      <c r="K136" s="39"/>
      <c r="L136" s="39"/>
      <c r="M136" s="39"/>
    </row>
    <row r="137" spans="1:13" ht="15" customHeight="1" x14ac:dyDescent="0.2">
      <c r="A137" s="1277" t="s">
        <v>1287</v>
      </c>
      <c r="B137" s="886" t="s">
        <v>1288</v>
      </c>
      <c r="C137" s="601" t="s">
        <v>1</v>
      </c>
      <c r="D137" s="132">
        <f>D138+D139+D140+D141</f>
        <v>3500</v>
      </c>
      <c r="E137" s="132">
        <f>E138+E139+E140+E141</f>
        <v>3439</v>
      </c>
      <c r="F137" s="92">
        <f t="shared" si="16"/>
        <v>98.257142857142853</v>
      </c>
      <c r="G137" s="132">
        <f t="shared" si="15"/>
        <v>3439</v>
      </c>
      <c r="H137" s="567"/>
      <c r="I137" s="39"/>
      <c r="J137" s="39"/>
      <c r="K137" s="39"/>
      <c r="L137" s="39"/>
      <c r="M137" s="39"/>
    </row>
    <row r="138" spans="1:13" ht="45" customHeight="1" x14ac:dyDescent="0.2">
      <c r="A138" s="1047"/>
      <c r="B138" s="911"/>
      <c r="C138" s="601" t="s">
        <v>8</v>
      </c>
      <c r="D138" s="132">
        <v>0</v>
      </c>
      <c r="E138" s="132">
        <v>0</v>
      </c>
      <c r="F138" s="92">
        <v>0</v>
      </c>
      <c r="G138" s="132">
        <f t="shared" si="15"/>
        <v>0</v>
      </c>
      <c r="H138" s="567"/>
      <c r="I138" s="39"/>
      <c r="J138" s="39"/>
      <c r="K138" s="39"/>
      <c r="L138" s="39"/>
      <c r="M138" s="39"/>
    </row>
    <row r="139" spans="1:13" ht="45" customHeight="1" x14ac:dyDescent="0.2">
      <c r="A139" s="1047"/>
      <c r="B139" s="911"/>
      <c r="C139" s="601" t="s">
        <v>2</v>
      </c>
      <c r="D139" s="132">
        <v>0</v>
      </c>
      <c r="E139" s="132">
        <v>0</v>
      </c>
      <c r="F139" s="92">
        <v>0</v>
      </c>
      <c r="G139" s="132">
        <f t="shared" si="15"/>
        <v>0</v>
      </c>
      <c r="H139" s="567"/>
      <c r="I139" s="39"/>
      <c r="J139" s="39"/>
      <c r="K139" s="39"/>
      <c r="L139" s="39"/>
      <c r="M139" s="39"/>
    </row>
    <row r="140" spans="1:13" ht="72" customHeight="1" x14ac:dyDescent="0.2">
      <c r="A140" s="1047"/>
      <c r="B140" s="911"/>
      <c r="C140" s="601" t="s">
        <v>3</v>
      </c>
      <c r="D140" s="132">
        <v>3500</v>
      </c>
      <c r="E140" s="132">
        <v>3439</v>
      </c>
      <c r="F140" s="92">
        <f t="shared" ref="F140:F145" si="17">E140/D140*100</f>
        <v>98.257142857142853</v>
      </c>
      <c r="G140" s="132">
        <f t="shared" si="15"/>
        <v>3439</v>
      </c>
      <c r="H140" s="567" t="s">
        <v>1766</v>
      </c>
      <c r="I140" s="39"/>
      <c r="J140" s="39"/>
      <c r="K140" s="39"/>
      <c r="L140" s="39"/>
      <c r="M140" s="39"/>
    </row>
    <row r="141" spans="1:13" ht="50.25" customHeight="1" x14ac:dyDescent="0.2">
      <c r="A141" s="1048"/>
      <c r="B141" s="887"/>
      <c r="C141" s="601" t="s">
        <v>97</v>
      </c>
      <c r="D141" s="132">
        <v>0</v>
      </c>
      <c r="E141" s="132">
        <v>0</v>
      </c>
      <c r="F141" s="92">
        <v>0</v>
      </c>
      <c r="G141" s="132">
        <f t="shared" si="15"/>
        <v>0</v>
      </c>
      <c r="H141" s="567"/>
      <c r="I141" s="39"/>
      <c r="J141" s="39"/>
      <c r="K141" s="39"/>
      <c r="L141" s="39"/>
      <c r="M141" s="39"/>
    </row>
    <row r="142" spans="1:13" ht="15" customHeight="1" x14ac:dyDescent="0.2">
      <c r="A142" s="1277" t="s">
        <v>1289</v>
      </c>
      <c r="B142" s="886" t="s">
        <v>1290</v>
      </c>
      <c r="C142" s="601" t="s">
        <v>1</v>
      </c>
      <c r="D142" s="132">
        <f>D143+D144+D145+D146</f>
        <v>150</v>
      </c>
      <c r="E142" s="132">
        <f>E143+E144+E145+E146</f>
        <v>149.87</v>
      </c>
      <c r="F142" s="92">
        <f t="shared" si="17"/>
        <v>99.913333333333327</v>
      </c>
      <c r="G142" s="132">
        <f t="shared" si="15"/>
        <v>149.87</v>
      </c>
      <c r="H142" s="567"/>
      <c r="I142" s="39"/>
      <c r="J142" s="39"/>
      <c r="K142" s="39"/>
      <c r="L142" s="39"/>
      <c r="M142" s="39"/>
    </row>
    <row r="143" spans="1:13" ht="45" x14ac:dyDescent="0.2">
      <c r="A143" s="1047"/>
      <c r="B143" s="911"/>
      <c r="C143" s="601" t="s">
        <v>8</v>
      </c>
      <c r="D143" s="132">
        <v>0</v>
      </c>
      <c r="E143" s="132">
        <v>0</v>
      </c>
      <c r="F143" s="92">
        <v>0</v>
      </c>
      <c r="G143" s="132">
        <f t="shared" si="15"/>
        <v>0</v>
      </c>
      <c r="H143" s="567"/>
      <c r="I143" s="39"/>
      <c r="J143" s="39"/>
      <c r="K143" s="39"/>
      <c r="L143" s="39"/>
      <c r="M143" s="39"/>
    </row>
    <row r="144" spans="1:13" ht="51.75" customHeight="1" x14ac:dyDescent="0.2">
      <c r="A144" s="1047"/>
      <c r="B144" s="911"/>
      <c r="C144" s="601" t="s">
        <v>2</v>
      </c>
      <c r="D144" s="132">
        <v>0</v>
      </c>
      <c r="E144" s="132">
        <v>0</v>
      </c>
      <c r="F144" s="92">
        <v>0</v>
      </c>
      <c r="G144" s="132">
        <f t="shared" si="15"/>
        <v>0</v>
      </c>
      <c r="H144" s="567"/>
      <c r="I144" s="39"/>
      <c r="J144" s="39"/>
      <c r="K144" s="39"/>
      <c r="L144" s="39"/>
      <c r="M144" s="39"/>
    </row>
    <row r="145" spans="1:13" ht="76.5" customHeight="1" x14ac:dyDescent="0.2">
      <c r="A145" s="1047"/>
      <c r="B145" s="911"/>
      <c r="C145" s="601" t="s">
        <v>3</v>
      </c>
      <c r="D145" s="132">
        <v>150</v>
      </c>
      <c r="E145" s="132">
        <v>149.87</v>
      </c>
      <c r="F145" s="92">
        <f t="shared" si="17"/>
        <v>99.913333333333327</v>
      </c>
      <c r="G145" s="132">
        <f t="shared" si="15"/>
        <v>149.87</v>
      </c>
      <c r="H145" s="192" t="s">
        <v>1393</v>
      </c>
      <c r="I145" s="39"/>
      <c r="J145" s="39"/>
      <c r="K145" s="39"/>
      <c r="L145" s="39"/>
      <c r="M145" s="39"/>
    </row>
    <row r="146" spans="1:13" ht="29.25" customHeight="1" x14ac:dyDescent="0.2">
      <c r="A146" s="1048"/>
      <c r="B146" s="887"/>
      <c r="C146" s="601" t="s">
        <v>97</v>
      </c>
      <c r="D146" s="132">
        <v>0</v>
      </c>
      <c r="E146" s="132">
        <v>0</v>
      </c>
      <c r="F146" s="92">
        <v>0</v>
      </c>
      <c r="G146" s="132">
        <f t="shared" si="15"/>
        <v>0</v>
      </c>
      <c r="H146" s="567"/>
      <c r="I146" s="39"/>
      <c r="J146" s="39"/>
      <c r="K146" s="39"/>
      <c r="L146" s="39"/>
      <c r="M146" s="39"/>
    </row>
    <row r="147" spans="1:13" ht="21" customHeight="1" x14ac:dyDescent="0.2">
      <c r="A147" s="1212">
        <v>2</v>
      </c>
      <c r="B147" s="912" t="s">
        <v>1032</v>
      </c>
      <c r="C147" s="601" t="s">
        <v>1</v>
      </c>
      <c r="D147" s="132">
        <f>D148+D149+D150+D151</f>
        <v>1317816.28</v>
      </c>
      <c r="E147" s="132">
        <f>E148+E149+E150+E151</f>
        <v>1272547.0000000002</v>
      </c>
      <c r="F147" s="92">
        <f>E147/D147*100</f>
        <v>96.564826168333582</v>
      </c>
      <c r="G147" s="132">
        <f t="shared" si="15"/>
        <v>1272547.0000000002</v>
      </c>
      <c r="H147" s="567"/>
      <c r="I147" s="39"/>
      <c r="J147" s="39"/>
      <c r="K147" s="39"/>
      <c r="L147" s="39"/>
      <c r="M147" s="39"/>
    </row>
    <row r="148" spans="1:13" ht="45" customHeight="1" x14ac:dyDescent="0.2">
      <c r="A148" s="1213"/>
      <c r="B148" s="1194"/>
      <c r="C148" s="601" t="s">
        <v>8</v>
      </c>
      <c r="D148" s="132">
        <f t="shared" ref="D148:E151" si="18">D153+D247</f>
        <v>0</v>
      </c>
      <c r="E148" s="132">
        <f t="shared" si="18"/>
        <v>0</v>
      </c>
      <c r="F148" s="92">
        <v>0</v>
      </c>
      <c r="G148" s="132">
        <f t="shared" si="15"/>
        <v>0</v>
      </c>
      <c r="H148" s="567"/>
      <c r="I148" s="39"/>
      <c r="J148" s="39"/>
      <c r="K148" s="39"/>
      <c r="L148" s="39"/>
      <c r="M148" s="39"/>
    </row>
    <row r="149" spans="1:13" ht="45" customHeight="1" x14ac:dyDescent="0.2">
      <c r="A149" s="1213"/>
      <c r="B149" s="1194"/>
      <c r="C149" s="601" t="s">
        <v>2</v>
      </c>
      <c r="D149" s="132">
        <f t="shared" si="18"/>
        <v>864621</v>
      </c>
      <c r="E149" s="132">
        <f>E154+E248</f>
        <v>858744.07000000018</v>
      </c>
      <c r="F149" s="92">
        <f t="shared" ref="F149:F209" si="19">E149/D149*100</f>
        <v>99.320288311294789</v>
      </c>
      <c r="G149" s="132">
        <f t="shared" si="15"/>
        <v>858744.07000000018</v>
      </c>
      <c r="H149" s="567"/>
      <c r="I149" s="39"/>
      <c r="J149" s="39"/>
      <c r="K149" s="39"/>
      <c r="L149" s="39"/>
      <c r="M149" s="39"/>
    </row>
    <row r="150" spans="1:13" ht="45" customHeight="1" x14ac:dyDescent="0.2">
      <c r="A150" s="1213"/>
      <c r="B150" s="1194"/>
      <c r="C150" s="601" t="s">
        <v>3</v>
      </c>
      <c r="D150" s="132">
        <f t="shared" si="18"/>
        <v>305195.27999999997</v>
      </c>
      <c r="E150" s="132">
        <f>E155+E249</f>
        <v>266742.02</v>
      </c>
      <c r="F150" s="92">
        <f t="shared" si="19"/>
        <v>87.40044079318659</v>
      </c>
      <c r="G150" s="132">
        <f t="shared" si="15"/>
        <v>266742.02</v>
      </c>
      <c r="H150" s="567"/>
      <c r="I150" s="39"/>
      <c r="J150" s="39"/>
      <c r="K150" s="39"/>
      <c r="L150" s="39"/>
      <c r="M150" s="39"/>
    </row>
    <row r="151" spans="1:13" ht="72.75" customHeight="1" x14ac:dyDescent="0.2">
      <c r="A151" s="564"/>
      <c r="B151" s="1195"/>
      <c r="C151" s="601" t="s">
        <v>97</v>
      </c>
      <c r="D151" s="132">
        <f t="shared" si="18"/>
        <v>148000</v>
      </c>
      <c r="E151" s="132">
        <f t="shared" si="18"/>
        <v>147060.91</v>
      </c>
      <c r="F151" s="92">
        <f t="shared" si="19"/>
        <v>99.365479729729728</v>
      </c>
      <c r="G151" s="132">
        <f t="shared" ref="G151:G182" si="20">E151</f>
        <v>147060.91</v>
      </c>
      <c r="H151" s="567"/>
      <c r="I151" s="39"/>
      <c r="J151" s="39"/>
      <c r="K151" s="39"/>
      <c r="L151" s="39"/>
      <c r="M151" s="39"/>
    </row>
    <row r="152" spans="1:13" ht="15" customHeight="1" x14ac:dyDescent="0.2">
      <c r="A152" s="1212" t="s">
        <v>17</v>
      </c>
      <c r="B152" s="886" t="s">
        <v>1033</v>
      </c>
      <c r="C152" s="601" t="s">
        <v>1</v>
      </c>
      <c r="D152" s="132">
        <f>D153+D154+D155+D156</f>
        <v>1317266.28</v>
      </c>
      <c r="E152" s="132">
        <f>E153+E154+E155+E156</f>
        <v>1271997.0000000002</v>
      </c>
      <c r="F152" s="92">
        <f t="shared" si="19"/>
        <v>96.563391875483234</v>
      </c>
      <c r="G152" s="132">
        <f t="shared" si="20"/>
        <v>1271997.0000000002</v>
      </c>
      <c r="H152" s="567"/>
      <c r="I152" s="39"/>
      <c r="J152" s="39"/>
      <c r="K152" s="39"/>
      <c r="L152" s="39"/>
      <c r="M152" s="39"/>
    </row>
    <row r="153" spans="1:13" ht="45" customHeight="1" x14ac:dyDescent="0.2">
      <c r="A153" s="1047"/>
      <c r="B153" s="1194"/>
      <c r="C153" s="601" t="s">
        <v>8</v>
      </c>
      <c r="D153" s="132">
        <f>D158+D163+D168+D232+D237+D242</f>
        <v>0</v>
      </c>
      <c r="E153" s="132">
        <f>E158+E163+E168+E232+E237</f>
        <v>0</v>
      </c>
      <c r="F153" s="92">
        <v>0</v>
      </c>
      <c r="G153" s="132">
        <f t="shared" si="20"/>
        <v>0</v>
      </c>
      <c r="H153" s="567"/>
      <c r="I153" s="39"/>
      <c r="J153" s="39"/>
      <c r="K153" s="39"/>
      <c r="L153" s="39"/>
      <c r="M153" s="39"/>
    </row>
    <row r="154" spans="1:13" ht="45" customHeight="1" x14ac:dyDescent="0.2">
      <c r="A154" s="1047"/>
      <c r="B154" s="1194"/>
      <c r="C154" s="601" t="s">
        <v>2</v>
      </c>
      <c r="D154" s="132">
        <f>D159+D164+D169+D233+D238+D243</f>
        <v>864121</v>
      </c>
      <c r="E154" s="132">
        <f>E159+E164+E169+E233+E238+E243</f>
        <v>858244.07000000018</v>
      </c>
      <c r="F154" s="92">
        <f t="shared" si="19"/>
        <v>99.319895014702823</v>
      </c>
      <c r="G154" s="132">
        <f t="shared" si="20"/>
        <v>858244.07000000018</v>
      </c>
      <c r="H154" s="567"/>
      <c r="I154" s="39"/>
      <c r="J154" s="39"/>
      <c r="K154" s="39"/>
      <c r="L154" s="39"/>
      <c r="M154" s="39"/>
    </row>
    <row r="155" spans="1:13" ht="54" customHeight="1" x14ac:dyDescent="0.2">
      <c r="A155" s="1047"/>
      <c r="B155" s="1194"/>
      <c r="C155" s="601" t="s">
        <v>3</v>
      </c>
      <c r="D155" s="132">
        <f>D160+D165+D170+D234+D239+D244</f>
        <v>305145.27999999997</v>
      </c>
      <c r="E155" s="132">
        <f>E160+E165+E170+E234+E239+E244</f>
        <v>266692.02</v>
      </c>
      <c r="F155" s="92">
        <f t="shared" si="19"/>
        <v>87.398376275064791</v>
      </c>
      <c r="G155" s="132">
        <f t="shared" si="20"/>
        <v>266692.02</v>
      </c>
      <c r="H155" s="567"/>
      <c r="I155" s="39"/>
      <c r="J155" s="39"/>
      <c r="K155" s="39"/>
      <c r="L155" s="39"/>
      <c r="M155" s="39"/>
    </row>
    <row r="156" spans="1:13" x14ac:dyDescent="0.2">
      <c r="A156" s="1048"/>
      <c r="B156" s="1195"/>
      <c r="C156" s="601" t="s">
        <v>97</v>
      </c>
      <c r="D156" s="132">
        <f>D161+D166+D171+D235+D240+D245</f>
        <v>148000</v>
      </c>
      <c r="E156" s="132">
        <f>E161+E166+E171+E235+E240</f>
        <v>147060.91</v>
      </c>
      <c r="F156" s="92">
        <f t="shared" si="19"/>
        <v>99.365479729729728</v>
      </c>
      <c r="G156" s="132">
        <f t="shared" si="20"/>
        <v>147060.91</v>
      </c>
      <c r="H156" s="567"/>
      <c r="I156" s="39"/>
      <c r="J156" s="39"/>
      <c r="K156" s="39"/>
      <c r="L156" s="39"/>
      <c r="M156" s="39"/>
    </row>
    <row r="157" spans="1:13" ht="15" customHeight="1" x14ac:dyDescent="0.2">
      <c r="A157" s="1212" t="s">
        <v>18</v>
      </c>
      <c r="B157" s="886" t="s">
        <v>1034</v>
      </c>
      <c r="C157" s="601" t="s">
        <v>1</v>
      </c>
      <c r="D157" s="132">
        <f>D158+D159+D160+D161</f>
        <v>3697.8</v>
      </c>
      <c r="E157" s="132">
        <f>E158+E159+E160+E161</f>
        <v>3194.3</v>
      </c>
      <c r="F157" s="92">
        <f t="shared" si="19"/>
        <v>86.383795770458121</v>
      </c>
      <c r="G157" s="132">
        <f t="shared" si="20"/>
        <v>3194.3</v>
      </c>
      <c r="H157" s="567"/>
      <c r="I157" s="39"/>
      <c r="J157" s="39"/>
      <c r="K157" s="39"/>
      <c r="L157" s="39"/>
      <c r="M157" s="39"/>
    </row>
    <row r="158" spans="1:13" ht="45" x14ac:dyDescent="0.2">
      <c r="A158" s="1213"/>
      <c r="B158" s="1194"/>
      <c r="C158" s="601" t="s">
        <v>8</v>
      </c>
      <c r="D158" s="132">
        <f>D163+D198</f>
        <v>0</v>
      </c>
      <c r="E158" s="132">
        <f>E163+E198</f>
        <v>0</v>
      </c>
      <c r="F158" s="92">
        <v>0</v>
      </c>
      <c r="G158" s="132">
        <f t="shared" si="20"/>
        <v>0</v>
      </c>
      <c r="H158" s="567"/>
      <c r="I158" s="39"/>
      <c r="J158" s="39"/>
      <c r="K158" s="39"/>
      <c r="L158" s="39"/>
      <c r="M158" s="39"/>
    </row>
    <row r="159" spans="1:13" ht="45" customHeight="1" x14ac:dyDescent="0.2">
      <c r="A159" s="1213"/>
      <c r="B159" s="1194"/>
      <c r="C159" s="601" t="s">
        <v>2</v>
      </c>
      <c r="D159" s="132">
        <v>0</v>
      </c>
      <c r="E159" s="132">
        <v>0</v>
      </c>
      <c r="F159" s="92">
        <v>0</v>
      </c>
      <c r="G159" s="132">
        <f t="shared" si="20"/>
        <v>0</v>
      </c>
      <c r="H159" s="567"/>
      <c r="I159" s="39"/>
      <c r="J159" s="39"/>
      <c r="K159" s="39"/>
      <c r="L159" s="39"/>
      <c r="M159" s="39"/>
    </row>
    <row r="160" spans="1:13" ht="151.5" customHeight="1" x14ac:dyDescent="0.2">
      <c r="A160" s="1213"/>
      <c r="B160" s="1194"/>
      <c r="C160" s="601" t="s">
        <v>3</v>
      </c>
      <c r="D160" s="132">
        <v>3697.8</v>
      </c>
      <c r="E160" s="132">
        <v>3194.3</v>
      </c>
      <c r="F160" s="92">
        <f t="shared" si="19"/>
        <v>86.383795770458121</v>
      </c>
      <c r="G160" s="132">
        <f t="shared" si="20"/>
        <v>3194.3</v>
      </c>
      <c r="H160" s="192" t="s">
        <v>1767</v>
      </c>
      <c r="I160" s="39"/>
      <c r="J160" s="39"/>
      <c r="K160" s="39"/>
      <c r="L160" s="39"/>
      <c r="M160" s="39"/>
    </row>
    <row r="161" spans="1:13" ht="33.75" customHeight="1" x14ac:dyDescent="0.2">
      <c r="A161" s="1214"/>
      <c r="B161" s="1195"/>
      <c r="C161" s="601" t="s">
        <v>97</v>
      </c>
      <c r="D161" s="132">
        <v>0</v>
      </c>
      <c r="E161" s="132">
        <v>0</v>
      </c>
      <c r="F161" s="92">
        <v>0</v>
      </c>
      <c r="G161" s="132">
        <f t="shared" si="20"/>
        <v>0</v>
      </c>
      <c r="H161" s="567"/>
      <c r="I161" s="39"/>
      <c r="J161" s="39"/>
      <c r="K161" s="39"/>
      <c r="L161" s="39"/>
      <c r="M161" s="39"/>
    </row>
    <row r="162" spans="1:13" ht="32.25" customHeight="1" x14ac:dyDescent="0.2">
      <c r="A162" s="1212" t="s">
        <v>105</v>
      </c>
      <c r="B162" s="886" t="s">
        <v>1035</v>
      </c>
      <c r="C162" s="601" t="s">
        <v>1</v>
      </c>
      <c r="D162" s="132">
        <f>D163+D164+D165+D166</f>
        <v>190022.93</v>
      </c>
      <c r="E162" s="132">
        <f>E163+E164+E165+E166</f>
        <v>189872.75</v>
      </c>
      <c r="F162" s="92">
        <f t="shared" si="19"/>
        <v>99.920967432719834</v>
      </c>
      <c r="G162" s="132">
        <f t="shared" si="20"/>
        <v>189872.75</v>
      </c>
      <c r="H162" s="567"/>
      <c r="I162" s="39"/>
      <c r="J162" s="39"/>
      <c r="K162" s="39"/>
      <c r="L162" s="39"/>
      <c r="M162" s="39"/>
    </row>
    <row r="163" spans="1:13" ht="72" customHeight="1" x14ac:dyDescent="0.2">
      <c r="A163" s="1213"/>
      <c r="B163" s="1194"/>
      <c r="C163" s="601" t="s">
        <v>8</v>
      </c>
      <c r="D163" s="132">
        <f>D168+D203</f>
        <v>0</v>
      </c>
      <c r="E163" s="132">
        <f>E168+E203</f>
        <v>0</v>
      </c>
      <c r="F163" s="92">
        <v>0</v>
      </c>
      <c r="G163" s="132">
        <f t="shared" si="20"/>
        <v>0</v>
      </c>
      <c r="H163" s="567"/>
      <c r="I163" s="39"/>
      <c r="J163" s="39"/>
      <c r="K163" s="39"/>
      <c r="L163" s="39"/>
      <c r="M163" s="39"/>
    </row>
    <row r="164" spans="1:13" ht="77.25" customHeight="1" x14ac:dyDescent="0.2">
      <c r="A164" s="1213"/>
      <c r="B164" s="1194"/>
      <c r="C164" s="601" t="s">
        <v>2</v>
      </c>
      <c r="D164" s="132">
        <v>0</v>
      </c>
      <c r="E164" s="132">
        <v>0</v>
      </c>
      <c r="F164" s="92">
        <v>0</v>
      </c>
      <c r="G164" s="132">
        <f t="shared" si="20"/>
        <v>0</v>
      </c>
      <c r="H164" s="567"/>
      <c r="I164" s="39"/>
      <c r="J164" s="39"/>
      <c r="K164" s="39"/>
      <c r="L164" s="39"/>
      <c r="M164" s="39"/>
    </row>
    <row r="165" spans="1:13" ht="51" customHeight="1" x14ac:dyDescent="0.2">
      <c r="A165" s="1213"/>
      <c r="B165" s="1194"/>
      <c r="C165" s="601" t="s">
        <v>3</v>
      </c>
      <c r="D165" s="132">
        <v>52022.93</v>
      </c>
      <c r="E165" s="132">
        <v>51872.75</v>
      </c>
      <c r="F165" s="92">
        <f t="shared" si="19"/>
        <v>99.711319604643563</v>
      </c>
      <c r="G165" s="132">
        <f t="shared" si="20"/>
        <v>51872.75</v>
      </c>
      <c r="H165" s="567" t="s">
        <v>1282</v>
      </c>
      <c r="I165" s="39"/>
      <c r="J165" s="39"/>
      <c r="K165" s="39"/>
      <c r="L165" s="39"/>
      <c r="M165" s="39"/>
    </row>
    <row r="166" spans="1:13" ht="51.75" customHeight="1" x14ac:dyDescent="0.2">
      <c r="A166" s="1214"/>
      <c r="B166" s="1195"/>
      <c r="C166" s="601" t="s">
        <v>106</v>
      </c>
      <c r="D166" s="132">
        <v>138000</v>
      </c>
      <c r="E166" s="132">
        <v>138000</v>
      </c>
      <c r="F166" s="92">
        <f t="shared" si="19"/>
        <v>100</v>
      </c>
      <c r="G166" s="132">
        <f t="shared" si="20"/>
        <v>138000</v>
      </c>
      <c r="H166" s="567"/>
      <c r="I166" s="39"/>
      <c r="J166" s="39"/>
      <c r="K166" s="39"/>
      <c r="L166" s="39"/>
      <c r="M166" s="39"/>
    </row>
    <row r="167" spans="1:13" ht="15" customHeight="1" x14ac:dyDescent="0.2">
      <c r="A167" s="983" t="s">
        <v>107</v>
      </c>
      <c r="B167" s="886" t="s">
        <v>108</v>
      </c>
      <c r="C167" s="601" t="s">
        <v>1</v>
      </c>
      <c r="D167" s="132">
        <f>D168+D169+D170+D171</f>
        <v>1068101.55</v>
      </c>
      <c r="E167" s="132">
        <f>E168+E169+E170+E171</f>
        <v>1028916.4000000003</v>
      </c>
      <c r="F167" s="92">
        <f t="shared" si="19"/>
        <v>96.331327297484052</v>
      </c>
      <c r="G167" s="132">
        <f t="shared" si="20"/>
        <v>1028916.4000000003</v>
      </c>
      <c r="H167" s="567"/>
      <c r="I167" s="39"/>
      <c r="J167" s="39"/>
      <c r="K167" s="39"/>
      <c r="L167" s="39"/>
      <c r="M167" s="39"/>
    </row>
    <row r="168" spans="1:13" ht="45" x14ac:dyDescent="0.2">
      <c r="A168" s="983"/>
      <c r="B168" s="911"/>
      <c r="C168" s="601" t="s">
        <v>8</v>
      </c>
      <c r="D168" s="132">
        <f>D173+D203+D224</f>
        <v>0</v>
      </c>
      <c r="E168" s="132">
        <f>E173+E203+E224</f>
        <v>0</v>
      </c>
      <c r="F168" s="92">
        <v>0</v>
      </c>
      <c r="G168" s="132">
        <f t="shared" si="20"/>
        <v>0</v>
      </c>
      <c r="H168" s="567"/>
      <c r="I168" s="39"/>
      <c r="J168" s="39"/>
      <c r="K168" s="39"/>
      <c r="L168" s="39"/>
      <c r="M168" s="39"/>
    </row>
    <row r="169" spans="1:13" ht="45" customHeight="1" x14ac:dyDescent="0.2">
      <c r="A169" s="983"/>
      <c r="B169" s="911"/>
      <c r="C169" s="601" t="s">
        <v>2</v>
      </c>
      <c r="D169" s="132">
        <f>D174+D204</f>
        <v>810423</v>
      </c>
      <c r="E169" s="132">
        <f>E174+E204</f>
        <v>809736.03000000014</v>
      </c>
      <c r="F169" s="92">
        <f t="shared" si="19"/>
        <v>99.915233156018544</v>
      </c>
      <c r="G169" s="132">
        <f t="shared" si="20"/>
        <v>809736.03000000014</v>
      </c>
      <c r="H169" s="567" t="s">
        <v>1211</v>
      </c>
      <c r="I169" s="39"/>
      <c r="J169" s="39"/>
      <c r="K169" s="39"/>
      <c r="L169" s="39"/>
      <c r="M169" s="39"/>
    </row>
    <row r="170" spans="1:13" ht="91.5" customHeight="1" x14ac:dyDescent="0.2">
      <c r="A170" s="983"/>
      <c r="B170" s="911"/>
      <c r="C170" s="601" t="s">
        <v>3</v>
      </c>
      <c r="D170" s="132">
        <f>D175+D205+D226+D229</f>
        <v>247678.55</v>
      </c>
      <c r="E170" s="132">
        <f>E175+E205+E226+E229</f>
        <v>210119.46000000002</v>
      </c>
      <c r="F170" s="92">
        <f t="shared" si="19"/>
        <v>84.835549949723159</v>
      </c>
      <c r="G170" s="132">
        <f t="shared" si="20"/>
        <v>210119.46000000002</v>
      </c>
      <c r="H170" s="567"/>
      <c r="I170" s="39"/>
      <c r="J170" s="39"/>
      <c r="K170" s="39"/>
      <c r="L170" s="39"/>
      <c r="M170" s="39"/>
    </row>
    <row r="171" spans="1:13" x14ac:dyDescent="0.2">
      <c r="A171" s="983"/>
      <c r="B171" s="887"/>
      <c r="C171" s="601" t="s">
        <v>97</v>
      </c>
      <c r="D171" s="132">
        <f>D176+D206+D227+D230</f>
        <v>10000</v>
      </c>
      <c r="E171" s="132">
        <f>E176+E206+E227+E230</f>
        <v>9060.91</v>
      </c>
      <c r="F171" s="92">
        <f t="shared" si="19"/>
        <v>90.609099999999998</v>
      </c>
      <c r="G171" s="132">
        <f t="shared" si="20"/>
        <v>9060.91</v>
      </c>
      <c r="H171" s="567"/>
      <c r="I171" s="39"/>
      <c r="J171" s="39"/>
      <c r="K171" s="39"/>
      <c r="L171" s="39"/>
      <c r="M171" s="39"/>
    </row>
    <row r="172" spans="1:13" ht="15" customHeight="1" x14ac:dyDescent="0.2">
      <c r="A172" s="983" t="s">
        <v>110</v>
      </c>
      <c r="B172" s="886" t="s">
        <v>111</v>
      </c>
      <c r="C172" s="601" t="s">
        <v>1</v>
      </c>
      <c r="D172" s="132">
        <f>D173+D174+D175+D176</f>
        <v>888897.05</v>
      </c>
      <c r="E172" s="132">
        <f>E173+E174+E175+E176</f>
        <v>860060.72000000009</v>
      </c>
      <c r="F172" s="92">
        <f t="shared" si="19"/>
        <v>96.755942659501457</v>
      </c>
      <c r="G172" s="132">
        <f t="shared" si="20"/>
        <v>860060.72000000009</v>
      </c>
      <c r="H172" s="567"/>
      <c r="I172" s="39"/>
      <c r="J172" s="39"/>
      <c r="K172" s="39"/>
      <c r="L172" s="39"/>
      <c r="M172" s="39"/>
    </row>
    <row r="173" spans="1:13" ht="45" x14ac:dyDescent="0.2">
      <c r="A173" s="983"/>
      <c r="B173" s="911"/>
      <c r="C173" s="601" t="s">
        <v>8</v>
      </c>
      <c r="D173" s="132">
        <f>D183+D203</f>
        <v>0</v>
      </c>
      <c r="E173" s="132">
        <f>E183+E203</f>
        <v>0</v>
      </c>
      <c r="F173" s="92">
        <v>0</v>
      </c>
      <c r="G173" s="132">
        <f t="shared" si="20"/>
        <v>0</v>
      </c>
      <c r="H173" s="567"/>
      <c r="I173" s="39"/>
      <c r="J173" s="39"/>
      <c r="K173" s="39"/>
      <c r="L173" s="39"/>
      <c r="M173" s="39"/>
    </row>
    <row r="174" spans="1:13" ht="67.5" customHeight="1" x14ac:dyDescent="0.2">
      <c r="A174" s="983"/>
      <c r="B174" s="911"/>
      <c r="C174" s="601" t="s">
        <v>2</v>
      </c>
      <c r="D174" s="132">
        <f>D179+D199</f>
        <v>808128</v>
      </c>
      <c r="E174" s="132">
        <f>E179+E199</f>
        <v>807607.6100000001</v>
      </c>
      <c r="F174" s="92">
        <f t="shared" si="19"/>
        <v>99.935605498138926</v>
      </c>
      <c r="G174" s="132">
        <f t="shared" si="20"/>
        <v>807607.6100000001</v>
      </c>
      <c r="H174" s="567"/>
      <c r="I174" s="39"/>
      <c r="J174" s="39"/>
      <c r="K174" s="39"/>
      <c r="L174" s="39"/>
      <c r="M174" s="39"/>
    </row>
    <row r="175" spans="1:13" ht="59.25" customHeight="1" x14ac:dyDescent="0.2">
      <c r="A175" s="983"/>
      <c r="B175" s="911"/>
      <c r="C175" s="601" t="s">
        <v>3</v>
      </c>
      <c r="D175" s="132">
        <f>D180+D200</f>
        <v>80769.05</v>
      </c>
      <c r="E175" s="132">
        <f>E180+E200</f>
        <v>52453.11</v>
      </c>
      <c r="F175" s="92">
        <f t="shared" si="19"/>
        <v>64.942091060870467</v>
      </c>
      <c r="G175" s="132">
        <f t="shared" si="20"/>
        <v>52453.11</v>
      </c>
      <c r="H175" s="567"/>
      <c r="I175" s="39"/>
      <c r="J175" s="39"/>
      <c r="K175" s="39"/>
      <c r="L175" s="39"/>
      <c r="M175" s="39"/>
    </row>
    <row r="176" spans="1:13" ht="127.5" customHeight="1" x14ac:dyDescent="0.2">
      <c r="A176" s="983"/>
      <c r="B176" s="887"/>
      <c r="C176" s="601" t="s">
        <v>97</v>
      </c>
      <c r="D176" s="132">
        <f>D186+D201</f>
        <v>0</v>
      </c>
      <c r="E176" s="132">
        <f>E186+E201</f>
        <v>0</v>
      </c>
      <c r="F176" s="92">
        <v>0</v>
      </c>
      <c r="G176" s="132">
        <f t="shared" si="20"/>
        <v>0</v>
      </c>
      <c r="H176" s="567"/>
      <c r="I176" s="39"/>
      <c r="J176" s="39"/>
      <c r="K176" s="39"/>
      <c r="L176" s="39"/>
      <c r="M176" s="39"/>
    </row>
    <row r="177" spans="1:13" ht="15" customHeight="1" x14ac:dyDescent="0.2">
      <c r="A177" s="1212" t="s">
        <v>112</v>
      </c>
      <c r="B177" s="886" t="s">
        <v>113</v>
      </c>
      <c r="C177" s="601" t="s">
        <v>1</v>
      </c>
      <c r="D177" s="132">
        <f>D178+D179+D180+D181</f>
        <v>873832.05</v>
      </c>
      <c r="E177" s="132">
        <f>E178+E179+E180+E181</f>
        <v>845189.3</v>
      </c>
      <c r="F177" s="92">
        <f t="shared" si="19"/>
        <v>96.722167606463955</v>
      </c>
      <c r="G177" s="132">
        <f t="shared" si="20"/>
        <v>845189.3</v>
      </c>
      <c r="H177" s="567"/>
      <c r="I177" s="39"/>
      <c r="J177" s="39"/>
      <c r="K177" s="39"/>
      <c r="L177" s="39"/>
      <c r="M177" s="39"/>
    </row>
    <row r="178" spans="1:13" ht="45" x14ac:dyDescent="0.2">
      <c r="A178" s="1213"/>
      <c r="B178" s="911"/>
      <c r="C178" s="601" t="s">
        <v>8</v>
      </c>
      <c r="D178" s="132">
        <f>D183+D188+D193</f>
        <v>0</v>
      </c>
      <c r="E178" s="132">
        <f>E183+E188+E193</f>
        <v>0</v>
      </c>
      <c r="F178" s="92">
        <v>0</v>
      </c>
      <c r="G178" s="132">
        <f t="shared" si="20"/>
        <v>0</v>
      </c>
      <c r="H178" s="567"/>
      <c r="I178" s="39"/>
      <c r="J178" s="39"/>
      <c r="K178" s="39"/>
      <c r="L178" s="39"/>
      <c r="M178" s="39"/>
    </row>
    <row r="179" spans="1:13" ht="45" customHeight="1" x14ac:dyDescent="0.2">
      <c r="A179" s="1213"/>
      <c r="B179" s="911"/>
      <c r="C179" s="601" t="s">
        <v>2</v>
      </c>
      <c r="D179" s="132">
        <f t="shared" ref="D179:E181" si="21">D184+D189+D194</f>
        <v>793063</v>
      </c>
      <c r="E179" s="132">
        <f t="shared" si="21"/>
        <v>792736.19000000006</v>
      </c>
      <c r="F179" s="92">
        <f t="shared" si="19"/>
        <v>99.958791420101562</v>
      </c>
      <c r="G179" s="132">
        <f t="shared" si="20"/>
        <v>792736.19000000006</v>
      </c>
      <c r="H179" s="567" t="s">
        <v>1282</v>
      </c>
      <c r="I179" s="39"/>
      <c r="J179" s="39"/>
      <c r="K179" s="39"/>
      <c r="L179" s="39"/>
      <c r="M179" s="39"/>
    </row>
    <row r="180" spans="1:13" ht="45" customHeight="1" x14ac:dyDescent="0.2">
      <c r="A180" s="1213"/>
      <c r="B180" s="911"/>
      <c r="C180" s="601" t="s">
        <v>3</v>
      </c>
      <c r="D180" s="132">
        <f t="shared" si="21"/>
        <v>80769.05</v>
      </c>
      <c r="E180" s="132">
        <f t="shared" si="21"/>
        <v>52453.11</v>
      </c>
      <c r="F180" s="92">
        <f t="shared" si="19"/>
        <v>64.942091060870467</v>
      </c>
      <c r="G180" s="132">
        <f t="shared" si="20"/>
        <v>52453.11</v>
      </c>
      <c r="H180" s="567"/>
      <c r="I180" s="39"/>
      <c r="J180" s="39"/>
      <c r="K180" s="39"/>
      <c r="L180" s="39"/>
      <c r="M180" s="39"/>
    </row>
    <row r="181" spans="1:13" ht="21.75" customHeight="1" x14ac:dyDescent="0.2">
      <c r="A181" s="1214"/>
      <c r="B181" s="887"/>
      <c r="C181" s="601" t="s">
        <v>97</v>
      </c>
      <c r="D181" s="132">
        <f t="shared" si="21"/>
        <v>0</v>
      </c>
      <c r="E181" s="132">
        <f t="shared" si="21"/>
        <v>0</v>
      </c>
      <c r="F181" s="92">
        <v>0</v>
      </c>
      <c r="G181" s="132">
        <f t="shared" si="20"/>
        <v>0</v>
      </c>
      <c r="H181" s="567"/>
      <c r="I181" s="39"/>
      <c r="J181" s="39"/>
      <c r="K181" s="39"/>
      <c r="L181" s="39"/>
      <c r="M181" s="39"/>
    </row>
    <row r="182" spans="1:13" ht="15" customHeight="1" x14ac:dyDescent="0.2">
      <c r="A182" s="1212" t="s">
        <v>115</v>
      </c>
      <c r="B182" s="886" t="s">
        <v>116</v>
      </c>
      <c r="C182" s="601" t="s">
        <v>1</v>
      </c>
      <c r="D182" s="132">
        <f>D183+D184+D185+D186</f>
        <v>605284</v>
      </c>
      <c r="E182" s="132">
        <f>E183+E184+E185+E186</f>
        <v>605126.69999999995</v>
      </c>
      <c r="F182" s="92">
        <f t="shared" si="19"/>
        <v>99.974012199232092</v>
      </c>
      <c r="G182" s="132">
        <f t="shared" si="20"/>
        <v>605126.69999999995</v>
      </c>
      <c r="H182" s="567"/>
      <c r="I182" s="39"/>
      <c r="J182" s="39"/>
      <c r="K182" s="39"/>
      <c r="L182" s="39"/>
      <c r="M182" s="39"/>
    </row>
    <row r="183" spans="1:13" ht="45" x14ac:dyDescent="0.2">
      <c r="A183" s="1213"/>
      <c r="B183" s="911"/>
      <c r="C183" s="601" t="s">
        <v>8</v>
      </c>
      <c r="D183" s="132">
        <v>0</v>
      </c>
      <c r="E183" s="132">
        <v>0</v>
      </c>
      <c r="F183" s="92">
        <v>0</v>
      </c>
      <c r="G183" s="132">
        <f t="shared" ref="G183:G206" si="22">E183</f>
        <v>0</v>
      </c>
      <c r="H183" s="567"/>
      <c r="I183" s="39"/>
      <c r="J183" s="39"/>
      <c r="K183" s="39"/>
      <c r="L183" s="39"/>
      <c r="M183" s="39"/>
    </row>
    <row r="184" spans="1:13" ht="69" customHeight="1" x14ac:dyDescent="0.2">
      <c r="A184" s="1213"/>
      <c r="B184" s="911"/>
      <c r="C184" s="601" t="s">
        <v>2</v>
      </c>
      <c r="D184" s="132">
        <v>605284</v>
      </c>
      <c r="E184" s="132">
        <v>605126.69999999995</v>
      </c>
      <c r="F184" s="92">
        <f>E184/D184*100</f>
        <v>99.974012199232092</v>
      </c>
      <c r="G184" s="132">
        <f t="shared" si="22"/>
        <v>605126.69999999995</v>
      </c>
      <c r="H184" s="567" t="s">
        <v>1282</v>
      </c>
      <c r="I184" s="39"/>
      <c r="J184" s="39"/>
      <c r="K184" s="39"/>
      <c r="L184" s="39"/>
      <c r="M184" s="39"/>
    </row>
    <row r="185" spans="1:13" ht="48.75" customHeight="1" x14ac:dyDescent="0.2">
      <c r="A185" s="1213"/>
      <c r="B185" s="911"/>
      <c r="C185" s="601" t="s">
        <v>3</v>
      </c>
      <c r="D185" s="132">
        <v>0</v>
      </c>
      <c r="E185" s="30">
        <v>0</v>
      </c>
      <c r="F185" s="92">
        <v>0</v>
      </c>
      <c r="G185" s="132">
        <f t="shared" si="22"/>
        <v>0</v>
      </c>
      <c r="H185" s="581"/>
      <c r="I185" s="39"/>
      <c r="J185" s="39"/>
      <c r="K185" s="39"/>
      <c r="L185" s="39"/>
      <c r="M185" s="39"/>
    </row>
    <row r="186" spans="1:13" ht="22.5" customHeight="1" x14ac:dyDescent="0.2">
      <c r="A186" s="1214"/>
      <c r="B186" s="887"/>
      <c r="C186" s="601" t="s">
        <v>97</v>
      </c>
      <c r="D186" s="132">
        <v>0</v>
      </c>
      <c r="E186" s="132">
        <v>0</v>
      </c>
      <c r="F186" s="92">
        <v>0</v>
      </c>
      <c r="G186" s="132">
        <f t="shared" si="22"/>
        <v>0</v>
      </c>
      <c r="H186" s="581"/>
      <c r="I186" s="39"/>
      <c r="J186" s="39"/>
      <c r="K186" s="39"/>
      <c r="L186" s="39"/>
      <c r="M186" s="39"/>
    </row>
    <row r="187" spans="1:13" ht="15" customHeight="1" x14ac:dyDescent="0.2">
      <c r="A187" s="983" t="s">
        <v>117</v>
      </c>
      <c r="B187" s="970" t="s">
        <v>118</v>
      </c>
      <c r="C187" s="601" t="s">
        <v>1</v>
      </c>
      <c r="D187" s="132">
        <f>D188+D189+D190+D191</f>
        <v>94395</v>
      </c>
      <c r="E187" s="132">
        <f>E188+E189+E190+E191</f>
        <v>80854.990000000005</v>
      </c>
      <c r="F187" s="92">
        <f t="shared" si="19"/>
        <v>85.65600932252768</v>
      </c>
      <c r="G187" s="132">
        <f t="shared" si="22"/>
        <v>80854.990000000005</v>
      </c>
      <c r="H187" s="581"/>
      <c r="I187" s="39"/>
      <c r="J187" s="39"/>
      <c r="K187" s="39"/>
      <c r="L187" s="39"/>
      <c r="M187" s="39"/>
    </row>
    <row r="188" spans="1:13" ht="45" x14ac:dyDescent="0.2">
      <c r="A188" s="983"/>
      <c r="B188" s="970"/>
      <c r="C188" s="601" t="s">
        <v>8</v>
      </c>
      <c r="D188" s="132">
        <v>0</v>
      </c>
      <c r="E188" s="132">
        <v>0</v>
      </c>
      <c r="F188" s="92">
        <v>0</v>
      </c>
      <c r="G188" s="132">
        <f t="shared" si="22"/>
        <v>0</v>
      </c>
      <c r="H188" s="581"/>
      <c r="I188" s="39"/>
      <c r="J188" s="39"/>
      <c r="K188" s="39"/>
      <c r="L188" s="39"/>
      <c r="M188" s="39"/>
    </row>
    <row r="189" spans="1:13" ht="60" customHeight="1" x14ac:dyDescent="0.2">
      <c r="A189" s="983"/>
      <c r="B189" s="970"/>
      <c r="C189" s="601" t="s">
        <v>2</v>
      </c>
      <c r="D189" s="132">
        <v>66016</v>
      </c>
      <c r="E189" s="30">
        <v>65935.570000000007</v>
      </c>
      <c r="F189" s="92">
        <f t="shared" si="19"/>
        <v>99.878165899175968</v>
      </c>
      <c r="G189" s="132">
        <f t="shared" si="22"/>
        <v>65935.570000000007</v>
      </c>
      <c r="H189" s="567" t="s">
        <v>1282</v>
      </c>
      <c r="I189" s="39"/>
      <c r="J189" s="39"/>
      <c r="K189" s="39"/>
      <c r="L189" s="39"/>
      <c r="M189" s="39"/>
    </row>
    <row r="190" spans="1:13" ht="66" customHeight="1" x14ac:dyDescent="0.2">
      <c r="A190" s="983"/>
      <c r="B190" s="970"/>
      <c r="C190" s="601" t="s">
        <v>3</v>
      </c>
      <c r="D190" s="132">
        <v>28379</v>
      </c>
      <c r="E190" s="132">
        <v>14919.42</v>
      </c>
      <c r="F190" s="92">
        <f t="shared" si="19"/>
        <v>52.572042707635923</v>
      </c>
      <c r="G190" s="132">
        <f t="shared" si="22"/>
        <v>14919.42</v>
      </c>
      <c r="H190" s="569" t="s">
        <v>1534</v>
      </c>
      <c r="I190" s="39"/>
      <c r="J190" s="39"/>
      <c r="K190" s="39"/>
      <c r="L190" s="39"/>
      <c r="M190" s="39"/>
    </row>
    <row r="191" spans="1:13" ht="25.5" customHeight="1" x14ac:dyDescent="0.2">
      <c r="A191" s="983"/>
      <c r="B191" s="970"/>
      <c r="C191" s="601" t="s">
        <v>97</v>
      </c>
      <c r="D191" s="132">
        <v>0</v>
      </c>
      <c r="E191" s="30">
        <v>0</v>
      </c>
      <c r="F191" s="92">
        <v>0</v>
      </c>
      <c r="G191" s="132">
        <f t="shared" si="22"/>
        <v>0</v>
      </c>
      <c r="H191" s="581"/>
      <c r="I191" s="39"/>
      <c r="J191" s="39"/>
      <c r="K191" s="39"/>
      <c r="L191" s="39"/>
      <c r="M191" s="39"/>
    </row>
    <row r="192" spans="1:13" ht="15" customHeight="1" x14ac:dyDescent="0.2">
      <c r="A192" s="983" t="s">
        <v>119</v>
      </c>
      <c r="B192" s="970" t="s">
        <v>120</v>
      </c>
      <c r="C192" s="601" t="s">
        <v>1</v>
      </c>
      <c r="D192" s="132">
        <f>D193+D194+D195+D196</f>
        <v>174153.05</v>
      </c>
      <c r="E192" s="30">
        <f>E193+E194+E195+E196</f>
        <v>159207.60999999999</v>
      </c>
      <c r="F192" s="92">
        <f t="shared" si="19"/>
        <v>91.418215184861822</v>
      </c>
      <c r="G192" s="132">
        <f t="shared" si="22"/>
        <v>159207.60999999999</v>
      </c>
      <c r="H192" s="581"/>
      <c r="I192" s="39"/>
      <c r="J192" s="39"/>
      <c r="K192" s="39"/>
      <c r="L192" s="39"/>
      <c r="M192" s="39"/>
    </row>
    <row r="193" spans="1:13" ht="45" x14ac:dyDescent="0.2">
      <c r="A193" s="983"/>
      <c r="B193" s="970"/>
      <c r="C193" s="601" t="s">
        <v>8</v>
      </c>
      <c r="D193" s="132">
        <v>0</v>
      </c>
      <c r="E193" s="30">
        <v>0</v>
      </c>
      <c r="F193" s="92">
        <v>0</v>
      </c>
      <c r="G193" s="132">
        <f t="shared" si="22"/>
        <v>0</v>
      </c>
      <c r="H193" s="581"/>
      <c r="I193" s="39"/>
      <c r="J193" s="39"/>
      <c r="K193" s="39"/>
      <c r="L193" s="39"/>
      <c r="M193" s="39"/>
    </row>
    <row r="194" spans="1:13" ht="66.75" customHeight="1" x14ac:dyDescent="0.2">
      <c r="A194" s="983"/>
      <c r="B194" s="970"/>
      <c r="C194" s="601" t="s">
        <v>2</v>
      </c>
      <c r="D194" s="132">
        <v>121763</v>
      </c>
      <c r="E194" s="30">
        <v>121673.92</v>
      </c>
      <c r="F194" s="92">
        <f t="shared" si="19"/>
        <v>99.926841487151265</v>
      </c>
      <c r="G194" s="132">
        <f t="shared" si="22"/>
        <v>121673.92</v>
      </c>
      <c r="H194" s="567" t="s">
        <v>1282</v>
      </c>
      <c r="I194" s="39"/>
      <c r="J194" s="39"/>
      <c r="K194" s="39"/>
      <c r="L194" s="39"/>
      <c r="M194" s="39"/>
    </row>
    <row r="195" spans="1:13" ht="65.25" customHeight="1" x14ac:dyDescent="0.2">
      <c r="A195" s="983"/>
      <c r="B195" s="970"/>
      <c r="C195" s="601" t="s">
        <v>3</v>
      </c>
      <c r="D195" s="132">
        <v>52390.05</v>
      </c>
      <c r="E195" s="132">
        <v>37533.69</v>
      </c>
      <c r="F195" s="92">
        <f t="shared" si="19"/>
        <v>71.642783314770654</v>
      </c>
      <c r="G195" s="132">
        <f t="shared" si="22"/>
        <v>37533.69</v>
      </c>
      <c r="H195" s="569" t="s">
        <v>1534</v>
      </c>
      <c r="I195" s="39"/>
      <c r="J195" s="39"/>
      <c r="K195" s="39"/>
      <c r="L195" s="39"/>
      <c r="M195" s="39"/>
    </row>
    <row r="196" spans="1:13" ht="24.75" customHeight="1" x14ac:dyDescent="0.2">
      <c r="A196" s="983"/>
      <c r="B196" s="970"/>
      <c r="C196" s="601" t="s">
        <v>97</v>
      </c>
      <c r="D196" s="132">
        <v>0</v>
      </c>
      <c r="E196" s="132">
        <v>0</v>
      </c>
      <c r="F196" s="92">
        <v>0</v>
      </c>
      <c r="G196" s="132">
        <f t="shared" si="22"/>
        <v>0</v>
      </c>
      <c r="H196" s="567"/>
      <c r="I196" s="39"/>
      <c r="J196" s="39"/>
      <c r="K196" s="39"/>
      <c r="L196" s="39"/>
      <c r="M196" s="39"/>
    </row>
    <row r="197" spans="1:13" ht="15" customHeight="1" x14ac:dyDescent="0.2">
      <c r="A197" s="983" t="s">
        <v>121</v>
      </c>
      <c r="B197" s="970" t="s">
        <v>122</v>
      </c>
      <c r="C197" s="601" t="s">
        <v>1</v>
      </c>
      <c r="D197" s="132">
        <f>D198+D199+D200+D201</f>
        <v>15065</v>
      </c>
      <c r="E197" s="132">
        <f>E198+E199+E200+E201</f>
        <v>14871.42</v>
      </c>
      <c r="F197" s="92">
        <f t="shared" si="19"/>
        <v>98.715034848987713</v>
      </c>
      <c r="G197" s="132">
        <f t="shared" si="22"/>
        <v>14871.42</v>
      </c>
      <c r="H197" s="567"/>
      <c r="I197" s="39"/>
      <c r="J197" s="39"/>
      <c r="K197" s="39"/>
      <c r="L197" s="39"/>
      <c r="M197" s="39"/>
    </row>
    <row r="198" spans="1:13" ht="45" x14ac:dyDescent="0.2">
      <c r="A198" s="983"/>
      <c r="B198" s="970"/>
      <c r="C198" s="601" t="s">
        <v>8</v>
      </c>
      <c r="D198" s="132">
        <v>0</v>
      </c>
      <c r="E198" s="132">
        <v>0</v>
      </c>
      <c r="F198" s="92">
        <v>0</v>
      </c>
      <c r="G198" s="132">
        <f t="shared" si="22"/>
        <v>0</v>
      </c>
      <c r="H198" s="567"/>
      <c r="I198" s="39"/>
      <c r="J198" s="39"/>
      <c r="K198" s="39"/>
      <c r="L198" s="39"/>
      <c r="M198" s="39"/>
    </row>
    <row r="199" spans="1:13" ht="148.5" customHeight="1" x14ac:dyDescent="0.2">
      <c r="A199" s="983"/>
      <c r="B199" s="970"/>
      <c r="C199" s="601" t="s">
        <v>2</v>
      </c>
      <c r="D199" s="132">
        <v>15065</v>
      </c>
      <c r="E199" s="132">
        <v>14871.42</v>
      </c>
      <c r="F199" s="92">
        <f t="shared" si="19"/>
        <v>98.715034848987713</v>
      </c>
      <c r="G199" s="132">
        <f t="shared" si="22"/>
        <v>14871.42</v>
      </c>
      <c r="H199" s="567" t="s">
        <v>1282</v>
      </c>
      <c r="I199" s="39"/>
      <c r="J199" s="39"/>
      <c r="K199" s="39"/>
      <c r="L199" s="39"/>
      <c r="M199" s="39"/>
    </row>
    <row r="200" spans="1:13" ht="45" customHeight="1" x14ac:dyDescent="0.2">
      <c r="A200" s="983"/>
      <c r="B200" s="970"/>
      <c r="C200" s="601" t="s">
        <v>3</v>
      </c>
      <c r="D200" s="132">
        <v>0</v>
      </c>
      <c r="E200" s="132">
        <v>0</v>
      </c>
      <c r="F200" s="92">
        <v>0</v>
      </c>
      <c r="G200" s="132">
        <f t="shared" si="22"/>
        <v>0</v>
      </c>
      <c r="H200" s="567"/>
      <c r="I200" s="39"/>
      <c r="J200" s="39"/>
      <c r="K200" s="39"/>
      <c r="L200" s="39"/>
      <c r="M200" s="39"/>
    </row>
    <row r="201" spans="1:13" ht="20.25" customHeight="1" x14ac:dyDescent="0.2">
      <c r="A201" s="983"/>
      <c r="B201" s="970"/>
      <c r="C201" s="601" t="s">
        <v>97</v>
      </c>
      <c r="D201" s="132">
        <v>0</v>
      </c>
      <c r="E201" s="132">
        <v>0</v>
      </c>
      <c r="F201" s="92">
        <v>0</v>
      </c>
      <c r="G201" s="132">
        <f t="shared" si="22"/>
        <v>0</v>
      </c>
      <c r="H201" s="567"/>
      <c r="I201" s="39"/>
      <c r="J201" s="39"/>
      <c r="K201" s="39"/>
      <c r="L201" s="39"/>
      <c r="M201" s="39"/>
    </row>
    <row r="202" spans="1:13" ht="25.5" customHeight="1" x14ac:dyDescent="0.2">
      <c r="A202" s="983" t="s">
        <v>123</v>
      </c>
      <c r="B202" s="886" t="s">
        <v>124</v>
      </c>
      <c r="C202" s="601" t="s">
        <v>1</v>
      </c>
      <c r="D202" s="132">
        <f>D203+D204+D205+D206</f>
        <v>2295</v>
      </c>
      <c r="E202" s="132">
        <f>E203+E204+E205+E206</f>
        <v>2128.42</v>
      </c>
      <c r="F202" s="92">
        <f t="shared" si="19"/>
        <v>92.741612200435725</v>
      </c>
      <c r="G202" s="132">
        <f t="shared" si="22"/>
        <v>2128.42</v>
      </c>
      <c r="H202" s="567"/>
      <c r="I202" s="39"/>
      <c r="J202" s="39"/>
      <c r="K202" s="39"/>
      <c r="L202" s="39"/>
      <c r="M202" s="39"/>
    </row>
    <row r="203" spans="1:13" ht="45" x14ac:dyDescent="0.2">
      <c r="A203" s="983"/>
      <c r="B203" s="911"/>
      <c r="C203" s="601" t="s">
        <v>8</v>
      </c>
      <c r="D203" s="132">
        <f t="shared" ref="D203:E205" si="23">D208+D224</f>
        <v>0</v>
      </c>
      <c r="E203" s="132">
        <f t="shared" si="23"/>
        <v>0</v>
      </c>
      <c r="F203" s="92">
        <v>0</v>
      </c>
      <c r="G203" s="132">
        <f t="shared" si="22"/>
        <v>0</v>
      </c>
      <c r="H203" s="567"/>
      <c r="I203" s="39"/>
      <c r="J203" s="39"/>
      <c r="K203" s="39"/>
      <c r="L203" s="39"/>
      <c r="M203" s="39"/>
    </row>
    <row r="204" spans="1:13" ht="65.25" customHeight="1" x14ac:dyDescent="0.2">
      <c r="A204" s="983"/>
      <c r="B204" s="911"/>
      <c r="C204" s="601" t="s">
        <v>2</v>
      </c>
      <c r="D204" s="132">
        <f>D209+D225</f>
        <v>2295</v>
      </c>
      <c r="E204" s="132">
        <f>E209+E225</f>
        <v>2128.42</v>
      </c>
      <c r="F204" s="92">
        <f t="shared" si="19"/>
        <v>92.741612200435725</v>
      </c>
      <c r="G204" s="132">
        <f t="shared" si="22"/>
        <v>2128.42</v>
      </c>
      <c r="H204" s="567" t="s">
        <v>1536</v>
      </c>
      <c r="I204" s="39"/>
      <c r="J204" s="39"/>
      <c r="K204" s="39"/>
      <c r="L204" s="39"/>
      <c r="M204" s="39"/>
    </row>
    <row r="205" spans="1:13" ht="45" customHeight="1" x14ac:dyDescent="0.2">
      <c r="A205" s="983"/>
      <c r="B205" s="911"/>
      <c r="C205" s="601" t="s">
        <v>3</v>
      </c>
      <c r="D205" s="132">
        <f t="shared" si="23"/>
        <v>0</v>
      </c>
      <c r="E205" s="132">
        <f t="shared" si="23"/>
        <v>0</v>
      </c>
      <c r="F205" s="92">
        <v>0</v>
      </c>
      <c r="G205" s="132">
        <f t="shared" si="22"/>
        <v>0</v>
      </c>
      <c r="H205" s="567"/>
      <c r="I205" s="39"/>
      <c r="J205" s="39"/>
      <c r="K205" s="39"/>
      <c r="L205" s="39"/>
      <c r="M205" s="39"/>
    </row>
    <row r="206" spans="1:13" ht="57" customHeight="1" x14ac:dyDescent="0.2">
      <c r="A206" s="983"/>
      <c r="B206" s="887"/>
      <c r="C206" s="601" t="s">
        <v>97</v>
      </c>
      <c r="D206" s="132">
        <f>D211+D216</f>
        <v>0</v>
      </c>
      <c r="E206" s="132">
        <f>E211+E216</f>
        <v>0</v>
      </c>
      <c r="F206" s="92">
        <v>0</v>
      </c>
      <c r="G206" s="132">
        <f t="shared" si="22"/>
        <v>0</v>
      </c>
      <c r="H206" s="567"/>
      <c r="I206" s="39"/>
      <c r="J206" s="39"/>
      <c r="K206" s="39"/>
      <c r="L206" s="39"/>
      <c r="M206" s="39"/>
    </row>
    <row r="207" spans="1:13" ht="15" customHeight="1" x14ac:dyDescent="0.2">
      <c r="A207" s="983" t="s">
        <v>126</v>
      </c>
      <c r="B207" s="886" t="s">
        <v>127</v>
      </c>
      <c r="C207" s="601" t="s">
        <v>1</v>
      </c>
      <c r="D207" s="132">
        <f>D208+D209+D210+D211</f>
        <v>2262</v>
      </c>
      <c r="E207" s="132">
        <f t="shared" ref="E207:G207" si="24">E208+E209+E210+E211</f>
        <v>2095.83</v>
      </c>
      <c r="F207" s="92">
        <f t="shared" si="24"/>
        <v>92.65384615384616</v>
      </c>
      <c r="G207" s="132">
        <f t="shared" si="24"/>
        <v>2095.83</v>
      </c>
      <c r="H207" s="567"/>
      <c r="I207" s="39"/>
      <c r="J207" s="39"/>
      <c r="K207" s="39"/>
      <c r="L207" s="39"/>
      <c r="M207" s="39"/>
    </row>
    <row r="208" spans="1:13" ht="45" x14ac:dyDescent="0.2">
      <c r="A208" s="983"/>
      <c r="B208" s="911"/>
      <c r="C208" s="601" t="s">
        <v>8</v>
      </c>
      <c r="D208" s="132">
        <f>D213+D218</f>
        <v>0</v>
      </c>
      <c r="E208" s="132">
        <f>E213+E218</f>
        <v>0</v>
      </c>
      <c r="F208" s="92">
        <v>0</v>
      </c>
      <c r="G208" s="132">
        <f t="shared" ref="G208:G255" si="25">E208</f>
        <v>0</v>
      </c>
      <c r="H208" s="567"/>
      <c r="I208" s="39"/>
      <c r="J208" s="39"/>
      <c r="K208" s="39"/>
      <c r="L208" s="39"/>
      <c r="M208" s="39"/>
    </row>
    <row r="209" spans="1:13" ht="45" customHeight="1" x14ac:dyDescent="0.2">
      <c r="A209" s="983"/>
      <c r="B209" s="911"/>
      <c r="C209" s="601" t="s">
        <v>2</v>
      </c>
      <c r="D209" s="132">
        <f>D214+D219+D222</f>
        <v>2262</v>
      </c>
      <c r="E209" s="132">
        <f>E214+E219+E222</f>
        <v>2095.83</v>
      </c>
      <c r="F209" s="92">
        <f t="shared" si="19"/>
        <v>92.65384615384616</v>
      </c>
      <c r="G209" s="132">
        <f t="shared" si="25"/>
        <v>2095.83</v>
      </c>
      <c r="H209" s="567"/>
      <c r="I209" s="39"/>
      <c r="J209" s="39"/>
      <c r="K209" s="39"/>
      <c r="L209" s="39"/>
      <c r="M209" s="39"/>
    </row>
    <row r="210" spans="1:13" ht="57" customHeight="1" x14ac:dyDescent="0.2">
      <c r="A210" s="983"/>
      <c r="B210" s="911"/>
      <c r="C210" s="601" t="s">
        <v>3</v>
      </c>
      <c r="D210" s="132">
        <v>0</v>
      </c>
      <c r="E210" s="132">
        <v>0</v>
      </c>
      <c r="F210" s="92">
        <v>0</v>
      </c>
      <c r="G210" s="132">
        <f t="shared" si="25"/>
        <v>0</v>
      </c>
      <c r="H210" s="567"/>
      <c r="I210" s="39"/>
      <c r="J210" s="39"/>
      <c r="K210" s="39"/>
      <c r="L210" s="39"/>
      <c r="M210" s="39"/>
    </row>
    <row r="211" spans="1:13" x14ac:dyDescent="0.2">
      <c r="A211" s="983"/>
      <c r="B211" s="887"/>
      <c r="C211" s="601" t="s">
        <v>97</v>
      </c>
      <c r="D211" s="132">
        <v>0</v>
      </c>
      <c r="E211" s="132">
        <v>0</v>
      </c>
      <c r="F211" s="92">
        <v>0</v>
      </c>
      <c r="G211" s="132">
        <f t="shared" si="25"/>
        <v>0</v>
      </c>
      <c r="H211" s="567"/>
      <c r="I211" s="39"/>
      <c r="J211" s="39"/>
      <c r="K211" s="39"/>
      <c r="L211" s="39"/>
      <c r="M211" s="39"/>
    </row>
    <row r="212" spans="1:13" ht="25.5" customHeight="1" x14ac:dyDescent="0.2">
      <c r="A212" s="983" t="s">
        <v>128</v>
      </c>
      <c r="B212" s="970" t="s">
        <v>116</v>
      </c>
      <c r="C212" s="601" t="s">
        <v>1</v>
      </c>
      <c r="D212" s="132">
        <f>D213+D214+D215+D216</f>
        <v>1588</v>
      </c>
      <c r="E212" s="132">
        <f>E213+E214+E215+E216</f>
        <v>1438</v>
      </c>
      <c r="F212" s="92">
        <f t="shared" ref="F212:F236" si="26">E212/D212*100</f>
        <v>90.554156171284632</v>
      </c>
      <c r="G212" s="132">
        <f t="shared" si="25"/>
        <v>1438</v>
      </c>
      <c r="H212" s="567"/>
      <c r="I212" s="39"/>
      <c r="J212" s="39"/>
      <c r="K212" s="39"/>
      <c r="L212" s="39"/>
      <c r="M212" s="39"/>
    </row>
    <row r="213" spans="1:13" ht="56.25" customHeight="1" x14ac:dyDescent="0.2">
      <c r="A213" s="983"/>
      <c r="B213" s="970"/>
      <c r="C213" s="601" t="s">
        <v>8</v>
      </c>
      <c r="D213" s="132">
        <v>0</v>
      </c>
      <c r="E213" s="132">
        <v>0</v>
      </c>
      <c r="F213" s="92">
        <v>0</v>
      </c>
      <c r="G213" s="132">
        <f t="shared" si="25"/>
        <v>0</v>
      </c>
      <c r="H213" s="567"/>
      <c r="I213" s="39"/>
      <c r="J213" s="39"/>
      <c r="K213" s="39"/>
      <c r="L213" s="39"/>
      <c r="M213" s="39"/>
    </row>
    <row r="214" spans="1:13" ht="45" x14ac:dyDescent="0.2">
      <c r="A214" s="983"/>
      <c r="B214" s="970"/>
      <c r="C214" s="601" t="s">
        <v>2</v>
      </c>
      <c r="D214" s="132">
        <v>1588</v>
      </c>
      <c r="E214" s="132">
        <v>1438</v>
      </c>
      <c r="F214" s="92">
        <f t="shared" si="26"/>
        <v>90.554156171284632</v>
      </c>
      <c r="G214" s="132">
        <f t="shared" si="25"/>
        <v>1438</v>
      </c>
      <c r="H214" s="567"/>
      <c r="I214" s="39"/>
      <c r="J214" s="39"/>
      <c r="K214" s="39"/>
      <c r="L214" s="39"/>
      <c r="M214" s="39"/>
    </row>
    <row r="215" spans="1:13" ht="45" customHeight="1" x14ac:dyDescent="0.2">
      <c r="A215" s="983"/>
      <c r="B215" s="970"/>
      <c r="C215" s="601" t="s">
        <v>3</v>
      </c>
      <c r="D215" s="132">
        <v>0</v>
      </c>
      <c r="E215" s="132">
        <v>0</v>
      </c>
      <c r="F215" s="92">
        <v>0</v>
      </c>
      <c r="G215" s="132">
        <f t="shared" si="25"/>
        <v>0</v>
      </c>
      <c r="H215" s="567"/>
      <c r="I215" s="39"/>
      <c r="J215" s="39"/>
      <c r="K215" s="39"/>
      <c r="L215" s="39"/>
      <c r="M215" s="39"/>
    </row>
    <row r="216" spans="1:13" ht="45" customHeight="1" x14ac:dyDescent="0.2">
      <c r="A216" s="983"/>
      <c r="B216" s="970"/>
      <c r="C216" s="601" t="s">
        <v>97</v>
      </c>
      <c r="D216" s="132">
        <v>0</v>
      </c>
      <c r="E216" s="132">
        <v>0</v>
      </c>
      <c r="F216" s="92">
        <v>0</v>
      </c>
      <c r="G216" s="132">
        <f t="shared" si="25"/>
        <v>0</v>
      </c>
      <c r="H216" s="567"/>
      <c r="I216" s="39"/>
      <c r="J216" s="39"/>
      <c r="K216" s="39"/>
      <c r="L216" s="39"/>
      <c r="M216" s="39"/>
    </row>
    <row r="217" spans="1:13" ht="22.5" customHeight="1" x14ac:dyDescent="0.2">
      <c r="A217" s="983" t="s">
        <v>129</v>
      </c>
      <c r="B217" s="970" t="s">
        <v>118</v>
      </c>
      <c r="C217" s="601" t="s">
        <v>1</v>
      </c>
      <c r="D217" s="132">
        <f>D218+D219</f>
        <v>236</v>
      </c>
      <c r="E217" s="132">
        <f>E218+E219</f>
        <v>219.83</v>
      </c>
      <c r="F217" s="92">
        <f t="shared" si="26"/>
        <v>93.148305084745758</v>
      </c>
      <c r="G217" s="132">
        <f t="shared" si="25"/>
        <v>219.83</v>
      </c>
      <c r="H217" s="567"/>
      <c r="I217" s="39"/>
      <c r="J217" s="39"/>
      <c r="K217" s="39"/>
      <c r="L217" s="39"/>
      <c r="M217" s="39"/>
    </row>
    <row r="218" spans="1:13" ht="48" customHeight="1" x14ac:dyDescent="0.2">
      <c r="A218" s="983"/>
      <c r="B218" s="970"/>
      <c r="C218" s="601" t="s">
        <v>8</v>
      </c>
      <c r="D218" s="132">
        <v>0</v>
      </c>
      <c r="E218" s="132">
        <v>0</v>
      </c>
      <c r="F218" s="92">
        <v>0</v>
      </c>
      <c r="G218" s="132">
        <f t="shared" si="25"/>
        <v>0</v>
      </c>
      <c r="H218" s="567"/>
      <c r="I218" s="39"/>
      <c r="J218" s="39"/>
      <c r="K218" s="39"/>
      <c r="L218" s="39"/>
      <c r="M218" s="39"/>
    </row>
    <row r="219" spans="1:13" ht="60.75" customHeight="1" x14ac:dyDescent="0.2">
      <c r="A219" s="983"/>
      <c r="B219" s="970"/>
      <c r="C219" s="601" t="s">
        <v>2</v>
      </c>
      <c r="D219" s="132">
        <v>236</v>
      </c>
      <c r="E219" s="132">
        <v>219.83</v>
      </c>
      <c r="F219" s="92">
        <f t="shared" si="26"/>
        <v>93.148305084745758</v>
      </c>
      <c r="G219" s="132">
        <f t="shared" si="25"/>
        <v>219.83</v>
      </c>
      <c r="H219" s="567"/>
      <c r="I219" s="39"/>
      <c r="J219" s="39"/>
      <c r="K219" s="39"/>
      <c r="L219" s="39"/>
      <c r="M219" s="39"/>
    </row>
    <row r="220" spans="1:13" ht="15" customHeight="1" x14ac:dyDescent="0.2">
      <c r="A220" s="1220" t="s">
        <v>130</v>
      </c>
      <c r="B220" s="886" t="s">
        <v>120</v>
      </c>
      <c r="C220" s="601" t="s">
        <v>1</v>
      </c>
      <c r="D220" s="132">
        <f>D221+D222</f>
        <v>438</v>
      </c>
      <c r="E220" s="132">
        <f>E221+E222</f>
        <v>438</v>
      </c>
      <c r="F220" s="92">
        <f t="shared" si="26"/>
        <v>100</v>
      </c>
      <c r="G220" s="132">
        <f t="shared" si="25"/>
        <v>438</v>
      </c>
      <c r="H220" s="567"/>
      <c r="I220" s="39"/>
      <c r="J220" s="39"/>
      <c r="K220" s="39"/>
      <c r="L220" s="39"/>
      <c r="M220" s="39"/>
    </row>
    <row r="221" spans="1:13" ht="47.25" customHeight="1" x14ac:dyDescent="0.2">
      <c r="A221" s="1047"/>
      <c r="B221" s="911"/>
      <c r="C221" s="601" t="s">
        <v>8</v>
      </c>
      <c r="D221" s="132">
        <v>0</v>
      </c>
      <c r="E221" s="132">
        <v>0</v>
      </c>
      <c r="F221" s="92">
        <v>0</v>
      </c>
      <c r="G221" s="132">
        <f t="shared" si="25"/>
        <v>0</v>
      </c>
      <c r="H221" s="567"/>
      <c r="I221" s="39"/>
      <c r="J221" s="39"/>
      <c r="K221" s="39"/>
      <c r="L221" s="39"/>
      <c r="M221" s="39"/>
    </row>
    <row r="222" spans="1:13" ht="45" customHeight="1" x14ac:dyDescent="0.2">
      <c r="A222" s="1048"/>
      <c r="B222" s="887"/>
      <c r="C222" s="601" t="s">
        <v>2</v>
      </c>
      <c r="D222" s="132">
        <v>438</v>
      </c>
      <c r="E222" s="132">
        <v>438</v>
      </c>
      <c r="F222" s="92">
        <f t="shared" si="26"/>
        <v>100</v>
      </c>
      <c r="G222" s="132">
        <f t="shared" si="25"/>
        <v>438</v>
      </c>
      <c r="H222" s="567"/>
      <c r="I222" s="39"/>
      <c r="J222" s="39"/>
      <c r="K222" s="39"/>
      <c r="L222" s="39"/>
      <c r="M222" s="39"/>
    </row>
    <row r="223" spans="1:13" ht="90.75" customHeight="1" x14ac:dyDescent="0.2">
      <c r="A223" s="983" t="s">
        <v>131</v>
      </c>
      <c r="B223" s="970" t="s">
        <v>122</v>
      </c>
      <c r="C223" s="601" t="s">
        <v>1</v>
      </c>
      <c r="D223" s="132">
        <f>D224+D225+D226+D227</f>
        <v>33</v>
      </c>
      <c r="E223" s="132">
        <f>E224+E225+E226+E227</f>
        <v>32.590000000000003</v>
      </c>
      <c r="F223" s="92">
        <f t="shared" si="26"/>
        <v>98.757575757575765</v>
      </c>
      <c r="G223" s="132">
        <f t="shared" si="25"/>
        <v>32.590000000000003</v>
      </c>
      <c r="H223" s="567"/>
      <c r="I223" s="39"/>
      <c r="J223" s="39"/>
      <c r="K223" s="39"/>
      <c r="L223" s="39"/>
      <c r="M223" s="39"/>
    </row>
    <row r="224" spans="1:13" ht="55.5" customHeight="1" x14ac:dyDescent="0.2">
      <c r="A224" s="983"/>
      <c r="B224" s="970"/>
      <c r="C224" s="601" t="s">
        <v>8</v>
      </c>
      <c r="D224" s="132">
        <v>0</v>
      </c>
      <c r="E224" s="132">
        <v>0</v>
      </c>
      <c r="F224" s="92">
        <v>0</v>
      </c>
      <c r="G224" s="132">
        <f t="shared" si="25"/>
        <v>0</v>
      </c>
      <c r="H224" s="567"/>
      <c r="I224" s="39"/>
      <c r="J224" s="39"/>
      <c r="K224" s="39"/>
      <c r="L224" s="39"/>
      <c r="M224" s="39"/>
    </row>
    <row r="225" spans="1:13" ht="33" customHeight="1" x14ac:dyDescent="0.2">
      <c r="A225" s="983"/>
      <c r="B225" s="970"/>
      <c r="C225" s="601" t="s">
        <v>2</v>
      </c>
      <c r="D225" s="132">
        <v>33</v>
      </c>
      <c r="E225" s="132">
        <v>32.590000000000003</v>
      </c>
      <c r="F225" s="92">
        <f t="shared" si="26"/>
        <v>98.757575757575765</v>
      </c>
      <c r="G225" s="132">
        <f t="shared" si="25"/>
        <v>32.590000000000003</v>
      </c>
      <c r="H225" s="567"/>
      <c r="I225" s="39"/>
      <c r="J225" s="39"/>
      <c r="K225" s="39"/>
      <c r="L225" s="39"/>
      <c r="M225" s="39"/>
    </row>
    <row r="226" spans="1:13" ht="57" customHeight="1" x14ac:dyDescent="0.2">
      <c r="A226" s="983"/>
      <c r="B226" s="970"/>
      <c r="C226" s="601" t="s">
        <v>3</v>
      </c>
      <c r="D226" s="132">
        <v>0</v>
      </c>
      <c r="E226" s="132">
        <v>0</v>
      </c>
      <c r="F226" s="92">
        <v>0</v>
      </c>
      <c r="G226" s="132">
        <f t="shared" si="25"/>
        <v>0</v>
      </c>
      <c r="H226" s="567"/>
      <c r="I226" s="39"/>
      <c r="J226" s="39"/>
      <c r="K226" s="39"/>
      <c r="L226" s="39"/>
      <c r="M226" s="39"/>
    </row>
    <row r="227" spans="1:13" x14ac:dyDescent="0.2">
      <c r="A227" s="983"/>
      <c r="B227" s="970"/>
      <c r="C227" s="601" t="s">
        <v>97</v>
      </c>
      <c r="D227" s="132">
        <v>0</v>
      </c>
      <c r="E227" s="132">
        <v>0</v>
      </c>
      <c r="F227" s="92">
        <v>0</v>
      </c>
      <c r="G227" s="132">
        <f t="shared" si="25"/>
        <v>0</v>
      </c>
      <c r="H227" s="567"/>
      <c r="I227" s="39"/>
      <c r="J227" s="39"/>
      <c r="K227" s="39"/>
      <c r="L227" s="39"/>
      <c r="M227" s="39"/>
    </row>
    <row r="228" spans="1:13" ht="45" customHeight="1" x14ac:dyDescent="0.2">
      <c r="A228" s="1215" t="s">
        <v>132</v>
      </c>
      <c r="B228" s="970" t="s">
        <v>133</v>
      </c>
      <c r="C228" s="601" t="s">
        <v>1</v>
      </c>
      <c r="D228" s="132">
        <f>D229+D230</f>
        <v>176909.5</v>
      </c>
      <c r="E228" s="132">
        <f>E229+E230</f>
        <v>166727.26</v>
      </c>
      <c r="F228" s="92">
        <f t="shared" si="26"/>
        <v>94.244379188229004</v>
      </c>
      <c r="G228" s="132">
        <f t="shared" si="25"/>
        <v>166727.26</v>
      </c>
      <c r="H228" s="567"/>
      <c r="I228" s="39"/>
      <c r="J228" s="39"/>
      <c r="K228" s="39"/>
      <c r="L228" s="39"/>
      <c r="M228" s="39"/>
    </row>
    <row r="229" spans="1:13" ht="85.5" customHeight="1" x14ac:dyDescent="0.2">
      <c r="A229" s="1215"/>
      <c r="B229" s="970"/>
      <c r="C229" s="601" t="s">
        <v>3</v>
      </c>
      <c r="D229" s="132">
        <v>166909.5</v>
      </c>
      <c r="E229" s="132">
        <v>157666.35</v>
      </c>
      <c r="F229" s="92">
        <f t="shared" si="26"/>
        <v>94.462178605771399</v>
      </c>
      <c r="G229" s="132">
        <f t="shared" si="25"/>
        <v>157666.35</v>
      </c>
      <c r="H229" s="581" t="s">
        <v>1537</v>
      </c>
      <c r="I229" s="39"/>
      <c r="J229" s="39"/>
      <c r="K229" s="39"/>
      <c r="L229" s="39"/>
      <c r="M229" s="39"/>
    </row>
    <row r="230" spans="1:13" ht="64.5" customHeight="1" x14ac:dyDescent="0.2">
      <c r="A230" s="1215"/>
      <c r="B230" s="970"/>
      <c r="C230" s="601" t="s">
        <v>97</v>
      </c>
      <c r="D230" s="132">
        <v>10000</v>
      </c>
      <c r="E230" s="132">
        <v>9060.91</v>
      </c>
      <c r="F230" s="92">
        <f t="shared" si="26"/>
        <v>90.609099999999998</v>
      </c>
      <c r="G230" s="132">
        <f t="shared" si="25"/>
        <v>9060.91</v>
      </c>
      <c r="H230" s="567"/>
      <c r="I230" s="39"/>
      <c r="J230" s="39"/>
      <c r="K230" s="39"/>
      <c r="L230" s="39"/>
      <c r="M230" s="39"/>
    </row>
    <row r="231" spans="1:13" ht="29.25" customHeight="1" x14ac:dyDescent="0.2">
      <c r="A231" s="1220" t="s">
        <v>135</v>
      </c>
      <c r="B231" s="886" t="s">
        <v>1036</v>
      </c>
      <c r="C231" s="601" t="s">
        <v>1</v>
      </c>
      <c r="D231" s="132">
        <f>D232+D233+D234+D235</f>
        <v>53698</v>
      </c>
      <c r="E231" s="132">
        <f>E232+E233+E234+E235</f>
        <v>48508.04</v>
      </c>
      <c r="F231" s="92">
        <f t="shared" si="26"/>
        <v>90.334910052515923</v>
      </c>
      <c r="G231" s="132">
        <f t="shared" si="25"/>
        <v>48508.04</v>
      </c>
      <c r="H231" s="567"/>
      <c r="I231" s="39"/>
      <c r="J231" s="39"/>
      <c r="K231" s="39"/>
      <c r="L231" s="39"/>
      <c r="M231" s="39"/>
    </row>
    <row r="232" spans="1:13" ht="45" customHeight="1" x14ac:dyDescent="0.2">
      <c r="A232" s="1213"/>
      <c r="B232" s="1194"/>
      <c r="C232" s="601" t="s">
        <v>8</v>
      </c>
      <c r="D232" s="132">
        <v>0</v>
      </c>
      <c r="E232" s="132">
        <v>0</v>
      </c>
      <c r="F232" s="92">
        <v>0</v>
      </c>
      <c r="G232" s="132">
        <f t="shared" si="25"/>
        <v>0</v>
      </c>
      <c r="H232" s="567"/>
      <c r="I232" s="39"/>
      <c r="J232" s="39"/>
      <c r="K232" s="39"/>
      <c r="L232" s="39"/>
      <c r="M232" s="39"/>
    </row>
    <row r="233" spans="1:13" ht="144.75" customHeight="1" x14ac:dyDescent="0.2">
      <c r="A233" s="1213"/>
      <c r="B233" s="1194"/>
      <c r="C233" s="601" t="s">
        <v>2</v>
      </c>
      <c r="D233" s="132">
        <v>53698</v>
      </c>
      <c r="E233" s="132">
        <v>48508.04</v>
      </c>
      <c r="F233" s="92">
        <f t="shared" si="26"/>
        <v>90.334910052515923</v>
      </c>
      <c r="G233" s="132">
        <f t="shared" si="25"/>
        <v>48508.04</v>
      </c>
      <c r="H233" s="567" t="s">
        <v>1540</v>
      </c>
      <c r="I233" s="39"/>
      <c r="J233" s="39"/>
      <c r="K233" s="39"/>
      <c r="L233" s="39"/>
      <c r="M233" s="39"/>
    </row>
    <row r="234" spans="1:13" ht="56.25" customHeight="1" x14ac:dyDescent="0.2">
      <c r="A234" s="1213"/>
      <c r="B234" s="1194"/>
      <c r="C234" s="601" t="s">
        <v>3</v>
      </c>
      <c r="D234" s="132">
        <v>0</v>
      </c>
      <c r="E234" s="132">
        <v>0</v>
      </c>
      <c r="F234" s="92">
        <v>0</v>
      </c>
      <c r="G234" s="132">
        <f t="shared" si="25"/>
        <v>0</v>
      </c>
      <c r="H234" s="567"/>
      <c r="I234" s="39"/>
      <c r="J234" s="39"/>
      <c r="K234" s="39"/>
      <c r="L234" s="39"/>
      <c r="M234" s="39"/>
    </row>
    <row r="235" spans="1:13" ht="34.5" customHeight="1" x14ac:dyDescent="0.2">
      <c r="A235" s="1214"/>
      <c r="B235" s="1195"/>
      <c r="C235" s="601" t="s">
        <v>97</v>
      </c>
      <c r="D235" s="132">
        <v>0</v>
      </c>
      <c r="E235" s="132">
        <v>0</v>
      </c>
      <c r="F235" s="92">
        <v>0</v>
      </c>
      <c r="G235" s="132">
        <f t="shared" si="25"/>
        <v>0</v>
      </c>
      <c r="H235" s="567"/>
      <c r="I235" s="39"/>
      <c r="J235" s="39"/>
      <c r="K235" s="39"/>
      <c r="L235" s="39"/>
      <c r="M235" s="39"/>
    </row>
    <row r="236" spans="1:13" ht="15" customHeight="1" x14ac:dyDescent="0.2">
      <c r="A236" s="1215" t="s">
        <v>136</v>
      </c>
      <c r="B236" s="886" t="s">
        <v>1037</v>
      </c>
      <c r="C236" s="601" t="s">
        <v>1</v>
      </c>
      <c r="D236" s="132">
        <f>D237+D238+D239+D240</f>
        <v>1746</v>
      </c>
      <c r="E236" s="132">
        <f>E237+E238+E239+E240</f>
        <v>1505.51</v>
      </c>
      <c r="F236" s="92">
        <f t="shared" si="26"/>
        <v>86.226231386025205</v>
      </c>
      <c r="G236" s="132">
        <f t="shared" si="25"/>
        <v>1505.51</v>
      </c>
      <c r="H236" s="567"/>
      <c r="I236" s="39"/>
      <c r="J236" s="39"/>
      <c r="K236" s="39"/>
      <c r="L236" s="39"/>
      <c r="M236" s="39"/>
    </row>
    <row r="237" spans="1:13" ht="45" customHeight="1" x14ac:dyDescent="0.2">
      <c r="A237" s="983"/>
      <c r="B237" s="1194"/>
      <c r="C237" s="601" t="s">
        <v>8</v>
      </c>
      <c r="D237" s="132">
        <v>0</v>
      </c>
      <c r="E237" s="132">
        <v>0</v>
      </c>
      <c r="F237" s="92">
        <v>0</v>
      </c>
      <c r="G237" s="132">
        <f t="shared" si="25"/>
        <v>0</v>
      </c>
      <c r="H237" s="567"/>
      <c r="I237" s="39"/>
      <c r="J237" s="39"/>
      <c r="K237" s="39"/>
      <c r="L237" s="39"/>
      <c r="M237" s="39"/>
    </row>
    <row r="238" spans="1:13" ht="45" customHeight="1" x14ac:dyDescent="0.2">
      <c r="A238" s="983"/>
      <c r="B238" s="1194"/>
      <c r="C238" s="601" t="s">
        <v>2</v>
      </c>
      <c r="D238" s="132">
        <v>0</v>
      </c>
      <c r="E238" s="132">
        <v>0</v>
      </c>
      <c r="F238" s="92">
        <v>0</v>
      </c>
      <c r="G238" s="132">
        <f t="shared" si="25"/>
        <v>0</v>
      </c>
      <c r="H238" s="567"/>
      <c r="I238" s="39"/>
      <c r="J238" s="39"/>
      <c r="K238" s="39"/>
      <c r="L238" s="39"/>
      <c r="M238" s="39"/>
    </row>
    <row r="239" spans="1:13" ht="146.25" customHeight="1" x14ac:dyDescent="0.2">
      <c r="A239" s="983"/>
      <c r="B239" s="1194"/>
      <c r="C239" s="601" t="s">
        <v>3</v>
      </c>
      <c r="D239" s="132">
        <v>1746</v>
      </c>
      <c r="E239" s="132">
        <v>1505.51</v>
      </c>
      <c r="F239" s="92">
        <f>E239/D239*100</f>
        <v>86.226231386025205</v>
      </c>
      <c r="G239" s="132">
        <f t="shared" si="25"/>
        <v>1505.51</v>
      </c>
      <c r="H239" s="581"/>
      <c r="I239" s="39"/>
      <c r="J239" s="39"/>
      <c r="K239" s="39"/>
      <c r="L239" s="39"/>
      <c r="M239" s="39"/>
    </row>
    <row r="240" spans="1:13" ht="24.75" customHeight="1" x14ac:dyDescent="0.2">
      <c r="A240" s="983"/>
      <c r="B240" s="1195"/>
      <c r="C240" s="601" t="s">
        <v>97</v>
      </c>
      <c r="D240" s="132">
        <v>0</v>
      </c>
      <c r="E240" s="132">
        <v>0</v>
      </c>
      <c r="F240" s="92">
        <v>0</v>
      </c>
      <c r="G240" s="132">
        <f t="shared" si="25"/>
        <v>0</v>
      </c>
      <c r="H240" s="567"/>
      <c r="I240" s="39"/>
      <c r="J240" s="39"/>
      <c r="K240" s="39"/>
      <c r="L240" s="39"/>
      <c r="M240" s="39"/>
    </row>
    <row r="241" spans="1:13" ht="54" customHeight="1" x14ac:dyDescent="0.2">
      <c r="A241" s="1215" t="s">
        <v>138</v>
      </c>
      <c r="B241" s="886" t="s">
        <v>1038</v>
      </c>
      <c r="C241" s="601" t="s">
        <v>1</v>
      </c>
      <c r="D241" s="132">
        <f>D242+D243+D244+D245</f>
        <v>0</v>
      </c>
      <c r="E241" s="132">
        <f>E242+E243+E244+E245</f>
        <v>0</v>
      </c>
      <c r="F241" s="92">
        <v>0</v>
      </c>
      <c r="G241" s="132">
        <f t="shared" si="25"/>
        <v>0</v>
      </c>
      <c r="H241" s="567"/>
      <c r="I241" s="39"/>
      <c r="J241" s="39"/>
      <c r="K241" s="39"/>
      <c r="L241" s="39"/>
      <c r="M241" s="39"/>
    </row>
    <row r="242" spans="1:13" ht="55.5" customHeight="1" x14ac:dyDescent="0.2">
      <c r="A242" s="983"/>
      <c r="B242" s="1194"/>
      <c r="C242" s="601" t="s">
        <v>8</v>
      </c>
      <c r="D242" s="132">
        <v>0</v>
      </c>
      <c r="E242" s="132">
        <v>0</v>
      </c>
      <c r="F242" s="92">
        <v>0</v>
      </c>
      <c r="G242" s="132">
        <f t="shared" si="25"/>
        <v>0</v>
      </c>
      <c r="H242" s="567"/>
      <c r="I242" s="39"/>
      <c r="J242" s="39"/>
      <c r="K242" s="39"/>
      <c r="L242" s="39"/>
      <c r="M242" s="39"/>
    </row>
    <row r="243" spans="1:13" ht="54" customHeight="1" x14ac:dyDescent="0.2">
      <c r="A243" s="983"/>
      <c r="B243" s="1194"/>
      <c r="C243" s="601" t="s">
        <v>2</v>
      </c>
      <c r="D243" s="132">
        <v>0</v>
      </c>
      <c r="E243" s="132">
        <v>0</v>
      </c>
      <c r="F243" s="92">
        <v>0</v>
      </c>
      <c r="G243" s="132">
        <f t="shared" si="25"/>
        <v>0</v>
      </c>
      <c r="H243" s="567"/>
      <c r="I243" s="39"/>
      <c r="J243" s="39"/>
      <c r="K243" s="39"/>
      <c r="L243" s="39"/>
      <c r="M243" s="39"/>
    </row>
    <row r="244" spans="1:13" ht="62.25" customHeight="1" x14ac:dyDescent="0.2">
      <c r="A244" s="983"/>
      <c r="B244" s="1194"/>
      <c r="C244" s="601" t="s">
        <v>3</v>
      </c>
      <c r="D244" s="132">
        <v>0</v>
      </c>
      <c r="E244" s="132">
        <v>0</v>
      </c>
      <c r="F244" s="92">
        <v>0</v>
      </c>
      <c r="G244" s="132">
        <f t="shared" si="25"/>
        <v>0</v>
      </c>
      <c r="H244" s="567"/>
      <c r="I244" s="39"/>
      <c r="J244" s="39"/>
      <c r="K244" s="39"/>
      <c r="L244" s="39"/>
      <c r="M244" s="39"/>
    </row>
    <row r="245" spans="1:13" ht="36.75" customHeight="1" x14ac:dyDescent="0.2">
      <c r="A245" s="983"/>
      <c r="B245" s="1195"/>
      <c r="C245" s="601" t="s">
        <v>97</v>
      </c>
      <c r="D245" s="132">
        <v>0</v>
      </c>
      <c r="E245" s="132">
        <v>0</v>
      </c>
      <c r="F245" s="92">
        <v>0</v>
      </c>
      <c r="G245" s="132">
        <f t="shared" si="25"/>
        <v>0</v>
      </c>
      <c r="H245" s="567"/>
      <c r="I245" s="39"/>
      <c r="J245" s="39"/>
      <c r="K245" s="39"/>
      <c r="L245" s="39"/>
      <c r="M245" s="39"/>
    </row>
    <row r="246" spans="1:13" ht="26.25" customHeight="1" x14ac:dyDescent="0.2">
      <c r="A246" s="1215" t="s">
        <v>139</v>
      </c>
      <c r="B246" s="886" t="s">
        <v>1039</v>
      </c>
      <c r="C246" s="601" t="s">
        <v>1</v>
      </c>
      <c r="D246" s="132">
        <f>D247+D248+D249+D250</f>
        <v>550</v>
      </c>
      <c r="E246" s="132">
        <f>E247+E248+E249+E250</f>
        <v>550</v>
      </c>
      <c r="F246" s="92">
        <f>E246/D246*100</f>
        <v>100</v>
      </c>
      <c r="G246" s="132">
        <f t="shared" si="25"/>
        <v>550</v>
      </c>
      <c r="H246" s="567"/>
      <c r="I246" s="39"/>
      <c r="J246" s="39"/>
      <c r="K246" s="39"/>
      <c r="L246" s="39"/>
      <c r="M246" s="39"/>
    </row>
    <row r="247" spans="1:13" ht="49.5" customHeight="1" x14ac:dyDescent="0.2">
      <c r="A247" s="983"/>
      <c r="B247" s="1194"/>
      <c r="C247" s="601" t="s">
        <v>8</v>
      </c>
      <c r="D247" s="132">
        <f t="shared" ref="D247:E250" si="27">D252</f>
        <v>0</v>
      </c>
      <c r="E247" s="132">
        <f t="shared" si="27"/>
        <v>0</v>
      </c>
      <c r="F247" s="92">
        <v>0</v>
      </c>
      <c r="G247" s="132">
        <f t="shared" si="25"/>
        <v>0</v>
      </c>
      <c r="H247" s="567"/>
      <c r="I247" s="39"/>
      <c r="J247" s="39"/>
      <c r="K247" s="39"/>
      <c r="L247" s="39"/>
      <c r="M247" s="39"/>
    </row>
    <row r="248" spans="1:13" ht="45" x14ac:dyDescent="0.2">
      <c r="A248" s="983"/>
      <c r="B248" s="1194"/>
      <c r="C248" s="601" t="s">
        <v>2</v>
      </c>
      <c r="D248" s="132">
        <f t="shared" si="27"/>
        <v>500</v>
      </c>
      <c r="E248" s="132">
        <f t="shared" si="27"/>
        <v>500</v>
      </c>
      <c r="F248" s="92">
        <f t="shared" ref="F248:F254" si="28">E248/D248*100</f>
        <v>100</v>
      </c>
      <c r="G248" s="132">
        <f t="shared" si="25"/>
        <v>500</v>
      </c>
      <c r="H248" s="567"/>
      <c r="I248" s="39"/>
      <c r="J248" s="39"/>
      <c r="K248" s="39"/>
      <c r="L248" s="39"/>
      <c r="M248" s="39"/>
    </row>
    <row r="249" spans="1:13" ht="45" x14ac:dyDescent="0.2">
      <c r="A249" s="983"/>
      <c r="B249" s="1194"/>
      <c r="C249" s="601" t="s">
        <v>3</v>
      </c>
      <c r="D249" s="132">
        <f t="shared" si="27"/>
        <v>50</v>
      </c>
      <c r="E249" s="132">
        <f t="shared" si="27"/>
        <v>50</v>
      </c>
      <c r="F249" s="92">
        <f t="shared" si="28"/>
        <v>100</v>
      </c>
      <c r="G249" s="132">
        <f t="shared" si="25"/>
        <v>50</v>
      </c>
      <c r="H249" s="567"/>
      <c r="I249" s="39"/>
      <c r="J249" s="39"/>
      <c r="K249" s="39"/>
      <c r="L249" s="39"/>
      <c r="M249" s="39"/>
    </row>
    <row r="250" spans="1:13" x14ac:dyDescent="0.2">
      <c r="A250" s="983"/>
      <c r="B250" s="1195"/>
      <c r="C250" s="601" t="s">
        <v>97</v>
      </c>
      <c r="D250" s="132">
        <f t="shared" si="27"/>
        <v>0</v>
      </c>
      <c r="E250" s="132">
        <f t="shared" si="27"/>
        <v>0</v>
      </c>
      <c r="F250" s="92">
        <v>0</v>
      </c>
      <c r="G250" s="132">
        <f t="shared" si="25"/>
        <v>0</v>
      </c>
      <c r="H250" s="567"/>
      <c r="I250" s="39"/>
      <c r="J250" s="39"/>
      <c r="K250" s="39"/>
      <c r="L250" s="39"/>
      <c r="M250" s="39"/>
    </row>
    <row r="251" spans="1:13" ht="15" customHeight="1" x14ac:dyDescent="0.2">
      <c r="A251" s="1215" t="s">
        <v>140</v>
      </c>
      <c r="B251" s="886" t="s">
        <v>1040</v>
      </c>
      <c r="C251" s="601" t="s">
        <v>1</v>
      </c>
      <c r="D251" s="132">
        <f>D252+D253+D254+D255</f>
        <v>550</v>
      </c>
      <c r="E251" s="132">
        <f>E252+E253+E254+E255</f>
        <v>550</v>
      </c>
      <c r="F251" s="92">
        <f t="shared" si="28"/>
        <v>100</v>
      </c>
      <c r="G251" s="132">
        <f t="shared" si="25"/>
        <v>550</v>
      </c>
      <c r="H251" s="567"/>
      <c r="I251" s="39"/>
      <c r="J251" s="39"/>
      <c r="K251" s="39"/>
      <c r="L251" s="39"/>
      <c r="M251" s="39"/>
    </row>
    <row r="252" spans="1:13" ht="54" customHeight="1" x14ac:dyDescent="0.2">
      <c r="A252" s="983"/>
      <c r="B252" s="1194"/>
      <c r="C252" s="601" t="s">
        <v>8</v>
      </c>
      <c r="D252" s="132">
        <v>0</v>
      </c>
      <c r="E252" s="132">
        <v>0</v>
      </c>
      <c r="F252" s="92">
        <v>0</v>
      </c>
      <c r="G252" s="132">
        <f t="shared" si="25"/>
        <v>0</v>
      </c>
      <c r="H252" s="567"/>
      <c r="I252" s="39"/>
      <c r="J252" s="39"/>
      <c r="K252" s="39"/>
      <c r="L252" s="39"/>
      <c r="M252" s="39"/>
    </row>
    <row r="253" spans="1:13" ht="45" customHeight="1" x14ac:dyDescent="0.2">
      <c r="A253" s="983"/>
      <c r="B253" s="1194"/>
      <c r="C253" s="601" t="s">
        <v>2</v>
      </c>
      <c r="D253" s="132">
        <v>500</v>
      </c>
      <c r="E253" s="132">
        <v>500</v>
      </c>
      <c r="F253" s="92">
        <f t="shared" si="28"/>
        <v>100</v>
      </c>
      <c r="G253" s="132">
        <f t="shared" si="25"/>
        <v>500</v>
      </c>
      <c r="H253" s="886" t="s">
        <v>1282</v>
      </c>
      <c r="I253" s="39"/>
      <c r="J253" s="39"/>
      <c r="K253" s="39"/>
      <c r="L253" s="39"/>
      <c r="M253" s="39"/>
    </row>
    <row r="254" spans="1:13" ht="120" customHeight="1" x14ac:dyDescent="0.2">
      <c r="A254" s="983"/>
      <c r="B254" s="1194"/>
      <c r="C254" s="601" t="s">
        <v>3</v>
      </c>
      <c r="D254" s="132">
        <v>50</v>
      </c>
      <c r="E254" s="132">
        <v>50</v>
      </c>
      <c r="F254" s="92">
        <f t="shared" si="28"/>
        <v>100</v>
      </c>
      <c r="G254" s="132">
        <f t="shared" si="25"/>
        <v>50</v>
      </c>
      <c r="H254" s="924"/>
      <c r="I254" s="39"/>
      <c r="J254" s="39"/>
      <c r="K254" s="39"/>
      <c r="L254" s="39"/>
      <c r="M254" s="39"/>
    </row>
    <row r="255" spans="1:13" ht="76.5" customHeight="1" x14ac:dyDescent="0.2">
      <c r="A255" s="983"/>
      <c r="B255" s="1195"/>
      <c r="C255" s="601" t="s">
        <v>97</v>
      </c>
      <c r="D255" s="132">
        <v>0</v>
      </c>
      <c r="E255" s="132">
        <v>0</v>
      </c>
      <c r="F255" s="92">
        <v>0</v>
      </c>
      <c r="G255" s="132">
        <f t="shared" si="25"/>
        <v>0</v>
      </c>
      <c r="H255" s="567"/>
      <c r="I255" s="39"/>
      <c r="J255" s="39"/>
      <c r="K255" s="39"/>
      <c r="L255" s="39"/>
      <c r="M255" s="39"/>
    </row>
    <row r="256" spans="1:13" ht="42.75" customHeight="1" x14ac:dyDescent="0.2">
      <c r="A256" s="1442" t="s">
        <v>784</v>
      </c>
      <c r="B256" s="1192"/>
      <c r="C256" s="1192"/>
      <c r="D256" s="1192"/>
      <c r="E256" s="1192"/>
      <c r="F256" s="1192"/>
      <c r="G256" s="1192"/>
      <c r="H256" s="1193"/>
      <c r="I256" s="39"/>
      <c r="J256" s="39"/>
      <c r="K256" s="39"/>
      <c r="L256" s="39"/>
      <c r="M256" s="39"/>
    </row>
    <row r="257" spans="1:13" ht="15" customHeight="1" x14ac:dyDescent="0.2">
      <c r="A257" s="1046"/>
      <c r="B257" s="912" t="s">
        <v>54</v>
      </c>
      <c r="C257" s="33" t="s">
        <v>1</v>
      </c>
      <c r="D257" s="67">
        <f>D258+D259+D260+D261</f>
        <v>2462442.6500000004</v>
      </c>
      <c r="E257" s="67">
        <f>E258+E259+E260+E261</f>
        <v>2223848.19</v>
      </c>
      <c r="F257" s="94">
        <f t="shared" ref="F257:F274" si="29">E257/D257*100</f>
        <v>90.310659214743524</v>
      </c>
      <c r="G257" s="67">
        <f t="shared" ref="G257:G320" si="30">E257</f>
        <v>2223848.19</v>
      </c>
      <c r="H257" s="191"/>
      <c r="I257" s="39"/>
      <c r="J257" s="39"/>
      <c r="K257" s="39"/>
      <c r="L257" s="39"/>
      <c r="M257" s="39"/>
    </row>
    <row r="258" spans="1:13" ht="45" customHeight="1" x14ac:dyDescent="0.2">
      <c r="A258" s="1047"/>
      <c r="B258" s="913"/>
      <c r="C258" s="33" t="s">
        <v>8</v>
      </c>
      <c r="D258" s="67">
        <f t="shared" ref="D258:E261" si="31">D263+D393+D477+D527</f>
        <v>0</v>
      </c>
      <c r="E258" s="67">
        <f t="shared" si="31"/>
        <v>0</v>
      </c>
      <c r="F258" s="94">
        <v>0</v>
      </c>
      <c r="G258" s="67">
        <f t="shared" si="30"/>
        <v>0</v>
      </c>
      <c r="H258" s="191"/>
      <c r="I258" s="39"/>
      <c r="J258" s="39"/>
      <c r="K258" s="39"/>
      <c r="L258" s="39"/>
      <c r="M258" s="39"/>
    </row>
    <row r="259" spans="1:13" ht="45" customHeight="1" x14ac:dyDescent="0.2">
      <c r="A259" s="1047"/>
      <c r="B259" s="913"/>
      <c r="C259" s="33" t="s">
        <v>2</v>
      </c>
      <c r="D259" s="67">
        <f t="shared" si="31"/>
        <v>1519570</v>
      </c>
      <c r="E259" s="67">
        <f t="shared" si="31"/>
        <v>1469706.18</v>
      </c>
      <c r="F259" s="94">
        <f t="shared" si="29"/>
        <v>96.718557223425037</v>
      </c>
      <c r="G259" s="67">
        <f t="shared" si="30"/>
        <v>1469706.18</v>
      </c>
      <c r="H259" s="191"/>
      <c r="I259" s="39"/>
      <c r="J259" s="39"/>
      <c r="K259" s="39"/>
      <c r="L259" s="39"/>
      <c r="M259" s="39"/>
    </row>
    <row r="260" spans="1:13" ht="62.25" customHeight="1" x14ac:dyDescent="0.2">
      <c r="A260" s="1047"/>
      <c r="B260" s="913"/>
      <c r="C260" s="33" t="s">
        <v>3</v>
      </c>
      <c r="D260" s="67">
        <f t="shared" si="31"/>
        <v>497872.65000000008</v>
      </c>
      <c r="E260" s="67">
        <f t="shared" si="31"/>
        <v>471866.61000000004</v>
      </c>
      <c r="F260" s="94">
        <f t="shared" si="29"/>
        <v>94.776567863287923</v>
      </c>
      <c r="G260" s="67">
        <f t="shared" si="30"/>
        <v>471866.61000000004</v>
      </c>
      <c r="H260" s="191"/>
      <c r="I260" s="39"/>
      <c r="J260" s="39"/>
      <c r="K260" s="39"/>
      <c r="L260" s="39"/>
      <c r="M260" s="39"/>
    </row>
    <row r="261" spans="1:13" ht="26.25" customHeight="1" x14ac:dyDescent="0.2">
      <c r="A261" s="1048"/>
      <c r="B261" s="914"/>
      <c r="C261" s="33" t="s">
        <v>97</v>
      </c>
      <c r="D261" s="67">
        <f t="shared" si="31"/>
        <v>445000</v>
      </c>
      <c r="E261" s="67">
        <f t="shared" si="31"/>
        <v>282275.40000000002</v>
      </c>
      <c r="F261" s="94">
        <f t="shared" si="29"/>
        <v>63.432674157303381</v>
      </c>
      <c r="G261" s="67">
        <f t="shared" si="30"/>
        <v>282275.40000000002</v>
      </c>
      <c r="H261" s="191"/>
      <c r="I261" s="39"/>
      <c r="J261" s="39"/>
      <c r="K261" s="39"/>
      <c r="L261" s="39"/>
      <c r="M261" s="39"/>
    </row>
    <row r="262" spans="1:13" ht="15" customHeight="1" x14ac:dyDescent="0.2">
      <c r="A262" s="1212">
        <v>1</v>
      </c>
      <c r="B262" s="912" t="s">
        <v>1041</v>
      </c>
      <c r="C262" s="601" t="s">
        <v>1</v>
      </c>
      <c r="D262" s="132">
        <f>D263+D264+D265+D266</f>
        <v>1683964.9</v>
      </c>
      <c r="E262" s="132">
        <f>E263+E264+E265+E266</f>
        <v>1625756.72</v>
      </c>
      <c r="F262" s="92">
        <f t="shared" si="29"/>
        <v>96.543385197636837</v>
      </c>
      <c r="G262" s="132">
        <f t="shared" si="30"/>
        <v>1625756.72</v>
      </c>
      <c r="H262" s="156"/>
      <c r="I262" s="39"/>
      <c r="J262" s="39"/>
      <c r="K262" s="39"/>
      <c r="L262" s="39"/>
      <c r="M262" s="39"/>
    </row>
    <row r="263" spans="1:13" ht="45" customHeight="1" x14ac:dyDescent="0.2">
      <c r="A263" s="1213"/>
      <c r="B263" s="1194"/>
      <c r="C263" s="601" t="s">
        <v>8</v>
      </c>
      <c r="D263" s="132">
        <f>D268+D293+D383</f>
        <v>0</v>
      </c>
      <c r="E263" s="132">
        <f>E268+E293+E398+E458</f>
        <v>0</v>
      </c>
      <c r="F263" s="92">
        <v>0</v>
      </c>
      <c r="G263" s="132">
        <f t="shared" si="30"/>
        <v>0</v>
      </c>
      <c r="H263" s="156"/>
      <c r="I263" s="39"/>
      <c r="J263" s="39"/>
      <c r="K263" s="39"/>
      <c r="L263" s="39"/>
      <c r="M263" s="39"/>
    </row>
    <row r="264" spans="1:13" ht="45" customHeight="1" x14ac:dyDescent="0.2">
      <c r="A264" s="1213"/>
      <c r="B264" s="1194"/>
      <c r="C264" s="601" t="s">
        <v>2</v>
      </c>
      <c r="D264" s="132">
        <f>D269+D294+D384</f>
        <v>1493391</v>
      </c>
      <c r="E264" s="132">
        <f>E269+E294+E399+E459</f>
        <v>1448822.72</v>
      </c>
      <c r="F264" s="92">
        <f t="shared" si="29"/>
        <v>97.015632208845503</v>
      </c>
      <c r="G264" s="132">
        <f t="shared" si="30"/>
        <v>1448822.72</v>
      </c>
      <c r="H264" s="156"/>
      <c r="I264" s="39"/>
      <c r="J264" s="39"/>
      <c r="K264" s="39"/>
      <c r="L264" s="39"/>
      <c r="M264" s="39"/>
    </row>
    <row r="265" spans="1:13" ht="54.75" customHeight="1" x14ac:dyDescent="0.2">
      <c r="A265" s="1213"/>
      <c r="B265" s="1194"/>
      <c r="C265" s="601" t="s">
        <v>3</v>
      </c>
      <c r="D265" s="132">
        <f>D270+D295+D385</f>
        <v>190573.9</v>
      </c>
      <c r="E265" s="132">
        <f>E270+E295+E385</f>
        <v>176934</v>
      </c>
      <c r="F265" s="92">
        <f t="shared" si="29"/>
        <v>92.842724003654226</v>
      </c>
      <c r="G265" s="132">
        <f t="shared" si="30"/>
        <v>176934</v>
      </c>
      <c r="H265" s="156"/>
      <c r="I265" s="39"/>
      <c r="J265" s="39"/>
      <c r="K265" s="39"/>
      <c r="L265" s="39"/>
      <c r="M265" s="39"/>
    </row>
    <row r="266" spans="1:13" ht="30" customHeight="1" x14ac:dyDescent="0.2">
      <c r="A266" s="1214"/>
      <c r="B266" s="1195"/>
      <c r="C266" s="601" t="s">
        <v>97</v>
      </c>
      <c r="D266" s="132">
        <f>D271+D296+D386</f>
        <v>0</v>
      </c>
      <c r="E266" s="132">
        <f>E271+E296</f>
        <v>0</v>
      </c>
      <c r="F266" s="92">
        <v>0</v>
      </c>
      <c r="G266" s="132">
        <f t="shared" si="30"/>
        <v>0</v>
      </c>
      <c r="H266" s="156"/>
      <c r="I266" s="39"/>
      <c r="J266" s="39"/>
      <c r="K266" s="39"/>
      <c r="L266" s="39"/>
      <c r="M266" s="39"/>
    </row>
    <row r="267" spans="1:13" ht="15" customHeight="1" x14ac:dyDescent="0.2">
      <c r="A267" s="1212">
        <v>1.1000000000000001</v>
      </c>
      <c r="B267" s="886" t="s">
        <v>1042</v>
      </c>
      <c r="C267" s="601" t="s">
        <v>1</v>
      </c>
      <c r="D267" s="132">
        <f>D268+D269+D270+D271</f>
        <v>84518</v>
      </c>
      <c r="E267" s="132">
        <f>E268+E269+E270+E271</f>
        <v>66362.760000000009</v>
      </c>
      <c r="F267" s="92">
        <f t="shared" si="29"/>
        <v>78.519084692018282</v>
      </c>
      <c r="G267" s="132">
        <f t="shared" si="30"/>
        <v>66362.760000000009</v>
      </c>
      <c r="H267" s="156"/>
      <c r="I267" s="39"/>
      <c r="J267" s="39"/>
      <c r="K267" s="39"/>
      <c r="L267" s="39"/>
      <c r="M267" s="39"/>
    </row>
    <row r="268" spans="1:13" ht="45" customHeight="1" x14ac:dyDescent="0.2">
      <c r="A268" s="1213"/>
      <c r="B268" s="1194"/>
      <c r="C268" s="601" t="s">
        <v>8</v>
      </c>
      <c r="D268" s="132">
        <f t="shared" ref="D268:E269" si="32">D273+D278</f>
        <v>0</v>
      </c>
      <c r="E268" s="132">
        <f t="shared" si="32"/>
        <v>0</v>
      </c>
      <c r="F268" s="92">
        <v>0</v>
      </c>
      <c r="G268" s="132">
        <f t="shared" si="30"/>
        <v>0</v>
      </c>
      <c r="H268" s="156"/>
      <c r="I268" s="39"/>
      <c r="J268" s="39"/>
      <c r="K268" s="39"/>
      <c r="L268" s="39"/>
      <c r="M268" s="39"/>
    </row>
    <row r="269" spans="1:13" ht="45" customHeight="1" x14ac:dyDescent="0.2">
      <c r="A269" s="1213"/>
      <c r="B269" s="1194"/>
      <c r="C269" s="601" t="s">
        <v>2</v>
      </c>
      <c r="D269" s="132">
        <f t="shared" si="32"/>
        <v>84518</v>
      </c>
      <c r="E269" s="132">
        <f t="shared" si="32"/>
        <v>66362.760000000009</v>
      </c>
      <c r="F269" s="92">
        <f t="shared" si="29"/>
        <v>78.519084692018282</v>
      </c>
      <c r="G269" s="132">
        <f t="shared" si="30"/>
        <v>66362.760000000009</v>
      </c>
      <c r="H269" s="567"/>
      <c r="I269" s="39"/>
      <c r="J269" s="39"/>
      <c r="K269" s="39"/>
      <c r="L269" s="39"/>
      <c r="M269" s="39"/>
    </row>
    <row r="270" spans="1:13" ht="50.25" customHeight="1" x14ac:dyDescent="0.2">
      <c r="A270" s="1213"/>
      <c r="B270" s="1194"/>
      <c r="C270" s="601" t="s">
        <v>3</v>
      </c>
      <c r="D270" s="132">
        <f>D275+D280</f>
        <v>0</v>
      </c>
      <c r="E270" s="132">
        <f>E275+E280</f>
        <v>0</v>
      </c>
      <c r="F270" s="92">
        <v>0</v>
      </c>
      <c r="G270" s="132">
        <f t="shared" si="30"/>
        <v>0</v>
      </c>
      <c r="H270" s="156"/>
      <c r="I270" s="39"/>
      <c r="J270" s="39"/>
      <c r="K270" s="39"/>
      <c r="L270" s="39"/>
      <c r="M270" s="39"/>
    </row>
    <row r="271" spans="1:13" ht="26.25" customHeight="1" x14ac:dyDescent="0.2">
      <c r="A271" s="1214"/>
      <c r="B271" s="1195"/>
      <c r="C271" s="601" t="s">
        <v>97</v>
      </c>
      <c r="D271" s="132">
        <f>D276+D281</f>
        <v>0</v>
      </c>
      <c r="E271" s="132">
        <f>E276+E281</f>
        <v>0</v>
      </c>
      <c r="F271" s="92">
        <v>0</v>
      </c>
      <c r="G271" s="132">
        <f t="shared" si="30"/>
        <v>0</v>
      </c>
      <c r="H271" s="156"/>
      <c r="I271" s="39"/>
      <c r="J271" s="39"/>
      <c r="K271" s="39"/>
      <c r="L271" s="39"/>
      <c r="M271" s="39"/>
    </row>
    <row r="272" spans="1:13" ht="52.5" customHeight="1" x14ac:dyDescent="0.2">
      <c r="A272" s="1220" t="s">
        <v>12</v>
      </c>
      <c r="B272" s="886" t="s">
        <v>1043</v>
      </c>
      <c r="C272" s="601" t="s">
        <v>1</v>
      </c>
      <c r="D272" s="132">
        <f>D273+D274+D275+D276</f>
        <v>394</v>
      </c>
      <c r="E272" s="132">
        <f>E273+E274+E275+E276</f>
        <v>90.55</v>
      </c>
      <c r="F272" s="92">
        <f t="shared" si="29"/>
        <v>22.982233502538072</v>
      </c>
      <c r="G272" s="132">
        <f t="shared" si="30"/>
        <v>90.55</v>
      </c>
      <c r="H272" s="156"/>
      <c r="I272" s="39"/>
      <c r="J272" s="39"/>
      <c r="K272" s="39"/>
      <c r="L272" s="39"/>
      <c r="M272" s="39"/>
    </row>
    <row r="273" spans="1:13" ht="48" customHeight="1" x14ac:dyDescent="0.2">
      <c r="A273" s="1213"/>
      <c r="B273" s="1194"/>
      <c r="C273" s="601" t="s">
        <v>8</v>
      </c>
      <c r="D273" s="132">
        <v>0</v>
      </c>
      <c r="E273" s="132">
        <v>0</v>
      </c>
      <c r="F273" s="92">
        <v>0</v>
      </c>
      <c r="G273" s="132">
        <f t="shared" si="30"/>
        <v>0</v>
      </c>
      <c r="H273" s="156"/>
      <c r="I273" s="39"/>
      <c r="J273" s="39"/>
      <c r="K273" s="39"/>
      <c r="L273" s="39"/>
      <c r="M273" s="39"/>
    </row>
    <row r="274" spans="1:13" ht="156" customHeight="1" x14ac:dyDescent="0.2">
      <c r="A274" s="1213"/>
      <c r="B274" s="1194"/>
      <c r="C274" s="601" t="s">
        <v>2</v>
      </c>
      <c r="D274" s="132">
        <v>394</v>
      </c>
      <c r="E274" s="132">
        <v>90.55</v>
      </c>
      <c r="F274" s="92">
        <f t="shared" si="29"/>
        <v>22.982233502538072</v>
      </c>
      <c r="G274" s="132">
        <f t="shared" si="30"/>
        <v>90.55</v>
      </c>
      <c r="H274" s="567" t="s">
        <v>1768</v>
      </c>
      <c r="I274" s="39"/>
      <c r="J274" s="39"/>
      <c r="K274" s="39"/>
      <c r="L274" s="39"/>
      <c r="M274" s="39"/>
    </row>
    <row r="275" spans="1:13" ht="60" customHeight="1" x14ac:dyDescent="0.2">
      <c r="A275" s="1213"/>
      <c r="B275" s="1194"/>
      <c r="C275" s="601" t="s">
        <v>3</v>
      </c>
      <c r="D275" s="132">
        <v>0</v>
      </c>
      <c r="E275" s="132">
        <v>0</v>
      </c>
      <c r="F275" s="92">
        <v>0</v>
      </c>
      <c r="G275" s="132">
        <f t="shared" si="30"/>
        <v>0</v>
      </c>
      <c r="H275" s="156"/>
      <c r="I275" s="39"/>
      <c r="J275" s="39"/>
      <c r="K275" s="39"/>
      <c r="L275" s="39"/>
      <c r="M275" s="39"/>
    </row>
    <row r="276" spans="1:13" ht="36" customHeight="1" x14ac:dyDescent="0.2">
      <c r="A276" s="1214"/>
      <c r="B276" s="1195"/>
      <c r="C276" s="601" t="s">
        <v>97</v>
      </c>
      <c r="D276" s="132">
        <v>0</v>
      </c>
      <c r="E276" s="132">
        <v>0</v>
      </c>
      <c r="F276" s="92">
        <v>0</v>
      </c>
      <c r="G276" s="132">
        <f t="shared" si="30"/>
        <v>0</v>
      </c>
      <c r="H276" s="156"/>
      <c r="I276" s="39"/>
      <c r="J276" s="39"/>
      <c r="K276" s="39"/>
      <c r="L276" s="39"/>
      <c r="M276" s="39"/>
    </row>
    <row r="277" spans="1:13" ht="15" customHeight="1" x14ac:dyDescent="0.2">
      <c r="A277" s="1212" t="s">
        <v>100</v>
      </c>
      <c r="B277" s="886" t="s">
        <v>1044</v>
      </c>
      <c r="C277" s="601" t="s">
        <v>1</v>
      </c>
      <c r="D277" s="132">
        <f>D278+D279+D280+D281</f>
        <v>84124</v>
      </c>
      <c r="E277" s="132">
        <f>E278+E279+E280+E281</f>
        <v>66272.210000000006</v>
      </c>
      <c r="F277" s="92">
        <f t="shared" ref="F277:F279" si="33">E277/D277*100</f>
        <v>78.779194997860316</v>
      </c>
      <c r="G277" s="132">
        <f t="shared" si="30"/>
        <v>66272.210000000006</v>
      </c>
      <c r="H277" s="156"/>
      <c r="I277" s="39"/>
      <c r="J277" s="39"/>
      <c r="K277" s="39"/>
      <c r="L277" s="39"/>
      <c r="M277" s="39"/>
    </row>
    <row r="278" spans="1:13" ht="45" x14ac:dyDescent="0.2">
      <c r="A278" s="1213"/>
      <c r="B278" s="1194"/>
      <c r="C278" s="601" t="s">
        <v>8</v>
      </c>
      <c r="D278" s="132">
        <f t="shared" ref="D278:E281" si="34">D283+D288</f>
        <v>0</v>
      </c>
      <c r="E278" s="132">
        <f t="shared" si="34"/>
        <v>0</v>
      </c>
      <c r="F278" s="92">
        <v>0</v>
      </c>
      <c r="G278" s="132">
        <f t="shared" si="30"/>
        <v>0</v>
      </c>
      <c r="H278" s="156"/>
      <c r="I278" s="39"/>
      <c r="J278" s="39"/>
      <c r="K278" s="39"/>
      <c r="L278" s="39"/>
      <c r="M278" s="39"/>
    </row>
    <row r="279" spans="1:13" ht="45" customHeight="1" x14ac:dyDescent="0.2">
      <c r="A279" s="1213"/>
      <c r="B279" s="1194"/>
      <c r="C279" s="601" t="s">
        <v>2</v>
      </c>
      <c r="D279" s="132">
        <f t="shared" si="34"/>
        <v>84124</v>
      </c>
      <c r="E279" s="132">
        <f>E284+E289</f>
        <v>66272.210000000006</v>
      </c>
      <c r="F279" s="92">
        <f t="shared" si="33"/>
        <v>78.779194997860316</v>
      </c>
      <c r="G279" s="132">
        <f t="shared" si="30"/>
        <v>66272.210000000006</v>
      </c>
      <c r="H279" s="156"/>
      <c r="I279" s="39"/>
      <c r="J279" s="39"/>
      <c r="K279" s="39"/>
      <c r="L279" s="39"/>
      <c r="M279" s="39"/>
    </row>
    <row r="280" spans="1:13" ht="52.5" customHeight="1" x14ac:dyDescent="0.2">
      <c r="A280" s="1213"/>
      <c r="B280" s="1194"/>
      <c r="C280" s="601" t="s">
        <v>3</v>
      </c>
      <c r="D280" s="132">
        <f t="shared" si="34"/>
        <v>0</v>
      </c>
      <c r="E280" s="132">
        <f t="shared" si="34"/>
        <v>0</v>
      </c>
      <c r="F280" s="92">
        <v>0</v>
      </c>
      <c r="G280" s="132">
        <f t="shared" si="30"/>
        <v>0</v>
      </c>
      <c r="H280" s="192"/>
      <c r="I280" s="39"/>
      <c r="J280" s="39"/>
      <c r="K280" s="39"/>
      <c r="L280" s="39"/>
      <c r="M280" s="39"/>
    </row>
    <row r="281" spans="1:13" ht="27.75" customHeight="1" x14ac:dyDescent="0.2">
      <c r="A281" s="1214"/>
      <c r="B281" s="1195"/>
      <c r="C281" s="601" t="s">
        <v>97</v>
      </c>
      <c r="D281" s="132">
        <f t="shared" si="34"/>
        <v>0</v>
      </c>
      <c r="E281" s="132">
        <f t="shared" si="34"/>
        <v>0</v>
      </c>
      <c r="F281" s="92">
        <v>0</v>
      </c>
      <c r="G281" s="132">
        <f t="shared" si="30"/>
        <v>0</v>
      </c>
      <c r="H281" s="156"/>
      <c r="I281" s="39"/>
      <c r="J281" s="39"/>
      <c r="K281" s="39"/>
      <c r="L281" s="39"/>
      <c r="M281" s="39"/>
    </row>
    <row r="282" spans="1:13" ht="15" customHeight="1" x14ac:dyDescent="0.2">
      <c r="A282" s="564" t="s">
        <v>141</v>
      </c>
      <c r="B282" s="886" t="s">
        <v>142</v>
      </c>
      <c r="C282" s="601" t="s">
        <v>1</v>
      </c>
      <c r="D282" s="132">
        <f>D283+D284+D285+D286</f>
        <v>84124</v>
      </c>
      <c r="E282" s="132">
        <f>E283+E284+E285+E286</f>
        <v>66272.210000000006</v>
      </c>
      <c r="F282" s="92">
        <f>E282/D282*100</f>
        <v>78.779194997860316</v>
      </c>
      <c r="G282" s="132">
        <f t="shared" si="30"/>
        <v>66272.210000000006</v>
      </c>
      <c r="H282" s="156"/>
      <c r="I282" s="39"/>
      <c r="J282" s="39"/>
      <c r="K282" s="39"/>
      <c r="L282" s="39"/>
      <c r="M282" s="39"/>
    </row>
    <row r="283" spans="1:13" ht="51" customHeight="1" x14ac:dyDescent="0.2">
      <c r="A283" s="564"/>
      <c r="B283" s="911"/>
      <c r="C283" s="601" t="s">
        <v>8</v>
      </c>
      <c r="D283" s="132">
        <v>0</v>
      </c>
      <c r="E283" s="132">
        <v>0</v>
      </c>
      <c r="F283" s="92">
        <v>0</v>
      </c>
      <c r="G283" s="132">
        <f t="shared" si="30"/>
        <v>0</v>
      </c>
      <c r="H283" s="156"/>
      <c r="I283" s="39"/>
      <c r="J283" s="39"/>
      <c r="K283" s="39"/>
      <c r="L283" s="39"/>
      <c r="M283" s="39"/>
    </row>
    <row r="284" spans="1:13" ht="52.5" customHeight="1" x14ac:dyDescent="0.2">
      <c r="A284" s="564"/>
      <c r="B284" s="911"/>
      <c r="C284" s="601" t="s">
        <v>2</v>
      </c>
      <c r="D284" s="132">
        <v>84124</v>
      </c>
      <c r="E284" s="132">
        <v>66272.210000000006</v>
      </c>
      <c r="F284" s="92">
        <f t="shared" ref="F284" si="35">E284/D284*100</f>
        <v>78.779194997860316</v>
      </c>
      <c r="G284" s="132">
        <f t="shared" si="30"/>
        <v>66272.210000000006</v>
      </c>
      <c r="H284" s="567" t="s">
        <v>1546</v>
      </c>
      <c r="I284" s="39"/>
      <c r="J284" s="39"/>
      <c r="K284" s="39"/>
      <c r="L284" s="39"/>
      <c r="M284" s="39"/>
    </row>
    <row r="285" spans="1:13" ht="51" customHeight="1" x14ac:dyDescent="0.2">
      <c r="A285" s="564"/>
      <c r="B285" s="911"/>
      <c r="C285" s="601" t="s">
        <v>3</v>
      </c>
      <c r="D285" s="132">
        <v>0</v>
      </c>
      <c r="E285" s="132">
        <v>0</v>
      </c>
      <c r="F285" s="92">
        <v>0</v>
      </c>
      <c r="G285" s="132">
        <f t="shared" si="30"/>
        <v>0</v>
      </c>
      <c r="H285" s="156"/>
      <c r="I285" s="39"/>
      <c r="J285" s="39"/>
      <c r="K285" s="39"/>
      <c r="L285" s="39"/>
      <c r="M285" s="39"/>
    </row>
    <row r="286" spans="1:13" ht="161.25" customHeight="1" x14ac:dyDescent="0.2">
      <c r="A286" s="565"/>
      <c r="B286" s="887"/>
      <c r="C286" s="601" t="s">
        <v>97</v>
      </c>
      <c r="D286" s="132">
        <v>0</v>
      </c>
      <c r="E286" s="132">
        <v>0</v>
      </c>
      <c r="F286" s="92">
        <v>0</v>
      </c>
      <c r="G286" s="132">
        <f t="shared" si="30"/>
        <v>0</v>
      </c>
      <c r="H286" s="156"/>
      <c r="I286" s="39"/>
      <c r="J286" s="39"/>
      <c r="K286" s="39"/>
      <c r="L286" s="39"/>
      <c r="M286" s="39"/>
    </row>
    <row r="287" spans="1:13" ht="15" customHeight="1" x14ac:dyDescent="0.2">
      <c r="A287" s="564" t="s">
        <v>143</v>
      </c>
      <c r="B287" s="1286" t="s">
        <v>144</v>
      </c>
      <c r="C287" s="601" t="s">
        <v>1</v>
      </c>
      <c r="D287" s="132">
        <f>D288+D289+D290+D291</f>
        <v>0</v>
      </c>
      <c r="E287" s="132">
        <f>E288+E289+E290+E291</f>
        <v>0</v>
      </c>
      <c r="F287" s="92">
        <v>0</v>
      </c>
      <c r="G287" s="132">
        <f t="shared" si="30"/>
        <v>0</v>
      </c>
      <c r="H287" s="156"/>
      <c r="I287" s="39"/>
      <c r="J287" s="39"/>
      <c r="K287" s="39"/>
      <c r="L287" s="39"/>
      <c r="M287" s="39"/>
    </row>
    <row r="288" spans="1:13" ht="45" customHeight="1" x14ac:dyDescent="0.2">
      <c r="A288" s="564"/>
      <c r="B288" s="1449"/>
      <c r="C288" s="601" t="s">
        <v>8</v>
      </c>
      <c r="D288" s="132">
        <v>0</v>
      </c>
      <c r="E288" s="132">
        <v>0</v>
      </c>
      <c r="F288" s="92">
        <v>0</v>
      </c>
      <c r="G288" s="132">
        <f t="shared" si="30"/>
        <v>0</v>
      </c>
      <c r="H288" s="156"/>
      <c r="I288" s="39"/>
      <c r="J288" s="39"/>
      <c r="K288" s="39"/>
      <c r="L288" s="39"/>
      <c r="M288" s="39"/>
    </row>
    <row r="289" spans="1:13" ht="45" customHeight="1" x14ac:dyDescent="0.2">
      <c r="A289" s="564"/>
      <c r="B289" s="1449"/>
      <c r="C289" s="601" t="s">
        <v>2</v>
      </c>
      <c r="D289" s="132">
        <v>0</v>
      </c>
      <c r="E289" s="132">
        <v>0</v>
      </c>
      <c r="F289" s="92">
        <v>0</v>
      </c>
      <c r="G289" s="132">
        <f t="shared" si="30"/>
        <v>0</v>
      </c>
      <c r="H289" s="156"/>
      <c r="I289" s="39"/>
      <c r="J289" s="39"/>
      <c r="K289" s="39"/>
      <c r="L289" s="39"/>
      <c r="M289" s="39"/>
    </row>
    <row r="290" spans="1:13" ht="55.5" customHeight="1" x14ac:dyDescent="0.2">
      <c r="A290" s="564"/>
      <c r="B290" s="1449"/>
      <c r="C290" s="601" t="s">
        <v>3</v>
      </c>
      <c r="D290" s="132">
        <v>0</v>
      </c>
      <c r="E290" s="132">
        <v>0</v>
      </c>
      <c r="F290" s="92">
        <v>0</v>
      </c>
      <c r="G290" s="132">
        <f t="shared" si="30"/>
        <v>0</v>
      </c>
      <c r="H290" s="156"/>
      <c r="I290" s="39"/>
      <c r="J290" s="39"/>
      <c r="K290" s="39"/>
      <c r="L290" s="39"/>
      <c r="M290" s="39"/>
    </row>
    <row r="291" spans="1:13" ht="34.5" customHeight="1" x14ac:dyDescent="0.2">
      <c r="A291" s="564"/>
      <c r="B291" s="1450"/>
      <c r="C291" s="601" t="s">
        <v>97</v>
      </c>
      <c r="D291" s="132">
        <v>0</v>
      </c>
      <c r="E291" s="132">
        <v>0</v>
      </c>
      <c r="F291" s="92">
        <v>0</v>
      </c>
      <c r="G291" s="132">
        <f t="shared" si="30"/>
        <v>0</v>
      </c>
      <c r="H291" s="156"/>
      <c r="I291" s="39"/>
      <c r="J291" s="39"/>
      <c r="K291" s="39"/>
      <c r="L291" s="39"/>
      <c r="M291" s="39"/>
    </row>
    <row r="292" spans="1:13" ht="30" customHeight="1" x14ac:dyDescent="0.2">
      <c r="A292" s="1212" t="s">
        <v>14</v>
      </c>
      <c r="B292" s="886" t="s">
        <v>1045</v>
      </c>
      <c r="C292" s="601" t="s">
        <v>1</v>
      </c>
      <c r="D292" s="132">
        <f>D293+D294+D295+D296</f>
        <v>1599446.9</v>
      </c>
      <c r="E292" s="132">
        <f>E293+E294+E295+E296</f>
        <v>1559393.96</v>
      </c>
      <c r="F292" s="92">
        <f t="shared" ref="F292:F352" si="36">E292/D292*100</f>
        <v>97.495825588208035</v>
      </c>
      <c r="G292" s="132">
        <f t="shared" si="30"/>
        <v>1559393.96</v>
      </c>
      <c r="H292" s="156"/>
      <c r="I292" s="39"/>
      <c r="J292" s="39"/>
      <c r="K292" s="39"/>
      <c r="L292" s="39"/>
      <c r="M292" s="39"/>
    </row>
    <row r="293" spans="1:13" ht="58.5" customHeight="1" x14ac:dyDescent="0.2">
      <c r="A293" s="1213"/>
      <c r="B293" s="1194"/>
      <c r="C293" s="601" t="s">
        <v>8</v>
      </c>
      <c r="D293" s="132">
        <f>D298+D368+D373+D378</f>
        <v>0</v>
      </c>
      <c r="E293" s="132">
        <f t="shared" ref="E293:E295" si="37">E298+E368+E373</f>
        <v>0</v>
      </c>
      <c r="F293" s="92">
        <v>0</v>
      </c>
      <c r="G293" s="132">
        <f t="shared" si="30"/>
        <v>0</v>
      </c>
      <c r="H293" s="156"/>
      <c r="I293" s="39"/>
      <c r="J293" s="39"/>
      <c r="K293" s="39"/>
      <c r="L293" s="39"/>
      <c r="M293" s="39"/>
    </row>
    <row r="294" spans="1:13" ht="60.75" customHeight="1" x14ac:dyDescent="0.2">
      <c r="A294" s="1213"/>
      <c r="B294" s="1194"/>
      <c r="C294" s="601" t="s">
        <v>2</v>
      </c>
      <c r="D294" s="132">
        <f t="shared" ref="D294:E296" si="38">D299+D369+D374+D379</f>
        <v>1408873</v>
      </c>
      <c r="E294" s="132">
        <f t="shared" si="37"/>
        <v>1382459.96</v>
      </c>
      <c r="F294" s="92">
        <f t="shared" si="36"/>
        <v>98.125236270409047</v>
      </c>
      <c r="G294" s="132">
        <f t="shared" si="30"/>
        <v>1382459.96</v>
      </c>
      <c r="H294" s="156"/>
      <c r="I294" s="39"/>
      <c r="J294" s="39"/>
      <c r="K294" s="39"/>
      <c r="L294" s="39"/>
      <c r="M294" s="39"/>
    </row>
    <row r="295" spans="1:13" ht="90.75" customHeight="1" x14ac:dyDescent="0.2">
      <c r="A295" s="1213"/>
      <c r="B295" s="1194"/>
      <c r="C295" s="601" t="s">
        <v>3</v>
      </c>
      <c r="D295" s="132">
        <f t="shared" si="38"/>
        <v>190573.9</v>
      </c>
      <c r="E295" s="132">
        <f t="shared" si="37"/>
        <v>176934</v>
      </c>
      <c r="F295" s="92">
        <f t="shared" si="36"/>
        <v>92.842724003654226</v>
      </c>
      <c r="G295" s="132">
        <f t="shared" si="30"/>
        <v>176934</v>
      </c>
      <c r="H295" s="567"/>
      <c r="I295" s="39"/>
      <c r="J295" s="39"/>
      <c r="K295" s="39"/>
      <c r="L295" s="39"/>
      <c r="M295" s="39"/>
    </row>
    <row r="296" spans="1:13" ht="33" customHeight="1" x14ac:dyDescent="0.2">
      <c r="A296" s="1214"/>
      <c r="B296" s="1195"/>
      <c r="C296" s="601" t="s">
        <v>97</v>
      </c>
      <c r="D296" s="132">
        <f t="shared" si="38"/>
        <v>0</v>
      </c>
      <c r="E296" s="132">
        <f t="shared" si="38"/>
        <v>0</v>
      </c>
      <c r="F296" s="92">
        <v>0</v>
      </c>
      <c r="G296" s="132">
        <f t="shared" si="30"/>
        <v>0</v>
      </c>
      <c r="H296" s="156"/>
      <c r="I296" s="39"/>
      <c r="J296" s="39"/>
      <c r="K296" s="39"/>
      <c r="L296" s="39"/>
      <c r="M296" s="39"/>
    </row>
    <row r="297" spans="1:13" ht="15" customHeight="1" x14ac:dyDescent="0.2">
      <c r="A297" s="1212" t="s">
        <v>145</v>
      </c>
      <c r="B297" s="886" t="s">
        <v>1046</v>
      </c>
      <c r="C297" s="601" t="s">
        <v>1</v>
      </c>
      <c r="D297" s="132">
        <f>D298+D299+D300+D301</f>
        <v>1579098.9</v>
      </c>
      <c r="E297" s="132">
        <f>E298+E299+E300+E301</f>
        <v>1541070.55</v>
      </c>
      <c r="F297" s="92">
        <f t="shared" si="36"/>
        <v>97.591768951267085</v>
      </c>
      <c r="G297" s="132">
        <f t="shared" si="30"/>
        <v>1541070.55</v>
      </c>
      <c r="H297" s="156"/>
      <c r="I297" s="39"/>
      <c r="J297" s="39"/>
      <c r="K297" s="39"/>
      <c r="L297" s="39"/>
      <c r="M297" s="39"/>
    </row>
    <row r="298" spans="1:13" ht="47.25" customHeight="1" x14ac:dyDescent="0.2">
      <c r="A298" s="1213"/>
      <c r="B298" s="1194"/>
      <c r="C298" s="601" t="s">
        <v>8</v>
      </c>
      <c r="D298" s="132">
        <f t="shared" ref="D298:E299" si="39">D303+D338</f>
        <v>0</v>
      </c>
      <c r="E298" s="132">
        <f t="shared" si="39"/>
        <v>0</v>
      </c>
      <c r="F298" s="92">
        <v>0</v>
      </c>
      <c r="G298" s="132">
        <f t="shared" si="30"/>
        <v>0</v>
      </c>
      <c r="H298" s="156"/>
      <c r="I298" s="39"/>
      <c r="J298" s="39"/>
      <c r="K298" s="39"/>
      <c r="L298" s="39"/>
      <c r="M298" s="39"/>
    </row>
    <row r="299" spans="1:13" ht="55.5" customHeight="1" x14ac:dyDescent="0.2">
      <c r="A299" s="1213"/>
      <c r="B299" s="1194"/>
      <c r="C299" s="601" t="s">
        <v>2</v>
      </c>
      <c r="D299" s="132">
        <f t="shared" si="39"/>
        <v>1408873</v>
      </c>
      <c r="E299" s="132">
        <f t="shared" si="39"/>
        <v>1382459.96</v>
      </c>
      <c r="F299" s="92">
        <f t="shared" si="36"/>
        <v>98.125236270409047</v>
      </c>
      <c r="G299" s="132">
        <f t="shared" si="30"/>
        <v>1382459.96</v>
      </c>
      <c r="H299" s="156"/>
      <c r="I299" s="39"/>
      <c r="J299" s="39"/>
      <c r="K299" s="39"/>
      <c r="L299" s="39"/>
      <c r="M299" s="39"/>
    </row>
    <row r="300" spans="1:13" ht="52.5" customHeight="1" x14ac:dyDescent="0.2">
      <c r="A300" s="1213"/>
      <c r="B300" s="1194"/>
      <c r="C300" s="601" t="s">
        <v>3</v>
      </c>
      <c r="D300" s="132">
        <f>D305+D340+D365</f>
        <v>170225.9</v>
      </c>
      <c r="E300" s="132">
        <f>E305+E340+E365</f>
        <v>158610.59</v>
      </c>
      <c r="F300" s="92">
        <f t="shared" si="36"/>
        <v>93.176531890857973</v>
      </c>
      <c r="G300" s="132">
        <f t="shared" si="30"/>
        <v>158610.59</v>
      </c>
      <c r="H300" s="156"/>
      <c r="I300" s="39"/>
      <c r="J300" s="39"/>
      <c r="K300" s="39"/>
      <c r="L300" s="39"/>
      <c r="M300" s="39"/>
    </row>
    <row r="301" spans="1:13" ht="25.5" customHeight="1" x14ac:dyDescent="0.2">
      <c r="A301" s="1214"/>
      <c r="B301" s="1195"/>
      <c r="C301" s="601" t="s">
        <v>97</v>
      </c>
      <c r="D301" s="132">
        <f>D306+D341</f>
        <v>0</v>
      </c>
      <c r="E301" s="132">
        <f>E306+E341</f>
        <v>0</v>
      </c>
      <c r="F301" s="92">
        <v>0</v>
      </c>
      <c r="G301" s="132">
        <f t="shared" si="30"/>
        <v>0</v>
      </c>
      <c r="H301" s="156"/>
      <c r="I301" s="39"/>
      <c r="J301" s="39"/>
      <c r="K301" s="39"/>
      <c r="L301" s="39"/>
      <c r="M301" s="39"/>
    </row>
    <row r="302" spans="1:13" ht="27.75" customHeight="1" x14ac:dyDescent="0.2">
      <c r="A302" s="1460" t="s">
        <v>146</v>
      </c>
      <c r="B302" s="886" t="s">
        <v>147</v>
      </c>
      <c r="C302" s="601" t="s">
        <v>1</v>
      </c>
      <c r="D302" s="132">
        <f>D303+D304+D305+D306</f>
        <v>1394391</v>
      </c>
      <c r="E302" s="132">
        <f>E303+E304+E305+E306</f>
        <v>1368994.86</v>
      </c>
      <c r="F302" s="92">
        <f t="shared" si="36"/>
        <v>98.1786930638537</v>
      </c>
      <c r="G302" s="132">
        <f t="shared" si="30"/>
        <v>1368994.86</v>
      </c>
      <c r="H302" s="156"/>
      <c r="I302" s="39"/>
      <c r="J302" s="39"/>
      <c r="K302" s="39"/>
      <c r="L302" s="39"/>
      <c r="M302" s="39"/>
    </row>
    <row r="303" spans="1:13" ht="51.75" customHeight="1" x14ac:dyDescent="0.2">
      <c r="A303" s="1461"/>
      <c r="B303" s="911"/>
      <c r="C303" s="601" t="s">
        <v>8</v>
      </c>
      <c r="D303" s="132">
        <f t="shared" ref="D303:E306" si="40">D308+D323+D328+D333</f>
        <v>0</v>
      </c>
      <c r="E303" s="132">
        <f t="shared" si="40"/>
        <v>0</v>
      </c>
      <c r="F303" s="92">
        <v>0</v>
      </c>
      <c r="G303" s="132">
        <f t="shared" si="30"/>
        <v>0</v>
      </c>
      <c r="H303" s="156"/>
      <c r="I303" s="39"/>
      <c r="J303" s="39"/>
      <c r="K303" s="39"/>
      <c r="L303" s="39"/>
      <c r="M303" s="39"/>
    </row>
    <row r="304" spans="1:13" ht="51" customHeight="1" x14ac:dyDescent="0.2">
      <c r="A304" s="1461"/>
      <c r="B304" s="911"/>
      <c r="C304" s="601" t="s">
        <v>2</v>
      </c>
      <c r="D304" s="132">
        <f>D309+D324+D329+D334</f>
        <v>1392727</v>
      </c>
      <c r="E304" s="132">
        <f>E309+E324+E329+E334</f>
        <v>1367491.57</v>
      </c>
      <c r="F304" s="92">
        <f t="shared" si="36"/>
        <v>98.188056237870029</v>
      </c>
      <c r="G304" s="132">
        <f t="shared" si="30"/>
        <v>1367491.57</v>
      </c>
      <c r="H304" s="567"/>
      <c r="I304" s="39"/>
      <c r="J304" s="39"/>
      <c r="K304" s="39"/>
      <c r="L304" s="39"/>
      <c r="M304" s="39"/>
    </row>
    <row r="305" spans="1:13" ht="51.75" customHeight="1" x14ac:dyDescent="0.2">
      <c r="A305" s="1461"/>
      <c r="B305" s="911"/>
      <c r="C305" s="601" t="s">
        <v>3</v>
      </c>
      <c r="D305" s="132">
        <f t="shared" si="40"/>
        <v>1664</v>
      </c>
      <c r="E305" s="132">
        <f t="shared" si="40"/>
        <v>1503.29</v>
      </c>
      <c r="F305" s="92">
        <f t="shared" si="36"/>
        <v>90.341947115384613</v>
      </c>
      <c r="G305" s="132">
        <f t="shared" si="30"/>
        <v>1503.29</v>
      </c>
      <c r="H305" s="567"/>
      <c r="I305" s="39"/>
      <c r="J305" s="39"/>
      <c r="K305" s="39"/>
      <c r="L305" s="39"/>
      <c r="M305" s="39"/>
    </row>
    <row r="306" spans="1:13" ht="141.75" customHeight="1" x14ac:dyDescent="0.2">
      <c r="A306" s="1462"/>
      <c r="B306" s="887"/>
      <c r="C306" s="601" t="s">
        <v>97</v>
      </c>
      <c r="D306" s="132">
        <f t="shared" si="40"/>
        <v>0</v>
      </c>
      <c r="E306" s="132">
        <f t="shared" si="40"/>
        <v>0</v>
      </c>
      <c r="F306" s="92">
        <v>0</v>
      </c>
      <c r="G306" s="132">
        <f t="shared" si="30"/>
        <v>0</v>
      </c>
      <c r="H306" s="156"/>
      <c r="I306" s="39"/>
      <c r="J306" s="39"/>
      <c r="K306" s="39"/>
      <c r="L306" s="39"/>
      <c r="M306" s="39"/>
    </row>
    <row r="307" spans="1:13" ht="15" customHeight="1" x14ac:dyDescent="0.2">
      <c r="A307" s="1212" t="s">
        <v>148</v>
      </c>
      <c r="B307" s="886" t="s">
        <v>149</v>
      </c>
      <c r="C307" s="601" t="s">
        <v>1</v>
      </c>
      <c r="D307" s="132">
        <f>D308+D309+D310+D311</f>
        <v>1337609</v>
      </c>
      <c r="E307" s="132">
        <f>E308+E309+E310+E311</f>
        <v>1315079.1000000001</v>
      </c>
      <c r="F307" s="92">
        <f t="shared" si="36"/>
        <v>98.315658761267315</v>
      </c>
      <c r="G307" s="132">
        <f t="shared" si="30"/>
        <v>1315079.1000000001</v>
      </c>
      <c r="H307" s="156"/>
      <c r="I307" s="39"/>
      <c r="J307" s="39"/>
      <c r="K307" s="39"/>
      <c r="L307" s="39"/>
      <c r="M307" s="39"/>
    </row>
    <row r="308" spans="1:13" ht="45" x14ac:dyDescent="0.2">
      <c r="A308" s="1213"/>
      <c r="B308" s="911"/>
      <c r="C308" s="601" t="s">
        <v>8</v>
      </c>
      <c r="D308" s="132">
        <f>D313+D318</f>
        <v>0</v>
      </c>
      <c r="E308" s="132">
        <f>E313+E318</f>
        <v>0</v>
      </c>
      <c r="F308" s="92">
        <v>0</v>
      </c>
      <c r="G308" s="132">
        <f t="shared" si="30"/>
        <v>0</v>
      </c>
      <c r="H308" s="156"/>
      <c r="I308" s="39"/>
      <c r="J308" s="39"/>
      <c r="K308" s="39"/>
      <c r="L308" s="39"/>
      <c r="M308" s="39"/>
    </row>
    <row r="309" spans="1:13" ht="45" customHeight="1" x14ac:dyDescent="0.2">
      <c r="A309" s="1213"/>
      <c r="B309" s="911"/>
      <c r="C309" s="601" t="s">
        <v>2</v>
      </c>
      <c r="D309" s="132">
        <f>D314+D319</f>
        <v>1335945</v>
      </c>
      <c r="E309" s="132">
        <f>E314+E319</f>
        <v>1313575.81</v>
      </c>
      <c r="F309" s="92">
        <f t="shared" si="36"/>
        <v>98.325590499608893</v>
      </c>
      <c r="G309" s="132">
        <f t="shared" si="30"/>
        <v>1313575.81</v>
      </c>
      <c r="H309" s="567"/>
      <c r="I309" s="39"/>
      <c r="J309" s="39"/>
      <c r="K309" s="39"/>
      <c r="L309" s="39"/>
      <c r="M309" s="39"/>
    </row>
    <row r="310" spans="1:13" ht="45" customHeight="1" x14ac:dyDescent="0.2">
      <c r="A310" s="1213"/>
      <c r="B310" s="911"/>
      <c r="C310" s="601" t="s">
        <v>3</v>
      </c>
      <c r="D310" s="132">
        <f t="shared" ref="D310:E311" si="41">D315+D320</f>
        <v>1664</v>
      </c>
      <c r="E310" s="132">
        <f t="shared" si="41"/>
        <v>1503.29</v>
      </c>
      <c r="F310" s="92">
        <f t="shared" si="36"/>
        <v>90.341947115384613</v>
      </c>
      <c r="G310" s="132">
        <f t="shared" si="30"/>
        <v>1503.29</v>
      </c>
      <c r="H310" s="567"/>
      <c r="I310" s="39"/>
      <c r="J310" s="39"/>
      <c r="K310" s="39"/>
      <c r="L310" s="39"/>
      <c r="M310" s="39"/>
    </row>
    <row r="311" spans="1:13" x14ac:dyDescent="0.2">
      <c r="A311" s="1214"/>
      <c r="B311" s="887"/>
      <c r="C311" s="601" t="s">
        <v>97</v>
      </c>
      <c r="D311" s="132">
        <f t="shared" si="41"/>
        <v>0</v>
      </c>
      <c r="E311" s="132">
        <f t="shared" si="41"/>
        <v>0</v>
      </c>
      <c r="F311" s="92">
        <v>0</v>
      </c>
      <c r="G311" s="132">
        <f t="shared" si="30"/>
        <v>0</v>
      </c>
      <c r="H311" s="156"/>
      <c r="I311" s="39"/>
      <c r="J311" s="39"/>
      <c r="K311" s="39"/>
      <c r="L311" s="39"/>
      <c r="M311" s="39"/>
    </row>
    <row r="312" spans="1:13" ht="15" customHeight="1" x14ac:dyDescent="0.2">
      <c r="A312" s="1212" t="s">
        <v>150</v>
      </c>
      <c r="B312" s="886" t="s">
        <v>116</v>
      </c>
      <c r="C312" s="601" t="s">
        <v>1</v>
      </c>
      <c r="D312" s="132">
        <f>D313+D314+D315+D316</f>
        <v>1023852</v>
      </c>
      <c r="E312" s="132">
        <f>E313+E314+E315+E316</f>
        <v>1007053.8</v>
      </c>
      <c r="F312" s="92">
        <f t="shared" si="36"/>
        <v>98.359313650801099</v>
      </c>
      <c r="G312" s="132">
        <f t="shared" si="30"/>
        <v>1007053.8</v>
      </c>
      <c r="H312" s="156"/>
      <c r="I312" s="39"/>
      <c r="J312" s="39"/>
      <c r="K312" s="39"/>
      <c r="L312" s="39"/>
      <c r="M312" s="39"/>
    </row>
    <row r="313" spans="1:13" ht="45" x14ac:dyDescent="0.2">
      <c r="A313" s="1213"/>
      <c r="B313" s="911"/>
      <c r="C313" s="601" t="s">
        <v>8</v>
      </c>
      <c r="D313" s="132">
        <v>0</v>
      </c>
      <c r="E313" s="132">
        <v>0</v>
      </c>
      <c r="F313" s="92">
        <v>0</v>
      </c>
      <c r="G313" s="132">
        <f t="shared" si="30"/>
        <v>0</v>
      </c>
      <c r="H313" s="156"/>
      <c r="I313" s="39"/>
      <c r="J313" s="39"/>
      <c r="K313" s="39"/>
      <c r="L313" s="39"/>
      <c r="M313" s="39"/>
    </row>
    <row r="314" spans="1:13" ht="69" customHeight="1" x14ac:dyDescent="0.2">
      <c r="A314" s="1213"/>
      <c r="B314" s="911"/>
      <c r="C314" s="601" t="s">
        <v>2</v>
      </c>
      <c r="D314" s="132">
        <v>1022188</v>
      </c>
      <c r="E314" s="132">
        <v>1005550.51</v>
      </c>
      <c r="F314" s="92">
        <f t="shared" si="36"/>
        <v>98.372364966131471</v>
      </c>
      <c r="G314" s="132">
        <f t="shared" si="30"/>
        <v>1005550.51</v>
      </c>
      <c r="H314" s="569" t="s">
        <v>1534</v>
      </c>
      <c r="I314" s="39"/>
      <c r="J314" s="39"/>
      <c r="K314" s="39"/>
      <c r="L314" s="39"/>
      <c r="M314" s="39"/>
    </row>
    <row r="315" spans="1:13" ht="72.75" customHeight="1" x14ac:dyDescent="0.2">
      <c r="A315" s="1213"/>
      <c r="B315" s="911"/>
      <c r="C315" s="601" t="s">
        <v>3</v>
      </c>
      <c r="D315" s="132">
        <v>1664</v>
      </c>
      <c r="E315" s="132">
        <v>1503.29</v>
      </c>
      <c r="F315" s="92">
        <f t="shared" si="36"/>
        <v>90.341947115384613</v>
      </c>
      <c r="G315" s="132">
        <f t="shared" si="30"/>
        <v>1503.29</v>
      </c>
      <c r="H315" s="569" t="s">
        <v>1534</v>
      </c>
      <c r="I315" s="39"/>
      <c r="J315" s="39"/>
      <c r="K315" s="39"/>
      <c r="L315" s="39"/>
      <c r="M315" s="39"/>
    </row>
    <row r="316" spans="1:13" x14ac:dyDescent="0.2">
      <c r="A316" s="1214"/>
      <c r="B316" s="887"/>
      <c r="C316" s="601" t="s">
        <v>97</v>
      </c>
      <c r="D316" s="132">
        <v>0</v>
      </c>
      <c r="E316" s="132">
        <v>0</v>
      </c>
      <c r="F316" s="92">
        <v>0</v>
      </c>
      <c r="G316" s="132">
        <f t="shared" si="30"/>
        <v>0</v>
      </c>
      <c r="H316" s="156"/>
      <c r="I316" s="39"/>
      <c r="J316" s="39"/>
      <c r="K316" s="39"/>
      <c r="L316" s="39"/>
      <c r="M316" s="39"/>
    </row>
    <row r="317" spans="1:13" ht="33" customHeight="1" x14ac:dyDescent="0.2">
      <c r="A317" s="1212" t="s">
        <v>151</v>
      </c>
      <c r="B317" s="886" t="s">
        <v>152</v>
      </c>
      <c r="C317" s="601" t="s">
        <v>1</v>
      </c>
      <c r="D317" s="132">
        <f>D318+D319+D320+D321</f>
        <v>313757</v>
      </c>
      <c r="E317" s="132">
        <f>E318+E319+E320+E321</f>
        <v>308025.3</v>
      </c>
      <c r="F317" s="92">
        <f t="shared" si="36"/>
        <v>98.173204103812822</v>
      </c>
      <c r="G317" s="132">
        <f t="shared" si="30"/>
        <v>308025.3</v>
      </c>
      <c r="H317" s="156"/>
      <c r="I317" s="39"/>
      <c r="J317" s="39"/>
      <c r="K317" s="39"/>
      <c r="L317" s="39"/>
      <c r="M317" s="39"/>
    </row>
    <row r="318" spans="1:13" ht="45" x14ac:dyDescent="0.2">
      <c r="A318" s="1213"/>
      <c r="B318" s="911"/>
      <c r="C318" s="601" t="s">
        <v>8</v>
      </c>
      <c r="D318" s="132">
        <v>0</v>
      </c>
      <c r="E318" s="132">
        <v>0</v>
      </c>
      <c r="F318" s="92">
        <v>0</v>
      </c>
      <c r="G318" s="132">
        <f t="shared" si="30"/>
        <v>0</v>
      </c>
      <c r="H318" s="156"/>
      <c r="I318" s="39"/>
      <c r="J318" s="39"/>
      <c r="K318" s="39"/>
      <c r="L318" s="39"/>
      <c r="M318" s="39"/>
    </row>
    <row r="319" spans="1:13" ht="69.75" customHeight="1" x14ac:dyDescent="0.2">
      <c r="A319" s="1213"/>
      <c r="B319" s="911"/>
      <c r="C319" s="601" t="s">
        <v>2</v>
      </c>
      <c r="D319" s="132">
        <v>313757</v>
      </c>
      <c r="E319" s="132">
        <v>308025.3</v>
      </c>
      <c r="F319" s="92">
        <f t="shared" si="36"/>
        <v>98.173204103812822</v>
      </c>
      <c r="G319" s="132">
        <f t="shared" si="30"/>
        <v>308025.3</v>
      </c>
      <c r="H319" s="569" t="s">
        <v>1534</v>
      </c>
      <c r="I319" s="39"/>
      <c r="J319" s="39"/>
      <c r="K319" s="39"/>
      <c r="L319" s="39"/>
      <c r="M319" s="39"/>
    </row>
    <row r="320" spans="1:13" ht="63" customHeight="1" x14ac:dyDescent="0.2">
      <c r="A320" s="1213"/>
      <c r="B320" s="911"/>
      <c r="C320" s="601" t="s">
        <v>3</v>
      </c>
      <c r="D320" s="132">
        <v>0</v>
      </c>
      <c r="E320" s="132">
        <v>0</v>
      </c>
      <c r="F320" s="92">
        <v>0</v>
      </c>
      <c r="G320" s="132">
        <f t="shared" si="30"/>
        <v>0</v>
      </c>
      <c r="H320" s="156"/>
      <c r="I320" s="39"/>
      <c r="J320" s="39"/>
      <c r="K320" s="39"/>
      <c r="L320" s="39"/>
      <c r="M320" s="39"/>
    </row>
    <row r="321" spans="1:13" ht="26.25" customHeight="1" x14ac:dyDescent="0.2">
      <c r="A321" s="1214"/>
      <c r="B321" s="887"/>
      <c r="C321" s="601" t="s">
        <v>97</v>
      </c>
      <c r="D321" s="132">
        <v>0</v>
      </c>
      <c r="E321" s="132">
        <v>0</v>
      </c>
      <c r="F321" s="92">
        <v>0</v>
      </c>
      <c r="G321" s="132">
        <f t="shared" ref="G321:G384" si="42">E321</f>
        <v>0</v>
      </c>
      <c r="H321" s="156"/>
      <c r="I321" s="39"/>
      <c r="J321" s="39"/>
      <c r="K321" s="39"/>
      <c r="L321" s="39"/>
      <c r="M321" s="39"/>
    </row>
    <row r="322" spans="1:13" ht="15" customHeight="1" x14ac:dyDescent="0.2">
      <c r="A322" s="1212" t="s">
        <v>153</v>
      </c>
      <c r="B322" s="886" t="s">
        <v>122</v>
      </c>
      <c r="C322" s="601" t="s">
        <v>1</v>
      </c>
      <c r="D322" s="132">
        <f>D323+D324+D325+D326</f>
        <v>43588</v>
      </c>
      <c r="E322" s="132">
        <f>E323+E324+E325+E326</f>
        <v>42473.05</v>
      </c>
      <c r="F322" s="92">
        <f t="shared" si="36"/>
        <v>97.442071212260259</v>
      </c>
      <c r="G322" s="132">
        <f t="shared" si="42"/>
        <v>42473.05</v>
      </c>
      <c r="H322" s="156"/>
      <c r="I322" s="39"/>
      <c r="J322" s="39"/>
      <c r="K322" s="39"/>
      <c r="L322" s="39"/>
      <c r="M322" s="39"/>
    </row>
    <row r="323" spans="1:13" ht="45" x14ac:dyDescent="0.2">
      <c r="A323" s="1213"/>
      <c r="B323" s="911"/>
      <c r="C323" s="601" t="s">
        <v>8</v>
      </c>
      <c r="D323" s="132">
        <v>0</v>
      </c>
      <c r="E323" s="132">
        <v>0</v>
      </c>
      <c r="F323" s="92">
        <v>0</v>
      </c>
      <c r="G323" s="132">
        <f t="shared" si="42"/>
        <v>0</v>
      </c>
      <c r="H323" s="156"/>
      <c r="I323" s="39"/>
      <c r="J323" s="39"/>
      <c r="K323" s="39"/>
      <c r="L323" s="39"/>
      <c r="M323" s="39"/>
    </row>
    <row r="324" spans="1:13" ht="81.75" customHeight="1" x14ac:dyDescent="0.2">
      <c r="A324" s="1213"/>
      <c r="B324" s="911"/>
      <c r="C324" s="601" t="s">
        <v>2</v>
      </c>
      <c r="D324" s="132">
        <v>43588</v>
      </c>
      <c r="E324" s="132">
        <v>42473.05</v>
      </c>
      <c r="F324" s="92">
        <f>E324/D324*100</f>
        <v>97.442071212260259</v>
      </c>
      <c r="G324" s="132">
        <f t="shared" si="42"/>
        <v>42473.05</v>
      </c>
      <c r="H324" s="192" t="s">
        <v>1549</v>
      </c>
      <c r="I324" s="39"/>
      <c r="J324" s="39"/>
      <c r="K324" s="39"/>
      <c r="L324" s="39"/>
      <c r="M324" s="39"/>
    </row>
    <row r="325" spans="1:13" ht="45" customHeight="1" x14ac:dyDescent="0.2">
      <c r="A325" s="1213"/>
      <c r="B325" s="911"/>
      <c r="C325" s="601" t="s">
        <v>3</v>
      </c>
      <c r="D325" s="132">
        <v>0</v>
      </c>
      <c r="E325" s="132">
        <v>0</v>
      </c>
      <c r="F325" s="92">
        <v>0</v>
      </c>
      <c r="G325" s="132">
        <f t="shared" si="42"/>
        <v>0</v>
      </c>
      <c r="H325" s="156"/>
      <c r="I325" s="39"/>
      <c r="J325" s="39"/>
      <c r="K325" s="39"/>
      <c r="L325" s="39"/>
      <c r="M325" s="39"/>
    </row>
    <row r="326" spans="1:13" ht="36" customHeight="1" x14ac:dyDescent="0.2">
      <c r="A326" s="1214"/>
      <c r="B326" s="887"/>
      <c r="C326" s="601" t="s">
        <v>97</v>
      </c>
      <c r="D326" s="132">
        <v>0</v>
      </c>
      <c r="E326" s="132">
        <v>0</v>
      </c>
      <c r="F326" s="92">
        <v>0</v>
      </c>
      <c r="G326" s="132">
        <f t="shared" si="42"/>
        <v>0</v>
      </c>
      <c r="H326" s="156"/>
      <c r="I326" s="39"/>
      <c r="J326" s="39"/>
      <c r="K326" s="39"/>
      <c r="L326" s="39"/>
      <c r="M326" s="39"/>
    </row>
    <row r="327" spans="1:13" ht="15" customHeight="1" x14ac:dyDescent="0.2">
      <c r="A327" s="1212" t="s">
        <v>154</v>
      </c>
      <c r="B327" s="886" t="s">
        <v>155</v>
      </c>
      <c r="C327" s="601" t="s">
        <v>1</v>
      </c>
      <c r="D327" s="132">
        <f>D328+D329+D330+D331</f>
        <v>437</v>
      </c>
      <c r="E327" s="132">
        <f>E328+E329+E330+E331</f>
        <v>43.2</v>
      </c>
      <c r="F327" s="92">
        <f t="shared" si="36"/>
        <v>9.8855835240274601</v>
      </c>
      <c r="G327" s="132">
        <f t="shared" si="42"/>
        <v>43.2</v>
      </c>
      <c r="H327" s="156"/>
      <c r="I327" s="39"/>
      <c r="J327" s="39"/>
      <c r="K327" s="39"/>
      <c r="L327" s="39"/>
      <c r="M327" s="39"/>
    </row>
    <row r="328" spans="1:13" ht="45" x14ac:dyDescent="0.2">
      <c r="A328" s="1213"/>
      <c r="B328" s="911"/>
      <c r="C328" s="601" t="s">
        <v>8</v>
      </c>
      <c r="D328" s="132">
        <v>0</v>
      </c>
      <c r="E328" s="132">
        <v>0</v>
      </c>
      <c r="F328" s="92">
        <v>0</v>
      </c>
      <c r="G328" s="132">
        <f t="shared" si="42"/>
        <v>0</v>
      </c>
      <c r="H328" s="156"/>
      <c r="I328" s="39"/>
      <c r="J328" s="39"/>
      <c r="K328" s="39"/>
      <c r="L328" s="39"/>
      <c r="M328" s="39"/>
    </row>
    <row r="329" spans="1:13" ht="116.25" customHeight="1" x14ac:dyDescent="0.2">
      <c r="A329" s="1213"/>
      <c r="B329" s="911"/>
      <c r="C329" s="601" t="s">
        <v>2</v>
      </c>
      <c r="D329" s="132">
        <v>437</v>
      </c>
      <c r="E329" s="132">
        <v>43.2</v>
      </c>
      <c r="F329" s="92">
        <f t="shared" si="36"/>
        <v>9.8855835240274601</v>
      </c>
      <c r="G329" s="132">
        <f t="shared" si="42"/>
        <v>43.2</v>
      </c>
      <c r="H329" s="590" t="s">
        <v>1551</v>
      </c>
      <c r="I329" s="39"/>
      <c r="J329" s="39"/>
      <c r="K329" s="39"/>
      <c r="L329" s="39"/>
      <c r="M329" s="39"/>
    </row>
    <row r="330" spans="1:13" ht="64.5" customHeight="1" x14ac:dyDescent="0.2">
      <c r="A330" s="1213"/>
      <c r="B330" s="911"/>
      <c r="C330" s="601" t="s">
        <v>3</v>
      </c>
      <c r="D330" s="132">
        <v>0</v>
      </c>
      <c r="E330" s="132">
        <v>0</v>
      </c>
      <c r="F330" s="92">
        <v>0</v>
      </c>
      <c r="G330" s="132">
        <f t="shared" si="42"/>
        <v>0</v>
      </c>
      <c r="H330" s="156"/>
      <c r="I330" s="39"/>
      <c r="J330" s="39"/>
      <c r="K330" s="39"/>
      <c r="L330" s="39"/>
      <c r="M330" s="39"/>
    </row>
    <row r="331" spans="1:13" ht="87.75" customHeight="1" x14ac:dyDescent="0.2">
      <c r="A331" s="1214"/>
      <c r="B331" s="887"/>
      <c r="C331" s="601" t="s">
        <v>97</v>
      </c>
      <c r="D331" s="132">
        <v>0</v>
      </c>
      <c r="E331" s="132">
        <v>0</v>
      </c>
      <c r="F331" s="92">
        <v>0</v>
      </c>
      <c r="G331" s="132">
        <f t="shared" si="42"/>
        <v>0</v>
      </c>
      <c r="H331" s="156"/>
      <c r="I331" s="39"/>
      <c r="J331" s="39"/>
      <c r="K331" s="39"/>
      <c r="L331" s="39"/>
      <c r="M331" s="39"/>
    </row>
    <row r="332" spans="1:13" ht="15" customHeight="1" x14ac:dyDescent="0.2">
      <c r="A332" s="1212" t="s">
        <v>156</v>
      </c>
      <c r="B332" s="886" t="s">
        <v>157</v>
      </c>
      <c r="C332" s="601" t="s">
        <v>1</v>
      </c>
      <c r="D332" s="132">
        <f>D333+D334+D335+D336</f>
        <v>12757</v>
      </c>
      <c r="E332" s="132">
        <f>E333+E334+E335+E336</f>
        <v>11399.51</v>
      </c>
      <c r="F332" s="92">
        <f t="shared" si="36"/>
        <v>89.358861801363958</v>
      </c>
      <c r="G332" s="132">
        <f t="shared" si="42"/>
        <v>11399.51</v>
      </c>
      <c r="H332" s="156"/>
      <c r="I332" s="39"/>
      <c r="J332" s="39"/>
      <c r="K332" s="39"/>
      <c r="L332" s="39"/>
      <c r="M332" s="39"/>
    </row>
    <row r="333" spans="1:13" ht="45" x14ac:dyDescent="0.2">
      <c r="A333" s="1213"/>
      <c r="B333" s="911"/>
      <c r="C333" s="601" t="s">
        <v>8</v>
      </c>
      <c r="D333" s="132">
        <v>0</v>
      </c>
      <c r="E333" s="132">
        <v>0</v>
      </c>
      <c r="F333" s="92">
        <v>0</v>
      </c>
      <c r="G333" s="132">
        <f t="shared" si="42"/>
        <v>0</v>
      </c>
      <c r="H333" s="156"/>
      <c r="I333" s="39"/>
      <c r="J333" s="39"/>
      <c r="K333" s="39"/>
      <c r="L333" s="39"/>
      <c r="M333" s="39"/>
    </row>
    <row r="334" spans="1:13" ht="116.25" customHeight="1" x14ac:dyDescent="0.2">
      <c r="A334" s="1213"/>
      <c r="B334" s="911"/>
      <c r="C334" s="601" t="s">
        <v>2</v>
      </c>
      <c r="D334" s="132">
        <v>12757</v>
      </c>
      <c r="E334" s="132">
        <v>11399.51</v>
      </c>
      <c r="F334" s="92">
        <f t="shared" si="36"/>
        <v>89.358861801363958</v>
      </c>
      <c r="G334" s="132">
        <f t="shared" si="42"/>
        <v>11399.51</v>
      </c>
      <c r="H334" s="567"/>
      <c r="I334" s="39"/>
      <c r="J334" s="39"/>
      <c r="K334" s="39"/>
      <c r="L334" s="39"/>
      <c r="M334" s="39"/>
    </row>
    <row r="335" spans="1:13" ht="45" customHeight="1" x14ac:dyDescent="0.2">
      <c r="A335" s="1213"/>
      <c r="B335" s="911"/>
      <c r="C335" s="601" t="s">
        <v>3</v>
      </c>
      <c r="D335" s="132">
        <v>0</v>
      </c>
      <c r="E335" s="132">
        <v>0</v>
      </c>
      <c r="F335" s="92">
        <v>0</v>
      </c>
      <c r="G335" s="132">
        <f t="shared" si="42"/>
        <v>0</v>
      </c>
      <c r="H335" s="156"/>
      <c r="I335" s="39"/>
      <c r="J335" s="39"/>
      <c r="K335" s="39"/>
      <c r="L335" s="39"/>
      <c r="M335" s="39"/>
    </row>
    <row r="336" spans="1:13" x14ac:dyDescent="0.2">
      <c r="A336" s="1214"/>
      <c r="B336" s="887"/>
      <c r="C336" s="601" t="s">
        <v>97</v>
      </c>
      <c r="D336" s="132">
        <v>0</v>
      </c>
      <c r="E336" s="132">
        <v>0</v>
      </c>
      <c r="F336" s="92">
        <v>0</v>
      </c>
      <c r="G336" s="132">
        <f t="shared" si="42"/>
        <v>0</v>
      </c>
      <c r="H336" s="157"/>
      <c r="I336" s="39"/>
      <c r="J336" s="39"/>
      <c r="K336" s="39"/>
      <c r="L336" s="39"/>
      <c r="M336" s="39"/>
    </row>
    <row r="337" spans="1:13" ht="15" customHeight="1" x14ac:dyDescent="0.2">
      <c r="A337" s="1212" t="s">
        <v>158</v>
      </c>
      <c r="B337" s="886" t="s">
        <v>159</v>
      </c>
      <c r="C337" s="601" t="s">
        <v>1</v>
      </c>
      <c r="D337" s="132">
        <f>D338+D339+D340+D341</f>
        <v>16146</v>
      </c>
      <c r="E337" s="132">
        <f>E338+E339+E340+E341</f>
        <v>14968.39</v>
      </c>
      <c r="F337" s="92">
        <f t="shared" si="36"/>
        <v>92.706490771708161</v>
      </c>
      <c r="G337" s="132">
        <f t="shared" si="42"/>
        <v>14968.39</v>
      </c>
      <c r="H337" s="157"/>
      <c r="I337" s="39"/>
      <c r="J337" s="39"/>
      <c r="K337" s="39"/>
      <c r="L337" s="39"/>
      <c r="M337" s="39"/>
    </row>
    <row r="338" spans="1:13" ht="45" x14ac:dyDescent="0.2">
      <c r="A338" s="1275"/>
      <c r="B338" s="911"/>
      <c r="C338" s="601" t="s">
        <v>8</v>
      </c>
      <c r="D338" s="132">
        <f t="shared" ref="D338:E341" si="43">D343+D358</f>
        <v>0</v>
      </c>
      <c r="E338" s="132">
        <f t="shared" si="43"/>
        <v>0</v>
      </c>
      <c r="F338" s="92">
        <v>0</v>
      </c>
      <c r="G338" s="132">
        <f t="shared" si="42"/>
        <v>0</v>
      </c>
      <c r="H338" s="157"/>
      <c r="I338" s="39"/>
      <c r="J338" s="39"/>
      <c r="K338" s="39"/>
      <c r="L338" s="39"/>
      <c r="M338" s="39"/>
    </row>
    <row r="339" spans="1:13" ht="167.25" customHeight="1" x14ac:dyDescent="0.2">
      <c r="A339" s="1275"/>
      <c r="B339" s="911"/>
      <c r="C339" s="601" t="s">
        <v>2</v>
      </c>
      <c r="D339" s="132">
        <v>16146</v>
      </c>
      <c r="E339" s="132">
        <f t="shared" si="43"/>
        <v>14968.39</v>
      </c>
      <c r="F339" s="92">
        <f t="shared" si="36"/>
        <v>92.706490771708161</v>
      </c>
      <c r="G339" s="132">
        <f t="shared" si="42"/>
        <v>14968.39</v>
      </c>
      <c r="H339" s="567" t="s">
        <v>1552</v>
      </c>
      <c r="I339" s="39"/>
      <c r="J339" s="39"/>
      <c r="K339" s="39"/>
      <c r="L339" s="39"/>
      <c r="M339" s="39"/>
    </row>
    <row r="340" spans="1:13" ht="56.25" customHeight="1" x14ac:dyDescent="0.2">
      <c r="A340" s="1275"/>
      <c r="B340" s="911"/>
      <c r="C340" s="601" t="s">
        <v>3</v>
      </c>
      <c r="D340" s="132">
        <f t="shared" si="43"/>
        <v>0</v>
      </c>
      <c r="E340" s="132">
        <f>E345+E360</f>
        <v>0</v>
      </c>
      <c r="F340" s="92">
        <v>0</v>
      </c>
      <c r="G340" s="132">
        <f t="shared" si="42"/>
        <v>0</v>
      </c>
      <c r="H340" s="157"/>
      <c r="I340" s="39"/>
      <c r="J340" s="39"/>
      <c r="K340" s="39"/>
      <c r="L340" s="39"/>
      <c r="M340" s="39"/>
    </row>
    <row r="341" spans="1:13" ht="69" customHeight="1" x14ac:dyDescent="0.2">
      <c r="A341" s="1276"/>
      <c r="B341" s="887"/>
      <c r="C341" s="601" t="s">
        <v>97</v>
      </c>
      <c r="D341" s="132">
        <f t="shared" si="43"/>
        <v>0</v>
      </c>
      <c r="E341" s="132">
        <f t="shared" si="43"/>
        <v>0</v>
      </c>
      <c r="F341" s="92">
        <v>0</v>
      </c>
      <c r="G341" s="132">
        <f t="shared" si="42"/>
        <v>0</v>
      </c>
      <c r="H341" s="157"/>
      <c r="I341" s="39"/>
      <c r="J341" s="39"/>
      <c r="K341" s="39"/>
      <c r="L341" s="39"/>
      <c r="M341" s="39"/>
    </row>
    <row r="342" spans="1:13" ht="69" customHeight="1" x14ac:dyDescent="0.2">
      <c r="A342" s="1212" t="s">
        <v>161</v>
      </c>
      <c r="B342" s="886" t="s">
        <v>149</v>
      </c>
      <c r="C342" s="601" t="s">
        <v>1</v>
      </c>
      <c r="D342" s="132">
        <f>D343+D344+D345+D346</f>
        <v>15648</v>
      </c>
      <c r="E342" s="132">
        <f>E343+E344+E345+E346</f>
        <v>14512.71</v>
      </c>
      <c r="F342" s="92">
        <f t="shared" si="36"/>
        <v>92.744823619631902</v>
      </c>
      <c r="G342" s="132">
        <f t="shared" si="42"/>
        <v>14512.71</v>
      </c>
      <c r="H342" s="157"/>
      <c r="I342" s="39"/>
      <c r="J342" s="39"/>
      <c r="K342" s="39"/>
      <c r="L342" s="39"/>
      <c r="M342" s="39"/>
    </row>
    <row r="343" spans="1:13" ht="69" customHeight="1" x14ac:dyDescent="0.2">
      <c r="A343" s="1213"/>
      <c r="B343" s="911"/>
      <c r="C343" s="601" t="s">
        <v>8</v>
      </c>
      <c r="D343" s="132">
        <f t="shared" ref="D343:E346" si="44">D348+D353</f>
        <v>0</v>
      </c>
      <c r="E343" s="132">
        <f t="shared" si="44"/>
        <v>0</v>
      </c>
      <c r="F343" s="92">
        <v>0</v>
      </c>
      <c r="G343" s="132">
        <f t="shared" si="42"/>
        <v>0</v>
      </c>
      <c r="H343" s="157"/>
      <c r="I343" s="39"/>
      <c r="J343" s="39"/>
      <c r="K343" s="39"/>
      <c r="L343" s="39"/>
      <c r="M343" s="39"/>
    </row>
    <row r="344" spans="1:13" ht="45" customHeight="1" x14ac:dyDescent="0.2">
      <c r="A344" s="1213"/>
      <c r="B344" s="911"/>
      <c r="C344" s="601" t="s">
        <v>2</v>
      </c>
      <c r="D344" s="132">
        <f t="shared" si="44"/>
        <v>15648</v>
      </c>
      <c r="E344" s="132">
        <f t="shared" si="44"/>
        <v>14512.71</v>
      </c>
      <c r="F344" s="92">
        <f t="shared" si="36"/>
        <v>92.744823619631902</v>
      </c>
      <c r="G344" s="132">
        <f t="shared" si="42"/>
        <v>14512.71</v>
      </c>
      <c r="H344" s="157"/>
      <c r="I344" s="39"/>
      <c r="J344" s="39"/>
      <c r="K344" s="39"/>
      <c r="L344" s="39"/>
      <c r="M344" s="39"/>
    </row>
    <row r="345" spans="1:13" ht="45" customHeight="1" x14ac:dyDescent="0.2">
      <c r="A345" s="1213"/>
      <c r="B345" s="911"/>
      <c r="C345" s="601" t="s">
        <v>3</v>
      </c>
      <c r="D345" s="132">
        <f t="shared" si="44"/>
        <v>0</v>
      </c>
      <c r="E345" s="132">
        <f t="shared" si="44"/>
        <v>0</v>
      </c>
      <c r="F345" s="92">
        <v>0</v>
      </c>
      <c r="G345" s="132">
        <f t="shared" si="42"/>
        <v>0</v>
      </c>
      <c r="H345" s="157"/>
      <c r="I345" s="39"/>
      <c r="J345" s="39"/>
      <c r="K345" s="39"/>
      <c r="L345" s="39"/>
      <c r="M345" s="39"/>
    </row>
    <row r="346" spans="1:13" x14ac:dyDescent="0.2">
      <c r="A346" s="1214"/>
      <c r="B346" s="887"/>
      <c r="C346" s="601" t="s">
        <v>97</v>
      </c>
      <c r="D346" s="132">
        <f t="shared" si="44"/>
        <v>0</v>
      </c>
      <c r="E346" s="132">
        <f t="shared" si="44"/>
        <v>0</v>
      </c>
      <c r="F346" s="92">
        <v>0</v>
      </c>
      <c r="G346" s="132">
        <f t="shared" si="42"/>
        <v>0</v>
      </c>
      <c r="H346" s="157"/>
      <c r="I346" s="39"/>
      <c r="J346" s="39"/>
      <c r="K346" s="39"/>
      <c r="L346" s="39"/>
      <c r="M346" s="39"/>
    </row>
    <row r="347" spans="1:13" ht="15" customHeight="1" x14ac:dyDescent="0.2">
      <c r="A347" s="1212" t="s">
        <v>162</v>
      </c>
      <c r="B347" s="886" t="s">
        <v>116</v>
      </c>
      <c r="C347" s="601" t="s">
        <v>1</v>
      </c>
      <c r="D347" s="132">
        <f>D348+D349+D350+D351</f>
        <v>11958</v>
      </c>
      <c r="E347" s="132">
        <f>E348+E349+E350+E351</f>
        <v>11076.49</v>
      </c>
      <c r="F347" s="92">
        <f t="shared" si="36"/>
        <v>92.628282321458428</v>
      </c>
      <c r="G347" s="132">
        <f t="shared" si="42"/>
        <v>11076.49</v>
      </c>
      <c r="H347" s="157"/>
      <c r="I347" s="39"/>
      <c r="J347" s="39"/>
      <c r="K347" s="39"/>
      <c r="L347" s="39"/>
      <c r="M347" s="39"/>
    </row>
    <row r="348" spans="1:13" ht="45" x14ac:dyDescent="0.2">
      <c r="A348" s="1213"/>
      <c r="B348" s="911"/>
      <c r="C348" s="601" t="s">
        <v>8</v>
      </c>
      <c r="D348" s="132">
        <v>0</v>
      </c>
      <c r="E348" s="132">
        <v>0</v>
      </c>
      <c r="F348" s="92">
        <v>0</v>
      </c>
      <c r="G348" s="132">
        <f t="shared" si="42"/>
        <v>0</v>
      </c>
      <c r="H348" s="157"/>
      <c r="I348" s="39"/>
      <c r="J348" s="39"/>
      <c r="K348" s="39"/>
      <c r="L348" s="39"/>
      <c r="M348" s="39"/>
    </row>
    <row r="349" spans="1:13" ht="45" customHeight="1" x14ac:dyDescent="0.2">
      <c r="A349" s="1213"/>
      <c r="B349" s="911"/>
      <c r="C349" s="601" t="s">
        <v>2</v>
      </c>
      <c r="D349" s="132">
        <v>11958</v>
      </c>
      <c r="E349" s="132">
        <v>11076.49</v>
      </c>
      <c r="F349" s="92">
        <f t="shared" si="36"/>
        <v>92.628282321458428</v>
      </c>
      <c r="G349" s="132">
        <f t="shared" si="42"/>
        <v>11076.49</v>
      </c>
      <c r="H349" s="157"/>
      <c r="I349" s="39"/>
      <c r="J349" s="39"/>
      <c r="K349" s="39"/>
      <c r="L349" s="39"/>
      <c r="M349" s="39"/>
    </row>
    <row r="350" spans="1:13" ht="45" customHeight="1" x14ac:dyDescent="0.2">
      <c r="A350" s="1213"/>
      <c r="B350" s="911"/>
      <c r="C350" s="601" t="s">
        <v>3</v>
      </c>
      <c r="D350" s="132">
        <v>0</v>
      </c>
      <c r="E350" s="132">
        <v>0</v>
      </c>
      <c r="F350" s="92">
        <v>0</v>
      </c>
      <c r="G350" s="132">
        <f t="shared" si="42"/>
        <v>0</v>
      </c>
      <c r="H350" s="157"/>
      <c r="I350" s="39"/>
      <c r="J350" s="39"/>
      <c r="K350" s="39"/>
      <c r="L350" s="39"/>
      <c r="M350" s="39"/>
    </row>
    <row r="351" spans="1:13" ht="45" x14ac:dyDescent="0.2">
      <c r="A351" s="1214"/>
      <c r="B351" s="887"/>
      <c r="C351" s="601" t="s">
        <v>106</v>
      </c>
      <c r="D351" s="132">
        <v>0</v>
      </c>
      <c r="E351" s="132">
        <v>0</v>
      </c>
      <c r="F351" s="92">
        <v>0</v>
      </c>
      <c r="G351" s="132">
        <f t="shared" si="42"/>
        <v>0</v>
      </c>
      <c r="H351" s="157"/>
      <c r="I351" s="39"/>
      <c r="J351" s="39"/>
      <c r="K351" s="39"/>
      <c r="L351" s="39"/>
      <c r="M351" s="39"/>
    </row>
    <row r="352" spans="1:13" ht="15" customHeight="1" x14ac:dyDescent="0.2">
      <c r="A352" s="1212" t="s">
        <v>163</v>
      </c>
      <c r="B352" s="886" t="s">
        <v>164</v>
      </c>
      <c r="C352" s="601" t="s">
        <v>1</v>
      </c>
      <c r="D352" s="132">
        <f>D353+D354+D355+D356</f>
        <v>3690</v>
      </c>
      <c r="E352" s="132">
        <f>E353+E354+E355+E356</f>
        <v>3436.22</v>
      </c>
      <c r="F352" s="92">
        <f t="shared" si="36"/>
        <v>93.122493224932242</v>
      </c>
      <c r="G352" s="132">
        <f t="shared" si="42"/>
        <v>3436.22</v>
      </c>
      <c r="H352" s="157"/>
      <c r="I352" s="39"/>
      <c r="J352" s="39"/>
      <c r="K352" s="39"/>
      <c r="L352" s="39"/>
      <c r="M352" s="39"/>
    </row>
    <row r="353" spans="1:13" ht="45" x14ac:dyDescent="0.2">
      <c r="A353" s="1275"/>
      <c r="B353" s="911"/>
      <c r="C353" s="601" t="s">
        <v>8</v>
      </c>
      <c r="D353" s="132">
        <v>0</v>
      </c>
      <c r="E353" s="132">
        <v>0</v>
      </c>
      <c r="F353" s="92">
        <v>0</v>
      </c>
      <c r="G353" s="132">
        <f t="shared" si="42"/>
        <v>0</v>
      </c>
      <c r="H353" s="157"/>
      <c r="I353" s="39"/>
      <c r="J353" s="39"/>
      <c r="K353" s="39"/>
      <c r="L353" s="39"/>
      <c r="M353" s="39"/>
    </row>
    <row r="354" spans="1:13" ht="45" customHeight="1" x14ac:dyDescent="0.2">
      <c r="A354" s="1275"/>
      <c r="B354" s="911"/>
      <c r="C354" s="601" t="s">
        <v>2</v>
      </c>
      <c r="D354" s="132">
        <v>3690</v>
      </c>
      <c r="E354" s="132">
        <v>3436.22</v>
      </c>
      <c r="F354" s="92">
        <f t="shared" ref="F354:F450" si="45">E354/D354*100</f>
        <v>93.122493224932242</v>
      </c>
      <c r="G354" s="132">
        <f t="shared" si="42"/>
        <v>3436.22</v>
      </c>
      <c r="H354" s="157"/>
      <c r="I354" s="39"/>
      <c r="J354" s="39"/>
      <c r="K354" s="39"/>
      <c r="L354" s="39"/>
      <c r="M354" s="39"/>
    </row>
    <row r="355" spans="1:13" ht="51" customHeight="1" x14ac:dyDescent="0.2">
      <c r="A355" s="1275"/>
      <c r="B355" s="911"/>
      <c r="C355" s="601" t="s">
        <v>3</v>
      </c>
      <c r="D355" s="132">
        <v>0</v>
      </c>
      <c r="E355" s="132">
        <v>0</v>
      </c>
      <c r="F355" s="92">
        <v>0</v>
      </c>
      <c r="G355" s="132">
        <f t="shared" si="42"/>
        <v>0</v>
      </c>
      <c r="H355" s="157"/>
      <c r="I355" s="39"/>
      <c r="J355" s="39"/>
      <c r="K355" s="39"/>
      <c r="L355" s="39"/>
      <c r="M355" s="39"/>
    </row>
    <row r="356" spans="1:13" ht="21" customHeight="1" x14ac:dyDescent="0.2">
      <c r="A356" s="1276"/>
      <c r="B356" s="887"/>
      <c r="C356" s="601" t="s">
        <v>97</v>
      </c>
      <c r="D356" s="132">
        <v>0</v>
      </c>
      <c r="E356" s="132">
        <v>0</v>
      </c>
      <c r="F356" s="92">
        <v>0</v>
      </c>
      <c r="G356" s="132">
        <f t="shared" si="42"/>
        <v>0</v>
      </c>
      <c r="H356" s="157"/>
      <c r="I356" s="39"/>
      <c r="J356" s="39"/>
      <c r="K356" s="39"/>
      <c r="L356" s="39"/>
      <c r="M356" s="39"/>
    </row>
    <row r="357" spans="1:13" ht="15" customHeight="1" x14ac:dyDescent="0.2">
      <c r="A357" s="1212" t="s">
        <v>165</v>
      </c>
      <c r="B357" s="886" t="s">
        <v>122</v>
      </c>
      <c r="C357" s="601" t="s">
        <v>1</v>
      </c>
      <c r="D357" s="132">
        <f>D358+D359+D360+D361</f>
        <v>498</v>
      </c>
      <c r="E357" s="132">
        <f>E358+E359+E360+E361</f>
        <v>455.68</v>
      </c>
      <c r="F357" s="92">
        <f t="shared" si="45"/>
        <v>91.502008032128515</v>
      </c>
      <c r="G357" s="132">
        <f t="shared" si="42"/>
        <v>455.68</v>
      </c>
      <c r="H357" s="157"/>
      <c r="I357" s="39"/>
      <c r="J357" s="39"/>
      <c r="K357" s="39"/>
      <c r="L357" s="39"/>
      <c r="M357" s="39"/>
    </row>
    <row r="358" spans="1:13" ht="45" customHeight="1" x14ac:dyDescent="0.2">
      <c r="A358" s="1213"/>
      <c r="B358" s="911"/>
      <c r="C358" s="601" t="s">
        <v>8</v>
      </c>
      <c r="D358" s="132">
        <v>0</v>
      </c>
      <c r="E358" s="132">
        <v>0</v>
      </c>
      <c r="F358" s="92">
        <v>0</v>
      </c>
      <c r="G358" s="132">
        <f t="shared" si="42"/>
        <v>0</v>
      </c>
      <c r="H358" s="157"/>
      <c r="I358" s="39"/>
      <c r="J358" s="39"/>
      <c r="K358" s="39"/>
      <c r="L358" s="39"/>
      <c r="M358" s="39"/>
    </row>
    <row r="359" spans="1:13" ht="72" customHeight="1" x14ac:dyDescent="0.2">
      <c r="A359" s="1213"/>
      <c r="B359" s="911"/>
      <c r="C359" s="601" t="s">
        <v>2</v>
      </c>
      <c r="D359" s="132">
        <v>498</v>
      </c>
      <c r="E359" s="132">
        <v>455.68</v>
      </c>
      <c r="F359" s="92">
        <f t="shared" si="45"/>
        <v>91.502008032128515</v>
      </c>
      <c r="G359" s="132">
        <f t="shared" si="42"/>
        <v>455.68</v>
      </c>
      <c r="H359" s="581"/>
      <c r="I359" s="39"/>
      <c r="J359" s="39"/>
      <c r="K359" s="39"/>
      <c r="L359" s="39"/>
      <c r="M359" s="39"/>
    </row>
    <row r="360" spans="1:13" ht="56.25" customHeight="1" x14ac:dyDescent="0.2">
      <c r="A360" s="1213"/>
      <c r="B360" s="911"/>
      <c r="C360" s="601" t="s">
        <v>3</v>
      </c>
      <c r="D360" s="132">
        <v>0</v>
      </c>
      <c r="E360" s="132">
        <v>0</v>
      </c>
      <c r="F360" s="92">
        <v>0</v>
      </c>
      <c r="G360" s="132">
        <f t="shared" si="42"/>
        <v>0</v>
      </c>
      <c r="H360" s="157"/>
      <c r="I360" s="39"/>
      <c r="J360" s="39"/>
      <c r="K360" s="39"/>
      <c r="L360" s="39"/>
      <c r="M360" s="39"/>
    </row>
    <row r="361" spans="1:13" ht="29.25" customHeight="1" x14ac:dyDescent="0.2">
      <c r="A361" s="1214"/>
      <c r="B361" s="887"/>
      <c r="C361" s="601" t="s">
        <v>97</v>
      </c>
      <c r="D361" s="132">
        <v>0</v>
      </c>
      <c r="E361" s="132">
        <v>0</v>
      </c>
      <c r="F361" s="92">
        <v>0</v>
      </c>
      <c r="G361" s="132">
        <f t="shared" si="42"/>
        <v>0</v>
      </c>
      <c r="H361" s="157"/>
      <c r="I361" s="39"/>
      <c r="J361" s="39"/>
      <c r="K361" s="39"/>
      <c r="L361" s="39"/>
      <c r="M361" s="39"/>
    </row>
    <row r="362" spans="1:13" ht="15" customHeight="1" x14ac:dyDescent="0.2">
      <c r="A362" s="1212" t="s">
        <v>166</v>
      </c>
      <c r="B362" s="886" t="s">
        <v>133</v>
      </c>
      <c r="C362" s="601" t="s">
        <v>1</v>
      </c>
      <c r="D362" s="132">
        <f>D363+D364+D365+D366</f>
        <v>168561.9</v>
      </c>
      <c r="E362" s="132">
        <f>E363+E364+E365+E366</f>
        <v>157107.29999999999</v>
      </c>
      <c r="F362" s="92">
        <f t="shared" si="45"/>
        <v>93.204514187369739</v>
      </c>
      <c r="G362" s="132">
        <f t="shared" si="42"/>
        <v>157107.29999999999</v>
      </c>
      <c r="H362" s="157"/>
      <c r="I362" s="39"/>
      <c r="J362" s="39"/>
      <c r="K362" s="39"/>
      <c r="L362" s="39"/>
      <c r="M362" s="39"/>
    </row>
    <row r="363" spans="1:13" ht="45" customHeight="1" x14ac:dyDescent="0.2">
      <c r="A363" s="1213"/>
      <c r="B363" s="911"/>
      <c r="C363" s="601" t="s">
        <v>8</v>
      </c>
      <c r="D363" s="132">
        <f>D398+D403</f>
        <v>0</v>
      </c>
      <c r="E363" s="132">
        <f>E398+E403</f>
        <v>0</v>
      </c>
      <c r="F363" s="92">
        <v>0</v>
      </c>
      <c r="G363" s="132">
        <f t="shared" si="42"/>
        <v>0</v>
      </c>
      <c r="H363" s="157"/>
      <c r="I363" s="39"/>
      <c r="J363" s="39"/>
      <c r="K363" s="39"/>
      <c r="L363" s="39"/>
      <c r="M363" s="39"/>
    </row>
    <row r="364" spans="1:13" ht="45" customHeight="1" x14ac:dyDescent="0.2">
      <c r="A364" s="1213"/>
      <c r="B364" s="911"/>
      <c r="C364" s="601" t="s">
        <v>2</v>
      </c>
      <c r="D364" s="132">
        <v>0</v>
      </c>
      <c r="E364" s="132">
        <v>0</v>
      </c>
      <c r="F364" s="92">
        <v>0</v>
      </c>
      <c r="G364" s="132">
        <f t="shared" si="42"/>
        <v>0</v>
      </c>
      <c r="H364" s="157"/>
      <c r="I364" s="39"/>
      <c r="J364" s="39"/>
      <c r="K364" s="39"/>
      <c r="L364" s="39"/>
      <c r="M364" s="39"/>
    </row>
    <row r="365" spans="1:13" ht="87.75" customHeight="1" x14ac:dyDescent="0.2">
      <c r="A365" s="1213"/>
      <c r="B365" s="911"/>
      <c r="C365" s="601" t="s">
        <v>3</v>
      </c>
      <c r="D365" s="132">
        <v>168561.9</v>
      </c>
      <c r="E365" s="132">
        <v>157107.29999999999</v>
      </c>
      <c r="F365" s="92">
        <f t="shared" si="45"/>
        <v>93.204514187369739</v>
      </c>
      <c r="G365" s="132">
        <f t="shared" si="42"/>
        <v>157107.29999999999</v>
      </c>
      <c r="H365" s="581" t="s">
        <v>1537</v>
      </c>
      <c r="I365" s="39"/>
      <c r="J365" s="39"/>
      <c r="K365" s="39"/>
      <c r="L365" s="39"/>
      <c r="M365" s="39"/>
    </row>
    <row r="366" spans="1:13" ht="34.5" customHeight="1" x14ac:dyDescent="0.2">
      <c r="A366" s="1214"/>
      <c r="B366" s="887"/>
      <c r="C366" s="601" t="s">
        <v>97</v>
      </c>
      <c r="D366" s="132">
        <v>0</v>
      </c>
      <c r="E366" s="30">
        <v>0</v>
      </c>
      <c r="F366" s="92">
        <v>0</v>
      </c>
      <c r="G366" s="132">
        <f t="shared" si="42"/>
        <v>0</v>
      </c>
      <c r="H366" s="157"/>
      <c r="I366" s="39"/>
      <c r="J366" s="39"/>
      <c r="K366" s="39"/>
      <c r="L366" s="39"/>
      <c r="M366" s="39"/>
    </row>
    <row r="367" spans="1:13" ht="15" customHeight="1" x14ac:dyDescent="0.2">
      <c r="A367" s="1212" t="s">
        <v>167</v>
      </c>
      <c r="B367" s="886" t="s">
        <v>1047</v>
      </c>
      <c r="C367" s="601" t="s">
        <v>1</v>
      </c>
      <c r="D367" s="132">
        <f>D368+D369+D370+D371</f>
        <v>19700</v>
      </c>
      <c r="E367" s="30">
        <f>E368+E369+E370+E371</f>
        <v>17675.41</v>
      </c>
      <c r="F367" s="92">
        <f t="shared" si="45"/>
        <v>89.722893401015227</v>
      </c>
      <c r="G367" s="132">
        <f t="shared" si="42"/>
        <v>17675.41</v>
      </c>
      <c r="H367" s="157"/>
      <c r="I367" s="39"/>
      <c r="J367" s="39"/>
      <c r="K367" s="39"/>
      <c r="L367" s="39"/>
      <c r="M367" s="39"/>
    </row>
    <row r="368" spans="1:13" ht="45" customHeight="1" x14ac:dyDescent="0.2">
      <c r="A368" s="1213"/>
      <c r="B368" s="1194"/>
      <c r="C368" s="601" t="s">
        <v>8</v>
      </c>
      <c r="D368" s="132">
        <v>0</v>
      </c>
      <c r="E368" s="30">
        <v>0</v>
      </c>
      <c r="F368" s="92">
        <v>0</v>
      </c>
      <c r="G368" s="132">
        <f t="shared" si="42"/>
        <v>0</v>
      </c>
      <c r="H368" s="157"/>
      <c r="I368" s="39"/>
      <c r="J368" s="39"/>
      <c r="K368" s="39"/>
      <c r="L368" s="39"/>
      <c r="M368" s="39"/>
    </row>
    <row r="369" spans="1:13" ht="48.75" customHeight="1" x14ac:dyDescent="0.2">
      <c r="A369" s="1213"/>
      <c r="B369" s="1194"/>
      <c r="C369" s="601" t="s">
        <v>2</v>
      </c>
      <c r="D369" s="132">
        <v>0</v>
      </c>
      <c r="E369" s="30">
        <v>0</v>
      </c>
      <c r="F369" s="92">
        <v>0</v>
      </c>
      <c r="G369" s="132">
        <f t="shared" si="42"/>
        <v>0</v>
      </c>
      <c r="H369" s="581"/>
      <c r="I369" s="39"/>
      <c r="J369" s="39"/>
      <c r="K369" s="39"/>
      <c r="L369" s="39"/>
      <c r="M369" s="39"/>
    </row>
    <row r="370" spans="1:13" ht="192.75" customHeight="1" x14ac:dyDescent="0.2">
      <c r="A370" s="1213"/>
      <c r="B370" s="1194"/>
      <c r="C370" s="601" t="s">
        <v>3</v>
      </c>
      <c r="D370" s="132">
        <v>19700</v>
      </c>
      <c r="E370" s="132">
        <v>17675.41</v>
      </c>
      <c r="F370" s="92">
        <f t="shared" si="45"/>
        <v>89.722893401015227</v>
      </c>
      <c r="G370" s="132">
        <f t="shared" si="42"/>
        <v>17675.41</v>
      </c>
      <c r="H370" s="581" t="s">
        <v>1553</v>
      </c>
      <c r="I370" s="39"/>
      <c r="J370" s="39"/>
      <c r="K370" s="39"/>
      <c r="L370" s="39"/>
      <c r="M370" s="39"/>
    </row>
    <row r="371" spans="1:13" ht="26.25" customHeight="1" x14ac:dyDescent="0.2">
      <c r="A371" s="1214"/>
      <c r="B371" s="1195"/>
      <c r="C371" s="601" t="s">
        <v>97</v>
      </c>
      <c r="D371" s="132">
        <v>0</v>
      </c>
      <c r="E371" s="30">
        <v>0</v>
      </c>
      <c r="F371" s="92">
        <v>0</v>
      </c>
      <c r="G371" s="132">
        <f t="shared" si="42"/>
        <v>0</v>
      </c>
      <c r="H371" s="157"/>
      <c r="I371" s="39"/>
      <c r="J371" s="39"/>
      <c r="K371" s="39"/>
      <c r="L371" s="39"/>
      <c r="M371" s="39"/>
    </row>
    <row r="372" spans="1:13" ht="15" customHeight="1" x14ac:dyDescent="0.2">
      <c r="A372" s="1212" t="s">
        <v>169</v>
      </c>
      <c r="B372" s="886" t="s">
        <v>1048</v>
      </c>
      <c r="C372" s="601" t="s">
        <v>1</v>
      </c>
      <c r="D372" s="132">
        <f>D373+D374+D375+D376</f>
        <v>648</v>
      </c>
      <c r="E372" s="30">
        <f>E373+E374+E375+E376</f>
        <v>648</v>
      </c>
      <c r="F372" s="92">
        <f t="shared" si="45"/>
        <v>100</v>
      </c>
      <c r="G372" s="132">
        <f t="shared" si="42"/>
        <v>648</v>
      </c>
      <c r="H372" s="157"/>
      <c r="I372" s="39"/>
      <c r="J372" s="39"/>
      <c r="K372" s="39"/>
      <c r="L372" s="39"/>
      <c r="M372" s="39"/>
    </row>
    <row r="373" spans="1:13" ht="45" x14ac:dyDescent="0.2">
      <c r="A373" s="1213"/>
      <c r="B373" s="1194"/>
      <c r="C373" s="601" t="s">
        <v>8</v>
      </c>
      <c r="D373" s="132">
        <v>0</v>
      </c>
      <c r="E373" s="30">
        <v>0</v>
      </c>
      <c r="F373" s="92">
        <v>0</v>
      </c>
      <c r="G373" s="132">
        <f t="shared" si="42"/>
        <v>0</v>
      </c>
      <c r="H373" s="157"/>
      <c r="I373" s="39"/>
      <c r="J373" s="39"/>
      <c r="K373" s="39"/>
      <c r="L373" s="39"/>
      <c r="M373" s="39"/>
    </row>
    <row r="374" spans="1:13" ht="45" customHeight="1" x14ac:dyDescent="0.2">
      <c r="A374" s="1213"/>
      <c r="B374" s="1194"/>
      <c r="C374" s="601" t="s">
        <v>2</v>
      </c>
      <c r="D374" s="132">
        <v>0</v>
      </c>
      <c r="E374" s="30">
        <v>0</v>
      </c>
      <c r="F374" s="92">
        <v>0</v>
      </c>
      <c r="G374" s="132">
        <f t="shared" si="42"/>
        <v>0</v>
      </c>
      <c r="H374" s="581"/>
      <c r="I374" s="39"/>
      <c r="J374" s="39"/>
      <c r="K374" s="39"/>
      <c r="L374" s="39"/>
      <c r="M374" s="39"/>
    </row>
    <row r="375" spans="1:13" ht="53.25" customHeight="1" x14ac:dyDescent="0.2">
      <c r="A375" s="1213"/>
      <c r="B375" s="1194"/>
      <c r="C375" s="601" t="s">
        <v>3</v>
      </c>
      <c r="D375" s="132">
        <v>648</v>
      </c>
      <c r="E375" s="132">
        <v>648</v>
      </c>
      <c r="F375" s="92">
        <f t="shared" si="45"/>
        <v>100</v>
      </c>
      <c r="G375" s="132">
        <f t="shared" si="42"/>
        <v>648</v>
      </c>
      <c r="H375" s="590" t="s">
        <v>1282</v>
      </c>
      <c r="I375" s="39"/>
      <c r="J375" s="39"/>
      <c r="K375" s="39"/>
      <c r="L375" s="39"/>
      <c r="M375" s="39"/>
    </row>
    <row r="376" spans="1:13" ht="38.25" customHeight="1" x14ac:dyDescent="0.2">
      <c r="A376" s="1214"/>
      <c r="B376" s="1195"/>
      <c r="C376" s="601" t="s">
        <v>97</v>
      </c>
      <c r="D376" s="132">
        <v>0</v>
      </c>
      <c r="E376" s="30">
        <v>0</v>
      </c>
      <c r="F376" s="92">
        <v>0</v>
      </c>
      <c r="G376" s="132">
        <f t="shared" si="42"/>
        <v>0</v>
      </c>
      <c r="H376" s="157"/>
      <c r="I376" s="39"/>
      <c r="J376" s="39"/>
      <c r="K376" s="39"/>
      <c r="L376" s="39"/>
      <c r="M376" s="39"/>
    </row>
    <row r="377" spans="1:13" ht="15" customHeight="1" x14ac:dyDescent="0.2">
      <c r="A377" s="1212" t="s">
        <v>170</v>
      </c>
      <c r="B377" s="886" t="s">
        <v>1049</v>
      </c>
      <c r="C377" s="601" t="s">
        <v>1</v>
      </c>
      <c r="D377" s="132">
        <f>D378+D379+D380+D381</f>
        <v>0</v>
      </c>
      <c r="E377" s="30">
        <f>E378+E379+E380+E381</f>
        <v>0</v>
      </c>
      <c r="F377" s="92">
        <v>0</v>
      </c>
      <c r="G377" s="132">
        <f t="shared" si="42"/>
        <v>0</v>
      </c>
      <c r="H377" s="157"/>
      <c r="I377" s="39"/>
      <c r="J377" s="39"/>
      <c r="K377" s="39"/>
      <c r="L377" s="39"/>
      <c r="M377" s="39"/>
    </row>
    <row r="378" spans="1:13" ht="45" x14ac:dyDescent="0.2">
      <c r="A378" s="1213"/>
      <c r="B378" s="1194"/>
      <c r="C378" s="601" t="s">
        <v>8</v>
      </c>
      <c r="D378" s="132">
        <v>0</v>
      </c>
      <c r="E378" s="30">
        <v>0</v>
      </c>
      <c r="F378" s="92">
        <v>0</v>
      </c>
      <c r="G378" s="132">
        <f t="shared" si="42"/>
        <v>0</v>
      </c>
      <c r="H378" s="157"/>
      <c r="I378" s="39"/>
      <c r="J378" s="39"/>
      <c r="K378" s="39"/>
      <c r="L378" s="39"/>
      <c r="M378" s="39"/>
    </row>
    <row r="379" spans="1:13" ht="51.75" customHeight="1" x14ac:dyDescent="0.2">
      <c r="A379" s="1213"/>
      <c r="B379" s="1194"/>
      <c r="C379" s="601" t="s">
        <v>2</v>
      </c>
      <c r="D379" s="132">
        <v>0</v>
      </c>
      <c r="E379" s="30">
        <v>0</v>
      </c>
      <c r="F379" s="92">
        <v>0</v>
      </c>
      <c r="G379" s="132">
        <f t="shared" si="42"/>
        <v>0</v>
      </c>
      <c r="H379" s="567"/>
      <c r="I379" s="39"/>
      <c r="J379" s="39"/>
      <c r="K379" s="39"/>
      <c r="L379" s="39"/>
      <c r="M379" s="39"/>
    </row>
    <row r="380" spans="1:13" ht="50.25" customHeight="1" x14ac:dyDescent="0.2">
      <c r="A380" s="1213"/>
      <c r="B380" s="1194"/>
      <c r="C380" s="601" t="s">
        <v>3</v>
      </c>
      <c r="D380" s="132">
        <v>0</v>
      </c>
      <c r="E380" s="30">
        <v>0</v>
      </c>
      <c r="F380" s="92">
        <v>0</v>
      </c>
      <c r="G380" s="132">
        <f t="shared" si="42"/>
        <v>0</v>
      </c>
      <c r="H380" s="567"/>
      <c r="I380" s="39"/>
      <c r="J380" s="39"/>
      <c r="K380" s="39"/>
      <c r="L380" s="39"/>
      <c r="M380" s="39"/>
    </row>
    <row r="381" spans="1:13" ht="28.5" customHeight="1" x14ac:dyDescent="0.2">
      <c r="A381" s="1214"/>
      <c r="B381" s="1195"/>
      <c r="C381" s="601" t="s">
        <v>97</v>
      </c>
      <c r="D381" s="132">
        <v>0</v>
      </c>
      <c r="E381" s="30">
        <v>0</v>
      </c>
      <c r="F381" s="92">
        <v>0</v>
      </c>
      <c r="G381" s="132">
        <f t="shared" si="42"/>
        <v>0</v>
      </c>
      <c r="H381" s="156"/>
      <c r="I381" s="39"/>
      <c r="J381" s="39"/>
      <c r="K381" s="39"/>
      <c r="L381" s="39"/>
      <c r="M381" s="39"/>
    </row>
    <row r="382" spans="1:13" ht="15" customHeight="1" x14ac:dyDescent="0.2">
      <c r="A382" s="598" t="s">
        <v>171</v>
      </c>
      <c r="B382" s="886" t="s">
        <v>1750</v>
      </c>
      <c r="C382" s="601" t="s">
        <v>1</v>
      </c>
      <c r="D382" s="132">
        <f>D383+D384+D385+D386</f>
        <v>0</v>
      </c>
      <c r="E382" s="132">
        <f>E383+E384+E385+E386</f>
        <v>0</v>
      </c>
      <c r="F382" s="92">
        <v>0</v>
      </c>
      <c r="G382" s="132">
        <f t="shared" si="42"/>
        <v>0</v>
      </c>
      <c r="H382" s="156"/>
      <c r="I382" s="39"/>
      <c r="J382" s="39"/>
      <c r="K382" s="39"/>
      <c r="L382" s="39"/>
      <c r="M382" s="39"/>
    </row>
    <row r="383" spans="1:13" ht="45" x14ac:dyDescent="0.2">
      <c r="A383" s="564"/>
      <c r="B383" s="1449"/>
      <c r="C383" s="601" t="s">
        <v>8</v>
      </c>
      <c r="D383" s="132">
        <f t="shared" ref="D383:E386" si="46">D388</f>
        <v>0</v>
      </c>
      <c r="E383" s="132">
        <f t="shared" si="46"/>
        <v>0</v>
      </c>
      <c r="F383" s="92">
        <v>0</v>
      </c>
      <c r="G383" s="132">
        <f t="shared" si="42"/>
        <v>0</v>
      </c>
      <c r="H383" s="156"/>
      <c r="I383" s="39"/>
      <c r="J383" s="39"/>
      <c r="K383" s="39"/>
      <c r="L383" s="39"/>
      <c r="M383" s="39"/>
    </row>
    <row r="384" spans="1:13" ht="45" customHeight="1" x14ac:dyDescent="0.2">
      <c r="A384" s="564"/>
      <c r="B384" s="1449"/>
      <c r="C384" s="601" t="s">
        <v>2</v>
      </c>
      <c r="D384" s="132">
        <f t="shared" si="46"/>
        <v>0</v>
      </c>
      <c r="E384" s="132">
        <f t="shared" si="46"/>
        <v>0</v>
      </c>
      <c r="F384" s="92">
        <v>0</v>
      </c>
      <c r="G384" s="132">
        <f t="shared" si="42"/>
        <v>0</v>
      </c>
      <c r="H384" s="156"/>
      <c r="I384" s="39"/>
      <c r="J384" s="39"/>
      <c r="K384" s="39"/>
      <c r="L384" s="39"/>
      <c r="M384" s="39"/>
    </row>
    <row r="385" spans="1:13" ht="66.75" customHeight="1" x14ac:dyDescent="0.2">
      <c r="A385" s="564"/>
      <c r="B385" s="1449"/>
      <c r="C385" s="601" t="s">
        <v>3</v>
      </c>
      <c r="D385" s="132">
        <f t="shared" si="46"/>
        <v>0</v>
      </c>
      <c r="E385" s="132">
        <f t="shared" si="46"/>
        <v>0</v>
      </c>
      <c r="F385" s="92">
        <v>0</v>
      </c>
      <c r="G385" s="132">
        <f t="shared" ref="G385:G448" si="47">E385</f>
        <v>0</v>
      </c>
      <c r="H385" s="156"/>
      <c r="I385" s="39"/>
      <c r="J385" s="39"/>
      <c r="K385" s="39"/>
      <c r="L385" s="39"/>
      <c r="M385" s="39"/>
    </row>
    <row r="386" spans="1:13" ht="50.25" customHeight="1" x14ac:dyDescent="0.2">
      <c r="A386" s="565"/>
      <c r="B386" s="1450"/>
      <c r="C386" s="601" t="s">
        <v>97</v>
      </c>
      <c r="D386" s="132">
        <f t="shared" si="46"/>
        <v>0</v>
      </c>
      <c r="E386" s="132">
        <f t="shared" si="46"/>
        <v>0</v>
      </c>
      <c r="F386" s="92">
        <v>0</v>
      </c>
      <c r="G386" s="132">
        <f t="shared" si="47"/>
        <v>0</v>
      </c>
      <c r="H386" s="156"/>
      <c r="I386" s="39"/>
      <c r="J386" s="39"/>
      <c r="K386" s="39"/>
      <c r="L386" s="39"/>
      <c r="M386" s="39"/>
    </row>
    <row r="387" spans="1:13" ht="15" customHeight="1" x14ac:dyDescent="0.2">
      <c r="A387" s="577" t="s">
        <v>173</v>
      </c>
      <c r="B387" s="886" t="s">
        <v>174</v>
      </c>
      <c r="C387" s="601" t="s">
        <v>1</v>
      </c>
      <c r="D387" s="132">
        <f>D388+D389+D390+D391</f>
        <v>0</v>
      </c>
      <c r="E387" s="132">
        <f>E388+E389+E390+E391</f>
        <v>0</v>
      </c>
      <c r="F387" s="92">
        <v>0</v>
      </c>
      <c r="G387" s="132">
        <f t="shared" si="47"/>
        <v>0</v>
      </c>
      <c r="H387" s="156"/>
      <c r="I387" s="39"/>
      <c r="J387" s="39"/>
      <c r="K387" s="39"/>
      <c r="L387" s="39"/>
      <c r="M387" s="39"/>
    </row>
    <row r="388" spans="1:13" ht="45" x14ac:dyDescent="0.2">
      <c r="A388" s="577"/>
      <c r="B388" s="1449"/>
      <c r="C388" s="601" t="s">
        <v>8</v>
      </c>
      <c r="D388" s="132">
        <v>0</v>
      </c>
      <c r="E388" s="132">
        <v>0</v>
      </c>
      <c r="F388" s="92">
        <v>0</v>
      </c>
      <c r="G388" s="132">
        <f t="shared" si="47"/>
        <v>0</v>
      </c>
      <c r="H388" s="156"/>
      <c r="I388" s="39"/>
      <c r="J388" s="39"/>
      <c r="K388" s="39"/>
      <c r="L388" s="39"/>
      <c r="M388" s="39"/>
    </row>
    <row r="389" spans="1:13" ht="55.5" customHeight="1" x14ac:dyDescent="0.2">
      <c r="A389" s="564"/>
      <c r="B389" s="1449"/>
      <c r="C389" s="601" t="s">
        <v>2</v>
      </c>
      <c r="D389" s="132">
        <v>0</v>
      </c>
      <c r="E389" s="132">
        <v>0</v>
      </c>
      <c r="F389" s="92">
        <v>0</v>
      </c>
      <c r="G389" s="132">
        <f t="shared" si="47"/>
        <v>0</v>
      </c>
      <c r="H389" s="156"/>
      <c r="I389" s="39"/>
      <c r="J389" s="39"/>
      <c r="K389" s="39"/>
      <c r="L389" s="39"/>
      <c r="M389" s="39"/>
    </row>
    <row r="390" spans="1:13" ht="45" customHeight="1" x14ac:dyDescent="0.2">
      <c r="A390" s="564"/>
      <c r="B390" s="1449"/>
      <c r="C390" s="601" t="s">
        <v>3</v>
      </c>
      <c r="D390" s="132">
        <v>0</v>
      </c>
      <c r="E390" s="132">
        <v>0</v>
      </c>
      <c r="F390" s="92">
        <v>0</v>
      </c>
      <c r="G390" s="132">
        <f t="shared" si="47"/>
        <v>0</v>
      </c>
      <c r="H390" s="156"/>
      <c r="I390" s="39"/>
      <c r="J390" s="39"/>
      <c r="K390" s="39"/>
      <c r="L390" s="39"/>
      <c r="M390" s="39"/>
    </row>
    <row r="391" spans="1:13" x14ac:dyDescent="0.2">
      <c r="A391" s="565"/>
      <c r="B391" s="1450"/>
      <c r="C391" s="601" t="s">
        <v>97</v>
      </c>
      <c r="D391" s="132">
        <v>0</v>
      </c>
      <c r="E391" s="132">
        <v>0</v>
      </c>
      <c r="F391" s="92">
        <v>0</v>
      </c>
      <c r="G391" s="132">
        <f t="shared" si="47"/>
        <v>0</v>
      </c>
      <c r="H391" s="156"/>
      <c r="I391" s="39"/>
      <c r="J391" s="39"/>
      <c r="K391" s="39"/>
      <c r="L391" s="39"/>
      <c r="M391" s="39"/>
    </row>
    <row r="392" spans="1:13" ht="15" customHeight="1" x14ac:dyDescent="0.2">
      <c r="A392" s="564">
        <v>2</v>
      </c>
      <c r="B392" s="1480" t="s">
        <v>175</v>
      </c>
      <c r="C392" s="601" t="s">
        <v>1</v>
      </c>
      <c r="D392" s="132">
        <f>D393+D394+D395+D396</f>
        <v>713984.03</v>
      </c>
      <c r="E392" s="132">
        <f>E393+E394+E395+E396</f>
        <v>536051.10000000009</v>
      </c>
      <c r="F392" s="92">
        <f t="shared" si="45"/>
        <v>75.078864158908445</v>
      </c>
      <c r="G392" s="132">
        <f t="shared" si="47"/>
        <v>536051.10000000009</v>
      </c>
      <c r="H392" s="156"/>
      <c r="I392" s="39"/>
      <c r="J392" s="39"/>
      <c r="K392" s="39"/>
      <c r="L392" s="39"/>
      <c r="M392" s="39"/>
    </row>
    <row r="393" spans="1:13" ht="45" x14ac:dyDescent="0.2">
      <c r="A393" s="564"/>
      <c r="B393" s="1481"/>
      <c r="C393" s="601" t="s">
        <v>8</v>
      </c>
      <c r="D393" s="132">
        <f t="shared" ref="D393:E396" si="48">D398</f>
        <v>0</v>
      </c>
      <c r="E393" s="132">
        <f t="shared" si="48"/>
        <v>0</v>
      </c>
      <c r="F393" s="92">
        <v>0</v>
      </c>
      <c r="G393" s="132">
        <f t="shared" si="47"/>
        <v>0</v>
      </c>
      <c r="H393" s="156"/>
      <c r="I393" s="39"/>
      <c r="J393" s="39"/>
      <c r="K393" s="39"/>
      <c r="L393" s="39"/>
      <c r="M393" s="39"/>
    </row>
    <row r="394" spans="1:13" ht="45" customHeight="1" x14ac:dyDescent="0.2">
      <c r="A394" s="564"/>
      <c r="B394" s="1481"/>
      <c r="C394" s="601" t="s">
        <v>2</v>
      </c>
      <c r="D394" s="132">
        <f>D399</f>
        <v>5070</v>
      </c>
      <c r="E394" s="132">
        <f t="shared" si="48"/>
        <v>0</v>
      </c>
      <c r="F394" s="92">
        <f t="shared" si="45"/>
        <v>0</v>
      </c>
      <c r="G394" s="132">
        <f t="shared" si="47"/>
        <v>0</v>
      </c>
      <c r="H394" s="156"/>
      <c r="I394" s="39"/>
      <c r="J394" s="39"/>
      <c r="K394" s="39"/>
      <c r="L394" s="39"/>
      <c r="M394" s="39"/>
    </row>
    <row r="395" spans="1:13" ht="45" customHeight="1" x14ac:dyDescent="0.2">
      <c r="A395" s="564"/>
      <c r="B395" s="1481"/>
      <c r="C395" s="601" t="s">
        <v>3</v>
      </c>
      <c r="D395" s="132">
        <f t="shared" si="48"/>
        <v>263914.03000000003</v>
      </c>
      <c r="E395" s="132">
        <f t="shared" si="48"/>
        <v>253775.7</v>
      </c>
      <c r="F395" s="92">
        <f t="shared" si="45"/>
        <v>96.158472514704869</v>
      </c>
      <c r="G395" s="132">
        <f t="shared" si="47"/>
        <v>253775.7</v>
      </c>
      <c r="H395" s="156"/>
      <c r="I395" s="39"/>
      <c r="J395" s="39"/>
      <c r="K395" s="39"/>
      <c r="L395" s="39"/>
      <c r="M395" s="39"/>
    </row>
    <row r="396" spans="1:13" x14ac:dyDescent="0.2">
      <c r="A396" s="564"/>
      <c r="B396" s="1482"/>
      <c r="C396" s="601" t="s">
        <v>97</v>
      </c>
      <c r="D396" s="132">
        <f t="shared" si="48"/>
        <v>445000</v>
      </c>
      <c r="E396" s="132">
        <f t="shared" si="48"/>
        <v>282275.40000000002</v>
      </c>
      <c r="F396" s="92">
        <f t="shared" si="45"/>
        <v>63.432674157303381</v>
      </c>
      <c r="G396" s="132">
        <f t="shared" si="47"/>
        <v>282275.40000000002</v>
      </c>
      <c r="H396" s="156"/>
      <c r="I396" s="39"/>
      <c r="J396" s="39"/>
      <c r="K396" s="39"/>
      <c r="L396" s="39"/>
      <c r="M396" s="39"/>
    </row>
    <row r="397" spans="1:13" ht="43.5" customHeight="1" x14ac:dyDescent="0.2">
      <c r="A397" s="1459" t="s">
        <v>17</v>
      </c>
      <c r="B397" s="886" t="s">
        <v>176</v>
      </c>
      <c r="C397" s="601" t="s">
        <v>1</v>
      </c>
      <c r="D397" s="132">
        <f>D398+D399+D400+D401</f>
        <v>713984.03</v>
      </c>
      <c r="E397" s="132">
        <f>E398+E399+E400+E401</f>
        <v>536051.10000000009</v>
      </c>
      <c r="F397" s="92">
        <f t="shared" si="45"/>
        <v>75.078864158908445</v>
      </c>
      <c r="G397" s="132">
        <f t="shared" si="47"/>
        <v>536051.10000000009</v>
      </c>
      <c r="H397" s="156"/>
      <c r="I397" s="39"/>
      <c r="J397" s="39"/>
      <c r="K397" s="39"/>
      <c r="L397" s="39"/>
      <c r="M397" s="39"/>
    </row>
    <row r="398" spans="1:13" ht="45" x14ac:dyDescent="0.2">
      <c r="A398" s="1047"/>
      <c r="B398" s="911"/>
      <c r="C398" s="601" t="s">
        <v>8</v>
      </c>
      <c r="D398" s="132">
        <f>D403+D453+D463+D468</f>
        <v>0</v>
      </c>
      <c r="E398" s="132">
        <f t="shared" ref="E398:E399" si="49">E403+E453+E463+E468</f>
        <v>0</v>
      </c>
      <c r="F398" s="92">
        <v>0</v>
      </c>
      <c r="G398" s="132">
        <f t="shared" si="47"/>
        <v>0</v>
      </c>
      <c r="H398" s="156"/>
      <c r="I398" s="39"/>
      <c r="J398" s="39"/>
      <c r="K398" s="39"/>
      <c r="L398" s="39"/>
      <c r="M398" s="39"/>
    </row>
    <row r="399" spans="1:13" ht="45" customHeight="1" x14ac:dyDescent="0.2">
      <c r="A399" s="1047"/>
      <c r="B399" s="911"/>
      <c r="C399" s="601" t="s">
        <v>2</v>
      </c>
      <c r="D399" s="132">
        <f>D404+D454+D464+D469</f>
        <v>5070</v>
      </c>
      <c r="E399" s="132">
        <f t="shared" si="49"/>
        <v>0</v>
      </c>
      <c r="F399" s="92">
        <f t="shared" si="45"/>
        <v>0</v>
      </c>
      <c r="G399" s="132">
        <f t="shared" si="47"/>
        <v>0</v>
      </c>
      <c r="H399" s="156"/>
      <c r="I399" s="39"/>
      <c r="J399" s="39"/>
      <c r="K399" s="39"/>
      <c r="L399" s="39"/>
      <c r="M399" s="39"/>
    </row>
    <row r="400" spans="1:13" ht="45" customHeight="1" x14ac:dyDescent="0.2">
      <c r="A400" s="1047"/>
      <c r="B400" s="911"/>
      <c r="C400" s="601" t="s">
        <v>3</v>
      </c>
      <c r="D400" s="132">
        <f>D405+D455+D465+D470+D473+D475</f>
        <v>263914.03000000003</v>
      </c>
      <c r="E400" s="132">
        <f>E405+E455+E465+E470+E473+E475</f>
        <v>253775.7</v>
      </c>
      <c r="F400" s="92">
        <f t="shared" si="45"/>
        <v>96.158472514704869</v>
      </c>
      <c r="G400" s="132">
        <f t="shared" si="47"/>
        <v>253775.7</v>
      </c>
      <c r="H400" s="156"/>
      <c r="I400" s="39"/>
      <c r="J400" s="39"/>
      <c r="K400" s="39"/>
      <c r="L400" s="39"/>
      <c r="M400" s="39"/>
    </row>
    <row r="401" spans="1:13" x14ac:dyDescent="0.2">
      <c r="A401" s="1048"/>
      <c r="B401" s="887"/>
      <c r="C401" s="601" t="s">
        <v>97</v>
      </c>
      <c r="D401" s="132">
        <f>D406+D456+D466</f>
        <v>445000</v>
      </c>
      <c r="E401" s="132">
        <f>E406+E456+E466</f>
        <v>282275.40000000002</v>
      </c>
      <c r="F401" s="92">
        <f t="shared" si="45"/>
        <v>63.432674157303381</v>
      </c>
      <c r="G401" s="132">
        <f t="shared" si="47"/>
        <v>282275.40000000002</v>
      </c>
      <c r="H401" s="156"/>
      <c r="I401" s="39"/>
      <c r="J401" s="39"/>
      <c r="K401" s="39"/>
      <c r="L401" s="39"/>
      <c r="M401" s="39"/>
    </row>
    <row r="402" spans="1:13" ht="15" customHeight="1" x14ac:dyDescent="0.2">
      <c r="A402" s="1212" t="s">
        <v>18</v>
      </c>
      <c r="B402" s="886" t="s">
        <v>1050</v>
      </c>
      <c r="C402" s="601" t="s">
        <v>1</v>
      </c>
      <c r="D402" s="132">
        <f>D403+D404+D405+D406</f>
        <v>460184.03</v>
      </c>
      <c r="E402" s="132">
        <f>E403+E404+E405+E406</f>
        <v>282275.40000000002</v>
      </c>
      <c r="F402" s="92">
        <f t="shared" si="45"/>
        <v>61.339677519882642</v>
      </c>
      <c r="G402" s="132">
        <f t="shared" si="47"/>
        <v>282275.40000000002</v>
      </c>
      <c r="H402" s="156"/>
      <c r="I402" s="39"/>
      <c r="J402" s="39"/>
      <c r="K402" s="39"/>
      <c r="L402" s="39"/>
      <c r="M402" s="39"/>
    </row>
    <row r="403" spans="1:13" ht="45" x14ac:dyDescent="0.2">
      <c r="A403" s="1213"/>
      <c r="B403" s="1194"/>
      <c r="C403" s="601" t="s">
        <v>8</v>
      </c>
      <c r="D403" s="132">
        <f>D408+D413+D418+D423+D428+D433+D438</f>
        <v>0</v>
      </c>
      <c r="E403" s="132">
        <f t="shared" ref="E403:E405" si="50">E408+E413+E418+E423+E428+E433+E438</f>
        <v>0</v>
      </c>
      <c r="F403" s="92">
        <v>0</v>
      </c>
      <c r="G403" s="132">
        <f t="shared" si="47"/>
        <v>0</v>
      </c>
      <c r="H403" s="156"/>
      <c r="I403" s="39"/>
      <c r="J403" s="39"/>
      <c r="K403" s="39"/>
      <c r="L403" s="39"/>
      <c r="M403" s="39"/>
    </row>
    <row r="404" spans="1:13" ht="45" customHeight="1" x14ac:dyDescent="0.2">
      <c r="A404" s="1213"/>
      <c r="B404" s="1194"/>
      <c r="C404" s="601" t="s">
        <v>2</v>
      </c>
      <c r="D404" s="132">
        <f>D409+D414+D419+D424+D429+D434+D439</f>
        <v>5070</v>
      </c>
      <c r="E404" s="132">
        <f t="shared" si="50"/>
        <v>0</v>
      </c>
      <c r="F404" s="92">
        <f t="shared" si="45"/>
        <v>0</v>
      </c>
      <c r="G404" s="132">
        <f t="shared" si="47"/>
        <v>0</v>
      </c>
      <c r="H404" s="156"/>
      <c r="I404" s="39"/>
      <c r="J404" s="39"/>
      <c r="K404" s="39"/>
      <c r="L404" s="39"/>
      <c r="M404" s="39"/>
    </row>
    <row r="405" spans="1:13" ht="85.5" customHeight="1" x14ac:dyDescent="0.2">
      <c r="A405" s="1213"/>
      <c r="B405" s="1194"/>
      <c r="C405" s="601" t="s">
        <v>3</v>
      </c>
      <c r="D405" s="132">
        <f>D410+D415+D420+D425+D430+D435+D440</f>
        <v>10114.030000000001</v>
      </c>
      <c r="E405" s="132">
        <f t="shared" si="50"/>
        <v>0</v>
      </c>
      <c r="F405" s="92">
        <f t="shared" si="45"/>
        <v>0</v>
      </c>
      <c r="G405" s="132">
        <f t="shared" si="47"/>
        <v>0</v>
      </c>
      <c r="H405" s="567"/>
      <c r="I405" s="39"/>
      <c r="J405" s="39"/>
      <c r="K405" s="39"/>
      <c r="L405" s="39"/>
      <c r="M405" s="39"/>
    </row>
    <row r="406" spans="1:13" ht="36.75" customHeight="1" x14ac:dyDescent="0.2">
      <c r="A406" s="1214"/>
      <c r="B406" s="1195"/>
      <c r="C406" s="601" t="s">
        <v>97</v>
      </c>
      <c r="D406" s="132">
        <f>D411+D416+D421+D426+D436+D441</f>
        <v>445000</v>
      </c>
      <c r="E406" s="132">
        <f t="shared" ref="E406" si="51">E411+E416+E421+E426+E436+E441</f>
        <v>282275.40000000002</v>
      </c>
      <c r="F406" s="92">
        <f t="shared" si="45"/>
        <v>63.432674157303381</v>
      </c>
      <c r="G406" s="132">
        <f t="shared" si="47"/>
        <v>282275.40000000002</v>
      </c>
      <c r="H406" s="567"/>
      <c r="I406" s="39"/>
      <c r="J406" s="39"/>
      <c r="K406" s="39"/>
      <c r="L406" s="39"/>
      <c r="M406" s="39"/>
    </row>
    <row r="407" spans="1:13" ht="15" customHeight="1" x14ac:dyDescent="0.2">
      <c r="A407" s="1212" t="s">
        <v>177</v>
      </c>
      <c r="B407" s="886" t="s">
        <v>178</v>
      </c>
      <c r="C407" s="601" t="s">
        <v>1</v>
      </c>
      <c r="D407" s="132">
        <f>D408+D409+D410+D411</f>
        <v>0</v>
      </c>
      <c r="E407" s="132">
        <f>E408+E409+E410+E411</f>
        <v>0</v>
      </c>
      <c r="F407" s="92">
        <v>0</v>
      </c>
      <c r="G407" s="132">
        <f t="shared" si="47"/>
        <v>0</v>
      </c>
      <c r="H407" s="156"/>
      <c r="I407" s="39"/>
      <c r="J407" s="39"/>
      <c r="K407" s="39"/>
      <c r="L407" s="39"/>
      <c r="M407" s="39"/>
    </row>
    <row r="408" spans="1:13" ht="45" x14ac:dyDescent="0.2">
      <c r="A408" s="1213"/>
      <c r="B408" s="911"/>
      <c r="C408" s="601" t="s">
        <v>8</v>
      </c>
      <c r="D408" s="132">
        <v>0</v>
      </c>
      <c r="E408" s="132">
        <v>0</v>
      </c>
      <c r="F408" s="92">
        <v>0</v>
      </c>
      <c r="G408" s="132">
        <f t="shared" si="47"/>
        <v>0</v>
      </c>
      <c r="H408" s="156"/>
      <c r="I408" s="39"/>
      <c r="J408" s="39"/>
      <c r="K408" s="39"/>
      <c r="L408" s="39"/>
      <c r="M408" s="39"/>
    </row>
    <row r="409" spans="1:13" ht="45" customHeight="1" x14ac:dyDescent="0.2">
      <c r="A409" s="1213"/>
      <c r="B409" s="911"/>
      <c r="C409" s="601" t="s">
        <v>2</v>
      </c>
      <c r="D409" s="132">
        <v>0</v>
      </c>
      <c r="E409" s="132">
        <v>0</v>
      </c>
      <c r="F409" s="92">
        <v>0</v>
      </c>
      <c r="G409" s="132">
        <f t="shared" si="47"/>
        <v>0</v>
      </c>
      <c r="H409" s="156"/>
      <c r="I409" s="39"/>
      <c r="J409" s="39"/>
      <c r="K409" s="39"/>
      <c r="L409" s="39"/>
      <c r="M409" s="39"/>
    </row>
    <row r="410" spans="1:13" ht="45" customHeight="1" x14ac:dyDescent="0.2">
      <c r="A410" s="1213"/>
      <c r="B410" s="911"/>
      <c r="C410" s="601" t="s">
        <v>3</v>
      </c>
      <c r="D410" s="132">
        <v>0</v>
      </c>
      <c r="E410" s="132">
        <v>0</v>
      </c>
      <c r="F410" s="92">
        <v>0</v>
      </c>
      <c r="G410" s="132">
        <f t="shared" si="47"/>
        <v>0</v>
      </c>
      <c r="H410" s="156"/>
      <c r="I410" s="39"/>
      <c r="J410" s="39"/>
      <c r="K410" s="39"/>
      <c r="L410" s="39"/>
      <c r="M410" s="39"/>
    </row>
    <row r="411" spans="1:13" x14ac:dyDescent="0.2">
      <c r="A411" s="1214"/>
      <c r="B411" s="887"/>
      <c r="C411" s="601" t="s">
        <v>97</v>
      </c>
      <c r="D411" s="132">
        <v>0</v>
      </c>
      <c r="E411" s="30">
        <v>0</v>
      </c>
      <c r="F411" s="92">
        <v>0</v>
      </c>
      <c r="G411" s="132">
        <f t="shared" si="47"/>
        <v>0</v>
      </c>
      <c r="H411" s="567"/>
      <c r="I411" s="39"/>
      <c r="J411" s="39"/>
      <c r="K411" s="39"/>
      <c r="L411" s="39"/>
      <c r="M411" s="39"/>
    </row>
    <row r="412" spans="1:13" ht="15" customHeight="1" x14ac:dyDescent="0.2">
      <c r="A412" s="1212" t="s">
        <v>179</v>
      </c>
      <c r="B412" s="886" t="s">
        <v>181</v>
      </c>
      <c r="C412" s="601" t="s">
        <v>1</v>
      </c>
      <c r="D412" s="132">
        <f>D413+D414+D415+D416</f>
        <v>0</v>
      </c>
      <c r="E412" s="132">
        <f>E413+E414+E415+E416</f>
        <v>0</v>
      </c>
      <c r="F412" s="92">
        <v>0</v>
      </c>
      <c r="G412" s="132">
        <f t="shared" si="47"/>
        <v>0</v>
      </c>
      <c r="H412" s="156"/>
      <c r="I412" s="39"/>
      <c r="J412" s="39"/>
      <c r="K412" s="39"/>
      <c r="L412" s="39"/>
      <c r="M412" s="39"/>
    </row>
    <row r="413" spans="1:13" ht="45" x14ac:dyDescent="0.2">
      <c r="A413" s="1213"/>
      <c r="B413" s="911"/>
      <c r="C413" s="601" t="s">
        <v>8</v>
      </c>
      <c r="D413" s="132">
        <v>0</v>
      </c>
      <c r="E413" s="132">
        <v>0</v>
      </c>
      <c r="F413" s="92">
        <v>0</v>
      </c>
      <c r="G413" s="132">
        <f t="shared" si="47"/>
        <v>0</v>
      </c>
      <c r="H413" s="156"/>
      <c r="I413" s="39"/>
      <c r="J413" s="39"/>
      <c r="K413" s="39"/>
      <c r="L413" s="39"/>
      <c r="M413" s="39"/>
    </row>
    <row r="414" spans="1:13" ht="45" customHeight="1" x14ac:dyDescent="0.2">
      <c r="A414" s="1213"/>
      <c r="B414" s="911"/>
      <c r="C414" s="601" t="s">
        <v>2</v>
      </c>
      <c r="D414" s="132">
        <v>0</v>
      </c>
      <c r="E414" s="132">
        <v>0</v>
      </c>
      <c r="F414" s="92">
        <v>0</v>
      </c>
      <c r="G414" s="132">
        <f t="shared" si="47"/>
        <v>0</v>
      </c>
      <c r="H414" s="156"/>
      <c r="I414" s="39"/>
      <c r="J414" s="39"/>
      <c r="K414" s="39"/>
      <c r="L414" s="39"/>
      <c r="M414" s="39"/>
    </row>
    <row r="415" spans="1:13" ht="45" customHeight="1" x14ac:dyDescent="0.2">
      <c r="A415" s="1213"/>
      <c r="B415" s="911"/>
      <c r="C415" s="601" t="s">
        <v>3</v>
      </c>
      <c r="D415" s="132">
        <v>0</v>
      </c>
      <c r="E415" s="132">
        <v>0</v>
      </c>
      <c r="F415" s="92">
        <v>0</v>
      </c>
      <c r="G415" s="132">
        <f t="shared" si="47"/>
        <v>0</v>
      </c>
      <c r="H415" s="156"/>
      <c r="I415" s="39"/>
      <c r="J415" s="39"/>
      <c r="K415" s="39"/>
      <c r="L415" s="39"/>
      <c r="M415" s="39"/>
    </row>
    <row r="416" spans="1:13" x14ac:dyDescent="0.2">
      <c r="A416" s="1214"/>
      <c r="B416" s="887"/>
      <c r="C416" s="601" t="s">
        <v>97</v>
      </c>
      <c r="D416" s="132">
        <v>0</v>
      </c>
      <c r="E416" s="30">
        <v>0</v>
      </c>
      <c r="F416" s="92">
        <v>0</v>
      </c>
      <c r="G416" s="132">
        <f t="shared" si="47"/>
        <v>0</v>
      </c>
      <c r="H416" s="567"/>
      <c r="I416" s="39"/>
      <c r="J416" s="39"/>
      <c r="K416" s="39"/>
      <c r="L416" s="39"/>
      <c r="M416" s="39"/>
    </row>
    <row r="417" spans="1:13" ht="15" customHeight="1" x14ac:dyDescent="0.2">
      <c r="A417" s="1212" t="s">
        <v>180</v>
      </c>
      <c r="B417" s="886" t="s">
        <v>183</v>
      </c>
      <c r="C417" s="601" t="s">
        <v>1</v>
      </c>
      <c r="D417" s="132">
        <f>D418+D419+D420+D421</f>
        <v>324000</v>
      </c>
      <c r="E417" s="132">
        <f>E418+E419+E420+E421</f>
        <v>205462.14</v>
      </c>
      <c r="F417" s="92">
        <f t="shared" si="45"/>
        <v>63.414240740740745</v>
      </c>
      <c r="G417" s="132">
        <f t="shared" si="47"/>
        <v>205462.14</v>
      </c>
      <c r="H417" s="156"/>
      <c r="I417" s="39"/>
      <c r="J417" s="39"/>
      <c r="K417" s="39"/>
      <c r="L417" s="39"/>
      <c r="M417" s="39"/>
    </row>
    <row r="418" spans="1:13" ht="45" x14ac:dyDescent="0.2">
      <c r="A418" s="1213"/>
      <c r="B418" s="911"/>
      <c r="C418" s="601" t="s">
        <v>8</v>
      </c>
      <c r="D418" s="132">
        <v>0</v>
      </c>
      <c r="E418" s="132">
        <v>0</v>
      </c>
      <c r="F418" s="92">
        <v>0</v>
      </c>
      <c r="G418" s="132">
        <f t="shared" si="47"/>
        <v>0</v>
      </c>
      <c r="H418" s="156"/>
      <c r="I418" s="39"/>
      <c r="J418" s="39"/>
      <c r="K418" s="39"/>
      <c r="L418" s="39"/>
      <c r="M418" s="39"/>
    </row>
    <row r="419" spans="1:13" ht="45" customHeight="1" x14ac:dyDescent="0.2">
      <c r="A419" s="1213"/>
      <c r="B419" s="911"/>
      <c r="C419" s="601" t="s">
        <v>2</v>
      </c>
      <c r="D419" s="132">
        <v>0</v>
      </c>
      <c r="E419" s="132">
        <v>0</v>
      </c>
      <c r="F419" s="92">
        <v>0</v>
      </c>
      <c r="G419" s="132">
        <f t="shared" si="47"/>
        <v>0</v>
      </c>
      <c r="H419" s="156"/>
      <c r="I419" s="39"/>
      <c r="J419" s="39"/>
      <c r="K419" s="39"/>
      <c r="L419" s="39"/>
      <c r="M419" s="39"/>
    </row>
    <row r="420" spans="1:13" ht="45" customHeight="1" x14ac:dyDescent="0.2">
      <c r="A420" s="1213"/>
      <c r="B420" s="911"/>
      <c r="C420" s="601" t="s">
        <v>3</v>
      </c>
      <c r="D420" s="132">
        <v>0</v>
      </c>
      <c r="E420" s="132">
        <v>0</v>
      </c>
      <c r="F420" s="92">
        <v>0</v>
      </c>
      <c r="G420" s="132">
        <f t="shared" si="47"/>
        <v>0</v>
      </c>
      <c r="H420" s="567"/>
      <c r="I420" s="39"/>
      <c r="J420" s="39"/>
      <c r="K420" s="39"/>
      <c r="L420" s="39"/>
      <c r="M420" s="39"/>
    </row>
    <row r="421" spans="1:13" ht="60" customHeight="1" x14ac:dyDescent="0.2">
      <c r="A421" s="1214"/>
      <c r="B421" s="887"/>
      <c r="C421" s="601" t="s">
        <v>97</v>
      </c>
      <c r="D421" s="132">
        <v>324000</v>
      </c>
      <c r="E421" s="132">
        <v>205462.14</v>
      </c>
      <c r="F421" s="92">
        <f t="shared" si="45"/>
        <v>63.414240740740745</v>
      </c>
      <c r="G421" s="132">
        <f t="shared" si="47"/>
        <v>205462.14</v>
      </c>
      <c r="H421" s="567" t="s">
        <v>1556</v>
      </c>
      <c r="I421" s="39"/>
      <c r="J421" s="39"/>
      <c r="K421" s="39"/>
      <c r="L421" s="39"/>
      <c r="M421" s="39"/>
    </row>
    <row r="422" spans="1:13" ht="15" customHeight="1" x14ac:dyDescent="0.2">
      <c r="A422" s="1220" t="s">
        <v>182</v>
      </c>
      <c r="B422" s="886" t="s">
        <v>185</v>
      </c>
      <c r="C422" s="601" t="s">
        <v>1</v>
      </c>
      <c r="D422" s="132">
        <f>D423+D424+D425+D426</f>
        <v>121000</v>
      </c>
      <c r="E422" s="132">
        <f>E423+E424+E425+E426</f>
        <v>76813.259999999995</v>
      </c>
      <c r="F422" s="92">
        <f t="shared" si="45"/>
        <v>63.48203305785124</v>
      </c>
      <c r="G422" s="132">
        <f t="shared" si="47"/>
        <v>76813.259999999995</v>
      </c>
      <c r="H422" s="156"/>
      <c r="I422" s="39"/>
      <c r="J422" s="39"/>
      <c r="K422" s="39"/>
      <c r="L422" s="39"/>
      <c r="M422" s="39"/>
    </row>
    <row r="423" spans="1:13" ht="45" x14ac:dyDescent="0.2">
      <c r="A423" s="1275"/>
      <c r="B423" s="911"/>
      <c r="C423" s="601" t="s">
        <v>8</v>
      </c>
      <c r="D423" s="132">
        <v>0</v>
      </c>
      <c r="E423" s="132">
        <v>0</v>
      </c>
      <c r="F423" s="92">
        <v>0</v>
      </c>
      <c r="G423" s="132">
        <f t="shared" si="47"/>
        <v>0</v>
      </c>
      <c r="H423" s="156"/>
      <c r="I423" s="39"/>
      <c r="J423" s="39"/>
      <c r="K423" s="39"/>
      <c r="L423" s="39"/>
      <c r="M423" s="39"/>
    </row>
    <row r="424" spans="1:13" ht="45" customHeight="1" x14ac:dyDescent="0.2">
      <c r="A424" s="1275"/>
      <c r="B424" s="911"/>
      <c r="C424" s="601" t="s">
        <v>2</v>
      </c>
      <c r="D424" s="132">
        <v>0</v>
      </c>
      <c r="E424" s="132">
        <v>0</v>
      </c>
      <c r="F424" s="92">
        <v>0</v>
      </c>
      <c r="G424" s="132">
        <f t="shared" si="47"/>
        <v>0</v>
      </c>
      <c r="H424" s="156"/>
      <c r="I424" s="39"/>
      <c r="J424" s="39"/>
      <c r="K424" s="39"/>
      <c r="L424" s="39"/>
      <c r="M424" s="39"/>
    </row>
    <row r="425" spans="1:13" ht="45" customHeight="1" x14ac:dyDescent="0.2">
      <c r="A425" s="1275"/>
      <c r="B425" s="911"/>
      <c r="C425" s="601" t="s">
        <v>3</v>
      </c>
      <c r="D425" s="132">
        <v>0</v>
      </c>
      <c r="E425" s="132">
        <v>0</v>
      </c>
      <c r="F425" s="92">
        <v>0</v>
      </c>
      <c r="G425" s="132">
        <f t="shared" si="47"/>
        <v>0</v>
      </c>
      <c r="H425" s="156"/>
      <c r="I425" s="39"/>
      <c r="J425" s="39"/>
      <c r="K425" s="39"/>
      <c r="L425" s="39"/>
      <c r="M425" s="39"/>
    </row>
    <row r="426" spans="1:13" ht="58.5" customHeight="1" x14ac:dyDescent="0.2">
      <c r="A426" s="1276"/>
      <c r="B426" s="887"/>
      <c r="C426" s="597" t="s">
        <v>97</v>
      </c>
      <c r="D426" s="132">
        <v>121000</v>
      </c>
      <c r="E426" s="132">
        <v>76813.259999999995</v>
      </c>
      <c r="F426" s="92">
        <f t="shared" si="45"/>
        <v>63.48203305785124</v>
      </c>
      <c r="G426" s="132">
        <f t="shared" si="47"/>
        <v>76813.259999999995</v>
      </c>
      <c r="H426" s="567" t="s">
        <v>1556</v>
      </c>
      <c r="I426" s="39"/>
      <c r="J426" s="39"/>
      <c r="K426" s="39"/>
      <c r="L426" s="39"/>
      <c r="M426" s="39"/>
    </row>
    <row r="427" spans="1:13" ht="15" customHeight="1" x14ac:dyDescent="0.2">
      <c r="A427" s="1220" t="s">
        <v>184</v>
      </c>
      <c r="B427" s="886" t="s">
        <v>187</v>
      </c>
      <c r="C427" s="601" t="s">
        <v>1</v>
      </c>
      <c r="D427" s="132">
        <f>D428+D429+D430+D431</f>
        <v>0</v>
      </c>
      <c r="E427" s="132">
        <f>E428+E429+E430+E431</f>
        <v>0</v>
      </c>
      <c r="F427" s="92">
        <v>0</v>
      </c>
      <c r="G427" s="132">
        <f t="shared" si="47"/>
        <v>0</v>
      </c>
      <c r="H427" s="156"/>
      <c r="I427" s="39"/>
      <c r="J427" s="39"/>
      <c r="K427" s="39"/>
      <c r="L427" s="39"/>
      <c r="M427" s="39"/>
    </row>
    <row r="428" spans="1:13" ht="45" x14ac:dyDescent="0.2">
      <c r="A428" s="1275"/>
      <c r="B428" s="911"/>
      <c r="C428" s="601" t="s">
        <v>8</v>
      </c>
      <c r="D428" s="132">
        <v>0</v>
      </c>
      <c r="E428" s="132">
        <v>0</v>
      </c>
      <c r="F428" s="92">
        <v>0</v>
      </c>
      <c r="G428" s="132">
        <f t="shared" si="47"/>
        <v>0</v>
      </c>
      <c r="H428" s="156"/>
      <c r="I428" s="39"/>
      <c r="J428" s="39"/>
      <c r="K428" s="39"/>
      <c r="L428" s="39"/>
      <c r="M428" s="39"/>
    </row>
    <row r="429" spans="1:13" ht="45" customHeight="1" x14ac:dyDescent="0.2">
      <c r="A429" s="1275"/>
      <c r="B429" s="911"/>
      <c r="C429" s="601" t="s">
        <v>2</v>
      </c>
      <c r="D429" s="132">
        <v>0</v>
      </c>
      <c r="E429" s="132">
        <v>0</v>
      </c>
      <c r="F429" s="92">
        <v>0</v>
      </c>
      <c r="G429" s="132">
        <f t="shared" si="47"/>
        <v>0</v>
      </c>
      <c r="H429" s="156"/>
      <c r="I429" s="39"/>
      <c r="J429" s="39"/>
      <c r="K429" s="39"/>
      <c r="L429" s="39"/>
      <c r="M429" s="39"/>
    </row>
    <row r="430" spans="1:13" ht="45" customHeight="1" x14ac:dyDescent="0.2">
      <c r="A430" s="1275"/>
      <c r="B430" s="911"/>
      <c r="C430" s="601" t="s">
        <v>3</v>
      </c>
      <c r="D430" s="132">
        <v>0</v>
      </c>
      <c r="E430" s="132">
        <v>0</v>
      </c>
      <c r="F430" s="92">
        <v>0</v>
      </c>
      <c r="G430" s="132">
        <f t="shared" si="47"/>
        <v>0</v>
      </c>
      <c r="H430" s="156"/>
      <c r="I430" s="39"/>
      <c r="J430" s="39"/>
      <c r="K430" s="39"/>
      <c r="L430" s="39"/>
      <c r="M430" s="39"/>
    </row>
    <row r="431" spans="1:13" x14ac:dyDescent="0.2">
      <c r="A431" s="1276"/>
      <c r="B431" s="887"/>
      <c r="C431" s="597" t="s">
        <v>97</v>
      </c>
      <c r="D431" s="132">
        <v>0</v>
      </c>
      <c r="E431" s="132">
        <v>0</v>
      </c>
      <c r="F431" s="92">
        <v>0</v>
      </c>
      <c r="G431" s="132">
        <f t="shared" si="47"/>
        <v>0</v>
      </c>
      <c r="H431" s="156"/>
      <c r="I431" s="39"/>
      <c r="J431" s="39"/>
      <c r="K431" s="39"/>
      <c r="L431" s="39"/>
      <c r="M431" s="39"/>
    </row>
    <row r="432" spans="1:13" ht="15" customHeight="1" x14ac:dyDescent="0.2">
      <c r="A432" s="196" t="s">
        <v>186</v>
      </c>
      <c r="B432" s="886" t="s">
        <v>189</v>
      </c>
      <c r="C432" s="601" t="s">
        <v>1</v>
      </c>
      <c r="D432" s="132">
        <f>D433+D434+D435+D436</f>
        <v>0</v>
      </c>
      <c r="E432" s="132">
        <f>E433+E434+E435+E436</f>
        <v>0</v>
      </c>
      <c r="F432" s="92">
        <v>0</v>
      </c>
      <c r="G432" s="132">
        <f t="shared" si="47"/>
        <v>0</v>
      </c>
      <c r="H432" s="156"/>
      <c r="I432" s="39"/>
      <c r="J432" s="39"/>
      <c r="K432" s="39"/>
      <c r="L432" s="39"/>
      <c r="M432" s="39"/>
    </row>
    <row r="433" spans="1:13" ht="45" x14ac:dyDescent="0.2">
      <c r="A433" s="570"/>
      <c r="B433" s="1449"/>
      <c r="C433" s="601" t="s">
        <v>8</v>
      </c>
      <c r="D433" s="132">
        <v>0</v>
      </c>
      <c r="E433" s="132">
        <v>0</v>
      </c>
      <c r="F433" s="92">
        <v>0</v>
      </c>
      <c r="G433" s="132">
        <f t="shared" si="47"/>
        <v>0</v>
      </c>
      <c r="H433" s="156"/>
      <c r="I433" s="39"/>
      <c r="J433" s="39"/>
      <c r="K433" s="39"/>
      <c r="L433" s="39"/>
      <c r="M433" s="39"/>
    </row>
    <row r="434" spans="1:13" ht="45" customHeight="1" x14ac:dyDescent="0.2">
      <c r="A434" s="570"/>
      <c r="B434" s="1449"/>
      <c r="C434" s="601" t="s">
        <v>2</v>
      </c>
      <c r="D434" s="132">
        <v>0</v>
      </c>
      <c r="E434" s="132">
        <v>0</v>
      </c>
      <c r="F434" s="92">
        <v>0</v>
      </c>
      <c r="G434" s="132">
        <f t="shared" si="47"/>
        <v>0</v>
      </c>
      <c r="H434" s="156"/>
      <c r="I434" s="39"/>
      <c r="J434" s="39"/>
      <c r="K434" s="39"/>
      <c r="L434" s="39"/>
      <c r="M434" s="39"/>
    </row>
    <row r="435" spans="1:13" ht="45" customHeight="1" x14ac:dyDescent="0.2">
      <c r="A435" s="570"/>
      <c r="B435" s="1449"/>
      <c r="C435" s="601" t="s">
        <v>3</v>
      </c>
      <c r="D435" s="132">
        <v>0</v>
      </c>
      <c r="E435" s="132">
        <v>0</v>
      </c>
      <c r="F435" s="92">
        <v>0</v>
      </c>
      <c r="G435" s="132">
        <f t="shared" si="47"/>
        <v>0</v>
      </c>
      <c r="H435" s="156"/>
      <c r="I435" s="39"/>
      <c r="J435" s="39"/>
      <c r="K435" s="39"/>
      <c r="L435" s="39"/>
      <c r="M435" s="39"/>
    </row>
    <row r="436" spans="1:13" ht="40.5" customHeight="1" x14ac:dyDescent="0.2">
      <c r="A436" s="571"/>
      <c r="B436" s="1450"/>
      <c r="C436" s="597" t="s">
        <v>97</v>
      </c>
      <c r="D436" s="132">
        <v>0</v>
      </c>
      <c r="E436" s="132">
        <v>0</v>
      </c>
      <c r="F436" s="92">
        <v>0</v>
      </c>
      <c r="G436" s="132">
        <f t="shared" si="47"/>
        <v>0</v>
      </c>
      <c r="H436" s="156"/>
      <c r="I436" s="39"/>
      <c r="J436" s="39"/>
      <c r="K436" s="39"/>
      <c r="L436" s="39"/>
      <c r="M436" s="39"/>
    </row>
    <row r="437" spans="1:13" ht="15" customHeight="1" x14ac:dyDescent="0.2">
      <c r="A437" s="196" t="s">
        <v>188</v>
      </c>
      <c r="B437" s="886" t="s">
        <v>951</v>
      </c>
      <c r="C437" s="601" t="s">
        <v>1</v>
      </c>
      <c r="D437" s="132">
        <f>D438+D439+D440+D441</f>
        <v>15184.03</v>
      </c>
      <c r="E437" s="132">
        <f>E438+E439+E440+E441</f>
        <v>0</v>
      </c>
      <c r="F437" s="92">
        <f t="shared" si="45"/>
        <v>0</v>
      </c>
      <c r="G437" s="132">
        <f t="shared" si="47"/>
        <v>0</v>
      </c>
      <c r="H437" s="156"/>
      <c r="I437" s="39"/>
      <c r="J437" s="39"/>
      <c r="K437" s="39"/>
      <c r="L437" s="39"/>
      <c r="M437" s="39"/>
    </row>
    <row r="438" spans="1:13" ht="45" x14ac:dyDescent="0.2">
      <c r="A438" s="196"/>
      <c r="B438" s="911"/>
      <c r="C438" s="601" t="s">
        <v>8</v>
      </c>
      <c r="D438" s="132">
        <f>D443+D448</f>
        <v>0</v>
      </c>
      <c r="E438" s="132">
        <f t="shared" ref="E438:F438" si="52">E443+E448</f>
        <v>0</v>
      </c>
      <c r="F438" s="594">
        <f t="shared" si="52"/>
        <v>0</v>
      </c>
      <c r="G438" s="132">
        <f t="shared" si="47"/>
        <v>0</v>
      </c>
      <c r="H438" s="156"/>
      <c r="I438" s="39"/>
      <c r="J438" s="39"/>
      <c r="K438" s="39"/>
      <c r="L438" s="39"/>
      <c r="M438" s="39"/>
    </row>
    <row r="439" spans="1:13" ht="45" customHeight="1" x14ac:dyDescent="0.2">
      <c r="A439" s="570"/>
      <c r="B439" s="911"/>
      <c r="C439" s="601" t="s">
        <v>2</v>
      </c>
      <c r="D439" s="132">
        <f t="shared" ref="D439:F441" si="53">D444+D449</f>
        <v>5070</v>
      </c>
      <c r="E439" s="132">
        <f t="shared" si="53"/>
        <v>0</v>
      </c>
      <c r="F439" s="594">
        <f t="shared" si="53"/>
        <v>0</v>
      </c>
      <c r="G439" s="132">
        <f t="shared" si="47"/>
        <v>0</v>
      </c>
      <c r="H439" s="156"/>
      <c r="I439" s="39"/>
      <c r="J439" s="39"/>
      <c r="K439" s="39"/>
      <c r="L439" s="39"/>
      <c r="M439" s="39"/>
    </row>
    <row r="440" spans="1:13" ht="45" customHeight="1" x14ac:dyDescent="0.2">
      <c r="A440" s="570"/>
      <c r="B440" s="911"/>
      <c r="C440" s="601" t="s">
        <v>3</v>
      </c>
      <c r="D440" s="132">
        <f t="shared" si="53"/>
        <v>10114.030000000001</v>
      </c>
      <c r="E440" s="132">
        <f t="shared" si="53"/>
        <v>0</v>
      </c>
      <c r="F440" s="594">
        <f t="shared" si="53"/>
        <v>0</v>
      </c>
      <c r="G440" s="132">
        <f t="shared" si="47"/>
        <v>0</v>
      </c>
      <c r="H440" s="156"/>
      <c r="I440" s="39"/>
      <c r="J440" s="39"/>
      <c r="K440" s="39"/>
      <c r="L440" s="39"/>
      <c r="M440" s="39"/>
    </row>
    <row r="441" spans="1:13" x14ac:dyDescent="0.2">
      <c r="A441" s="571"/>
      <c r="B441" s="887"/>
      <c r="C441" s="597" t="s">
        <v>97</v>
      </c>
      <c r="D441" s="132">
        <f>D446+D451</f>
        <v>0</v>
      </c>
      <c r="E441" s="132">
        <f t="shared" si="53"/>
        <v>0</v>
      </c>
      <c r="F441" s="594">
        <f t="shared" si="53"/>
        <v>0</v>
      </c>
      <c r="G441" s="132">
        <f t="shared" si="47"/>
        <v>0</v>
      </c>
      <c r="H441" s="156"/>
      <c r="I441" s="39"/>
      <c r="J441" s="39"/>
      <c r="K441" s="39"/>
      <c r="L441" s="39"/>
      <c r="M441" s="39"/>
    </row>
    <row r="442" spans="1:13" ht="15" customHeight="1" x14ac:dyDescent="0.2">
      <c r="A442" s="196" t="s">
        <v>952</v>
      </c>
      <c r="B442" s="1286" t="s">
        <v>190</v>
      </c>
      <c r="C442" s="601" t="s">
        <v>1</v>
      </c>
      <c r="D442" s="132">
        <f>D443+D444+D445+D446</f>
        <v>6500</v>
      </c>
      <c r="E442" s="132">
        <f>E443+E444+E445+E446</f>
        <v>0</v>
      </c>
      <c r="F442" s="92">
        <f t="shared" si="45"/>
        <v>0</v>
      </c>
      <c r="G442" s="132">
        <f t="shared" si="47"/>
        <v>0</v>
      </c>
      <c r="H442" s="156"/>
      <c r="I442" s="39"/>
      <c r="J442" s="39"/>
      <c r="K442" s="39"/>
      <c r="L442" s="39"/>
      <c r="M442" s="39"/>
    </row>
    <row r="443" spans="1:13" ht="45" customHeight="1" x14ac:dyDescent="0.2">
      <c r="A443" s="570"/>
      <c r="B443" s="911"/>
      <c r="C443" s="601" t="s">
        <v>8</v>
      </c>
      <c r="D443" s="132">
        <v>0</v>
      </c>
      <c r="E443" s="132">
        <v>0</v>
      </c>
      <c r="F443" s="92">
        <v>0</v>
      </c>
      <c r="G443" s="132">
        <f t="shared" si="47"/>
        <v>0</v>
      </c>
      <c r="H443" s="156"/>
      <c r="I443" s="39"/>
      <c r="J443" s="39"/>
      <c r="K443" s="39"/>
      <c r="L443" s="39"/>
      <c r="M443" s="39"/>
    </row>
    <row r="444" spans="1:13" ht="45" customHeight="1" x14ac:dyDescent="0.2">
      <c r="A444" s="570"/>
      <c r="B444" s="911"/>
      <c r="C444" s="601" t="s">
        <v>2</v>
      </c>
      <c r="D444" s="132">
        <v>5070</v>
      </c>
      <c r="E444" s="132">
        <v>0</v>
      </c>
      <c r="F444" s="92">
        <f t="shared" si="45"/>
        <v>0</v>
      </c>
      <c r="G444" s="132">
        <f t="shared" si="47"/>
        <v>0</v>
      </c>
      <c r="H444" s="886" t="s">
        <v>1557</v>
      </c>
      <c r="I444" s="39"/>
      <c r="J444" s="39"/>
      <c r="K444" s="39"/>
      <c r="L444" s="39"/>
      <c r="M444" s="39"/>
    </row>
    <row r="445" spans="1:13" ht="45" customHeight="1" x14ac:dyDescent="0.2">
      <c r="A445" s="570"/>
      <c r="B445" s="911"/>
      <c r="C445" s="601" t="s">
        <v>3</v>
      </c>
      <c r="D445" s="132">
        <v>1430</v>
      </c>
      <c r="E445" s="132">
        <v>0</v>
      </c>
      <c r="F445" s="92">
        <f t="shared" si="45"/>
        <v>0</v>
      </c>
      <c r="G445" s="132">
        <f t="shared" si="47"/>
        <v>0</v>
      </c>
      <c r="H445" s="1349"/>
      <c r="I445" s="39"/>
      <c r="J445" s="39"/>
      <c r="K445" s="39"/>
      <c r="L445" s="39"/>
      <c r="M445" s="39"/>
    </row>
    <row r="446" spans="1:13" ht="40.5" customHeight="1" x14ac:dyDescent="0.2">
      <c r="A446" s="571"/>
      <c r="B446" s="887"/>
      <c r="C446" s="597" t="s">
        <v>97</v>
      </c>
      <c r="D446" s="132">
        <v>0</v>
      </c>
      <c r="E446" s="132">
        <v>0</v>
      </c>
      <c r="F446" s="92">
        <v>0</v>
      </c>
      <c r="G446" s="132">
        <f t="shared" si="47"/>
        <v>0</v>
      </c>
      <c r="H446" s="156"/>
      <c r="I446" s="39"/>
      <c r="J446" s="39"/>
      <c r="K446" s="39"/>
      <c r="L446" s="39"/>
      <c r="M446" s="39"/>
    </row>
    <row r="447" spans="1:13" ht="15" customHeight="1" x14ac:dyDescent="0.2">
      <c r="A447" s="196" t="s">
        <v>953</v>
      </c>
      <c r="B447" s="886" t="s">
        <v>191</v>
      </c>
      <c r="C447" s="601" t="s">
        <v>1</v>
      </c>
      <c r="D447" s="132">
        <f>D448+D449+D450+D451</f>
        <v>8684.0300000000007</v>
      </c>
      <c r="E447" s="132">
        <f>E448+E449+E450+E451</f>
        <v>0</v>
      </c>
      <c r="F447" s="92">
        <f t="shared" si="45"/>
        <v>0</v>
      </c>
      <c r="G447" s="132">
        <f t="shared" si="47"/>
        <v>0</v>
      </c>
      <c r="H447" s="156"/>
      <c r="I447" s="39"/>
      <c r="J447" s="39"/>
      <c r="K447" s="39"/>
      <c r="L447" s="39"/>
      <c r="M447" s="39"/>
    </row>
    <row r="448" spans="1:13" ht="45" customHeight="1" x14ac:dyDescent="0.2">
      <c r="A448" s="196"/>
      <c r="B448" s="911"/>
      <c r="C448" s="601" t="s">
        <v>8</v>
      </c>
      <c r="D448" s="132">
        <v>0</v>
      </c>
      <c r="E448" s="132">
        <v>0</v>
      </c>
      <c r="F448" s="92">
        <v>0</v>
      </c>
      <c r="G448" s="132">
        <f t="shared" si="47"/>
        <v>0</v>
      </c>
      <c r="H448" s="156"/>
      <c r="I448" s="39"/>
      <c r="J448" s="39"/>
      <c r="K448" s="39"/>
      <c r="L448" s="39"/>
      <c r="M448" s="39"/>
    </row>
    <row r="449" spans="1:13" ht="45" customHeight="1" x14ac:dyDescent="0.2">
      <c r="A449" s="570"/>
      <c r="B449" s="911"/>
      <c r="C449" s="601" t="s">
        <v>2</v>
      </c>
      <c r="D449" s="132">
        <v>0</v>
      </c>
      <c r="E449" s="132">
        <v>0</v>
      </c>
      <c r="F449" s="92">
        <v>0</v>
      </c>
      <c r="G449" s="132">
        <f t="shared" ref="G449:G471" si="54">E449</f>
        <v>0</v>
      </c>
      <c r="H449" s="156"/>
      <c r="I449" s="39"/>
      <c r="J449" s="39"/>
      <c r="K449" s="39"/>
      <c r="L449" s="39"/>
      <c r="M449" s="39"/>
    </row>
    <row r="450" spans="1:13" ht="81" customHeight="1" x14ac:dyDescent="0.2">
      <c r="A450" s="570"/>
      <c r="B450" s="911"/>
      <c r="C450" s="601" t="s">
        <v>3</v>
      </c>
      <c r="D450" s="132">
        <v>8684.0300000000007</v>
      </c>
      <c r="E450" s="132">
        <v>0</v>
      </c>
      <c r="F450" s="92">
        <f t="shared" si="45"/>
        <v>0</v>
      </c>
      <c r="G450" s="132">
        <f t="shared" si="54"/>
        <v>0</v>
      </c>
      <c r="H450" s="567" t="s">
        <v>1557</v>
      </c>
      <c r="I450" s="39"/>
      <c r="J450" s="39"/>
      <c r="K450" s="39"/>
      <c r="L450" s="39"/>
      <c r="M450" s="39"/>
    </row>
    <row r="451" spans="1:13" x14ac:dyDescent="0.2">
      <c r="A451" s="570"/>
      <c r="B451" s="887"/>
      <c r="C451" s="597" t="s">
        <v>97</v>
      </c>
      <c r="D451" s="132">
        <v>0</v>
      </c>
      <c r="E451" s="132">
        <v>0</v>
      </c>
      <c r="F451" s="92">
        <v>0</v>
      </c>
      <c r="G451" s="132">
        <f t="shared" si="54"/>
        <v>0</v>
      </c>
      <c r="H451" s="156"/>
      <c r="I451" s="39"/>
      <c r="J451" s="39"/>
      <c r="K451" s="39"/>
      <c r="L451" s="39"/>
      <c r="M451" s="39"/>
    </row>
    <row r="452" spans="1:13" ht="15" customHeight="1" x14ac:dyDescent="0.2">
      <c r="A452" s="1220" t="s">
        <v>105</v>
      </c>
      <c r="B452" s="886" t="s">
        <v>1051</v>
      </c>
      <c r="C452" s="601" t="s">
        <v>1</v>
      </c>
      <c r="D452" s="132">
        <f>D453+D454+D455+D456</f>
        <v>0</v>
      </c>
      <c r="E452" s="132">
        <f>E453+E454+E455+E456</f>
        <v>0</v>
      </c>
      <c r="F452" s="92">
        <v>0</v>
      </c>
      <c r="G452" s="132">
        <f t="shared" si="54"/>
        <v>0</v>
      </c>
      <c r="H452" s="156"/>
      <c r="I452" s="39"/>
      <c r="J452" s="39"/>
      <c r="K452" s="39"/>
      <c r="L452" s="39"/>
      <c r="M452" s="39"/>
    </row>
    <row r="453" spans="1:13" ht="45" customHeight="1" x14ac:dyDescent="0.2">
      <c r="A453" s="1213"/>
      <c r="B453" s="1194"/>
      <c r="C453" s="601" t="s">
        <v>8</v>
      </c>
      <c r="D453" s="132">
        <f t="shared" ref="D453:E456" si="55">D458</f>
        <v>0</v>
      </c>
      <c r="E453" s="132">
        <f t="shared" si="55"/>
        <v>0</v>
      </c>
      <c r="F453" s="92">
        <v>0</v>
      </c>
      <c r="G453" s="132">
        <f t="shared" si="54"/>
        <v>0</v>
      </c>
      <c r="H453" s="156"/>
      <c r="I453" s="39"/>
      <c r="J453" s="39"/>
      <c r="K453" s="39"/>
      <c r="L453" s="39"/>
      <c r="M453" s="39"/>
    </row>
    <row r="454" spans="1:13" ht="45" customHeight="1" x14ac:dyDescent="0.2">
      <c r="A454" s="1213"/>
      <c r="B454" s="1194"/>
      <c r="C454" s="601" t="s">
        <v>2</v>
      </c>
      <c r="D454" s="132">
        <f t="shared" si="55"/>
        <v>0</v>
      </c>
      <c r="E454" s="132">
        <f t="shared" si="55"/>
        <v>0</v>
      </c>
      <c r="F454" s="92">
        <v>0</v>
      </c>
      <c r="G454" s="132">
        <f t="shared" si="54"/>
        <v>0</v>
      </c>
      <c r="H454" s="156"/>
      <c r="I454" s="39"/>
      <c r="J454" s="39"/>
      <c r="K454" s="39"/>
      <c r="L454" s="39"/>
      <c r="M454" s="39"/>
    </row>
    <row r="455" spans="1:13" ht="45" customHeight="1" x14ac:dyDescent="0.2">
      <c r="A455" s="1213"/>
      <c r="B455" s="1194"/>
      <c r="C455" s="601" t="s">
        <v>3</v>
      </c>
      <c r="D455" s="132">
        <f t="shared" si="55"/>
        <v>0</v>
      </c>
      <c r="E455" s="132">
        <f t="shared" si="55"/>
        <v>0</v>
      </c>
      <c r="F455" s="92">
        <v>0</v>
      </c>
      <c r="G455" s="132">
        <f t="shared" si="54"/>
        <v>0</v>
      </c>
      <c r="H455" s="581"/>
      <c r="I455" s="39"/>
      <c r="J455" s="39"/>
      <c r="K455" s="39"/>
      <c r="L455" s="39"/>
      <c r="M455" s="39"/>
    </row>
    <row r="456" spans="1:13" ht="25.5" customHeight="1" x14ac:dyDescent="0.2">
      <c r="A456" s="1214"/>
      <c r="B456" s="1195"/>
      <c r="C456" s="601" t="s">
        <v>97</v>
      </c>
      <c r="D456" s="132">
        <f t="shared" si="55"/>
        <v>0</v>
      </c>
      <c r="E456" s="132">
        <f t="shared" si="55"/>
        <v>0</v>
      </c>
      <c r="F456" s="92">
        <v>0</v>
      </c>
      <c r="G456" s="132">
        <f t="shared" si="54"/>
        <v>0</v>
      </c>
      <c r="H456" s="156"/>
      <c r="I456" s="39"/>
      <c r="J456" s="39"/>
      <c r="K456" s="39"/>
      <c r="L456" s="39"/>
      <c r="M456" s="39"/>
    </row>
    <row r="457" spans="1:13" ht="15" customHeight="1" x14ac:dyDescent="0.2">
      <c r="A457" s="1212" t="s">
        <v>192</v>
      </c>
      <c r="B457" s="886" t="s">
        <v>193</v>
      </c>
      <c r="C457" s="601" t="s">
        <v>1</v>
      </c>
      <c r="D457" s="132">
        <f>D458+D459+D460+D461</f>
        <v>0</v>
      </c>
      <c r="E457" s="132">
        <f>E458+E459+E460+E461</f>
        <v>0</v>
      </c>
      <c r="F457" s="92">
        <v>0</v>
      </c>
      <c r="G457" s="132">
        <f t="shared" si="54"/>
        <v>0</v>
      </c>
      <c r="H457" s="156"/>
      <c r="I457" s="39"/>
      <c r="J457" s="39"/>
      <c r="K457" s="39"/>
      <c r="L457" s="39"/>
      <c r="M457" s="39"/>
    </row>
    <row r="458" spans="1:13" ht="45" customHeight="1" x14ac:dyDescent="0.2">
      <c r="A458" s="1275"/>
      <c r="B458" s="911"/>
      <c r="C458" s="601" t="s">
        <v>8</v>
      </c>
      <c r="D458" s="132">
        <v>0</v>
      </c>
      <c r="E458" s="132">
        <v>0</v>
      </c>
      <c r="F458" s="92">
        <v>0</v>
      </c>
      <c r="G458" s="132">
        <f t="shared" si="54"/>
        <v>0</v>
      </c>
      <c r="H458" s="156"/>
      <c r="I458" s="39"/>
      <c r="J458" s="39"/>
      <c r="K458" s="39"/>
      <c r="L458" s="39"/>
      <c r="M458" s="39"/>
    </row>
    <row r="459" spans="1:13" ht="45" customHeight="1" x14ac:dyDescent="0.2">
      <c r="A459" s="1275"/>
      <c r="B459" s="911"/>
      <c r="C459" s="601" t="s">
        <v>2</v>
      </c>
      <c r="D459" s="132">
        <v>0</v>
      </c>
      <c r="E459" s="132">
        <v>0</v>
      </c>
      <c r="F459" s="92">
        <v>0</v>
      </c>
      <c r="G459" s="132">
        <f t="shared" si="54"/>
        <v>0</v>
      </c>
      <c r="H459" s="156"/>
      <c r="I459" s="39"/>
      <c r="J459" s="39"/>
      <c r="K459" s="39"/>
      <c r="L459" s="39"/>
      <c r="M459" s="39"/>
    </row>
    <row r="460" spans="1:13" ht="45" customHeight="1" x14ac:dyDescent="0.2">
      <c r="A460" s="1275"/>
      <c r="B460" s="911"/>
      <c r="C460" s="601" t="s">
        <v>3</v>
      </c>
      <c r="D460" s="132">
        <v>0</v>
      </c>
      <c r="E460" s="132">
        <v>0</v>
      </c>
      <c r="F460" s="92">
        <v>0</v>
      </c>
      <c r="G460" s="132">
        <f t="shared" si="54"/>
        <v>0</v>
      </c>
      <c r="H460" s="156"/>
      <c r="I460" s="39"/>
      <c r="J460" s="39"/>
      <c r="K460" s="39"/>
      <c r="L460" s="39"/>
      <c r="M460" s="39"/>
    </row>
    <row r="461" spans="1:13" x14ac:dyDescent="0.2">
      <c r="A461" s="1276"/>
      <c r="B461" s="887"/>
      <c r="C461" s="601" t="s">
        <v>97</v>
      </c>
      <c r="D461" s="132">
        <v>0</v>
      </c>
      <c r="E461" s="132">
        <v>0</v>
      </c>
      <c r="F461" s="92">
        <v>0</v>
      </c>
      <c r="G461" s="132">
        <f t="shared" si="54"/>
        <v>0</v>
      </c>
      <c r="H461" s="156"/>
      <c r="I461" s="39"/>
      <c r="J461" s="39"/>
      <c r="K461" s="39"/>
      <c r="L461" s="39"/>
      <c r="M461" s="39"/>
    </row>
    <row r="462" spans="1:13" ht="15" customHeight="1" x14ac:dyDescent="0.2">
      <c r="A462" s="1220" t="s">
        <v>107</v>
      </c>
      <c r="B462" s="886" t="s">
        <v>1052</v>
      </c>
      <c r="C462" s="601" t="s">
        <v>1</v>
      </c>
      <c r="D462" s="132">
        <f>D463+D464+D465+D466</f>
        <v>1500</v>
      </c>
      <c r="E462" s="132">
        <f>E463+E464+E465+E466</f>
        <v>1479.26</v>
      </c>
      <c r="F462" s="92">
        <f>E462/D462*100</f>
        <v>98.617333333333335</v>
      </c>
      <c r="G462" s="132">
        <f t="shared" si="54"/>
        <v>1479.26</v>
      </c>
      <c r="H462" s="156"/>
      <c r="I462" s="39"/>
      <c r="J462" s="39"/>
      <c r="K462" s="39"/>
      <c r="L462" s="39"/>
      <c r="M462" s="39"/>
    </row>
    <row r="463" spans="1:13" ht="45" customHeight="1" x14ac:dyDescent="0.2">
      <c r="A463" s="1275"/>
      <c r="B463" s="1194"/>
      <c r="C463" s="601" t="s">
        <v>8</v>
      </c>
      <c r="D463" s="132">
        <v>0</v>
      </c>
      <c r="E463" s="132">
        <v>0</v>
      </c>
      <c r="F463" s="92">
        <v>0</v>
      </c>
      <c r="G463" s="132">
        <f t="shared" si="54"/>
        <v>0</v>
      </c>
      <c r="H463" s="156"/>
      <c r="I463" s="39"/>
      <c r="J463" s="39"/>
      <c r="K463" s="39"/>
      <c r="L463" s="39"/>
      <c r="M463" s="39"/>
    </row>
    <row r="464" spans="1:13" ht="45" customHeight="1" x14ac:dyDescent="0.2">
      <c r="A464" s="1275"/>
      <c r="B464" s="1194"/>
      <c r="C464" s="601" t="s">
        <v>2</v>
      </c>
      <c r="D464" s="132">
        <v>0</v>
      </c>
      <c r="E464" s="132">
        <v>0</v>
      </c>
      <c r="F464" s="92">
        <v>0</v>
      </c>
      <c r="G464" s="132">
        <f t="shared" si="54"/>
        <v>0</v>
      </c>
      <c r="H464" s="156"/>
      <c r="I464" s="39"/>
      <c r="J464" s="39"/>
      <c r="K464" s="39"/>
      <c r="L464" s="39"/>
      <c r="M464" s="39"/>
    </row>
    <row r="465" spans="1:13" ht="130.5" customHeight="1" x14ac:dyDescent="0.2">
      <c r="A465" s="1275"/>
      <c r="B465" s="1194"/>
      <c r="C465" s="601" t="s">
        <v>3</v>
      </c>
      <c r="D465" s="132">
        <v>1500</v>
      </c>
      <c r="E465" s="132">
        <f>1182+297.26</f>
        <v>1479.26</v>
      </c>
      <c r="F465" s="92">
        <f>E465/D465*100</f>
        <v>98.617333333333335</v>
      </c>
      <c r="G465" s="132">
        <f t="shared" si="54"/>
        <v>1479.26</v>
      </c>
      <c r="H465" s="567" t="s">
        <v>1769</v>
      </c>
      <c r="I465" s="39"/>
      <c r="J465" s="39"/>
      <c r="K465" s="39"/>
      <c r="L465" s="39"/>
      <c r="M465" s="39"/>
    </row>
    <row r="466" spans="1:13" ht="27" customHeight="1" x14ac:dyDescent="0.2">
      <c r="A466" s="1276"/>
      <c r="B466" s="1195"/>
      <c r="C466" s="601" t="s">
        <v>97</v>
      </c>
      <c r="D466" s="132">
        <v>0</v>
      </c>
      <c r="E466" s="132">
        <v>0</v>
      </c>
      <c r="F466" s="92">
        <v>0</v>
      </c>
      <c r="G466" s="132">
        <f t="shared" si="54"/>
        <v>0</v>
      </c>
      <c r="H466" s="156"/>
      <c r="I466" s="39"/>
      <c r="J466" s="39"/>
      <c r="K466" s="39"/>
      <c r="L466" s="39"/>
      <c r="M466" s="39"/>
    </row>
    <row r="467" spans="1:13" ht="15" customHeight="1" x14ac:dyDescent="0.2">
      <c r="A467" s="1220" t="s">
        <v>135</v>
      </c>
      <c r="B467" s="886" t="s">
        <v>1053</v>
      </c>
      <c r="C467" s="601" t="s">
        <v>1</v>
      </c>
      <c r="D467" s="132">
        <f>D468+D469+D470+D471</f>
        <v>200</v>
      </c>
      <c r="E467" s="132">
        <f>E468+E469+E470+E471</f>
        <v>196.44</v>
      </c>
      <c r="F467" s="92">
        <f t="shared" ref="F467:F475" si="56">E467/D467*100</f>
        <v>98.22</v>
      </c>
      <c r="G467" s="132">
        <f t="shared" si="54"/>
        <v>196.44</v>
      </c>
      <c r="H467" s="156"/>
      <c r="I467" s="39"/>
      <c r="J467" s="39"/>
      <c r="K467" s="39"/>
      <c r="L467" s="39"/>
      <c r="M467" s="39"/>
    </row>
    <row r="468" spans="1:13" ht="45" customHeight="1" x14ac:dyDescent="0.2">
      <c r="A468" s="1275"/>
      <c r="B468" s="1194"/>
      <c r="C468" s="601" t="s">
        <v>8</v>
      </c>
      <c r="D468" s="132">
        <v>0</v>
      </c>
      <c r="E468" s="132">
        <v>0</v>
      </c>
      <c r="F468" s="92">
        <v>0</v>
      </c>
      <c r="G468" s="132">
        <f t="shared" si="54"/>
        <v>0</v>
      </c>
      <c r="H468" s="156"/>
      <c r="I468" s="39"/>
      <c r="J468" s="39"/>
      <c r="K468" s="39"/>
      <c r="L468" s="39"/>
      <c r="M468" s="39"/>
    </row>
    <row r="469" spans="1:13" ht="45" customHeight="1" x14ac:dyDescent="0.2">
      <c r="A469" s="1275"/>
      <c r="B469" s="1194"/>
      <c r="C469" s="601" t="s">
        <v>2</v>
      </c>
      <c r="D469" s="132">
        <v>0</v>
      </c>
      <c r="E469" s="132">
        <v>0</v>
      </c>
      <c r="F469" s="92">
        <v>0</v>
      </c>
      <c r="G469" s="132">
        <f t="shared" si="54"/>
        <v>0</v>
      </c>
      <c r="H469" s="156"/>
      <c r="I469" s="39"/>
      <c r="J469" s="39"/>
      <c r="K469" s="39"/>
      <c r="L469" s="39"/>
      <c r="M469" s="39"/>
    </row>
    <row r="470" spans="1:13" ht="84.75" customHeight="1" x14ac:dyDescent="0.2">
      <c r="A470" s="1275"/>
      <c r="B470" s="1194"/>
      <c r="C470" s="601" t="s">
        <v>3</v>
      </c>
      <c r="D470" s="132">
        <v>200</v>
      </c>
      <c r="E470" s="132">
        <v>196.44</v>
      </c>
      <c r="F470" s="92">
        <f t="shared" si="56"/>
        <v>98.22</v>
      </c>
      <c r="G470" s="132">
        <f t="shared" si="54"/>
        <v>196.44</v>
      </c>
      <c r="H470" s="567" t="s">
        <v>1412</v>
      </c>
      <c r="I470" s="39"/>
      <c r="J470" s="39"/>
      <c r="K470" s="39"/>
      <c r="L470" s="39"/>
      <c r="M470" s="39"/>
    </row>
    <row r="471" spans="1:13" ht="26.25" customHeight="1" x14ac:dyDescent="0.2">
      <c r="A471" s="1276"/>
      <c r="B471" s="1195"/>
      <c r="C471" s="601" t="s">
        <v>97</v>
      </c>
      <c r="D471" s="132">
        <v>0</v>
      </c>
      <c r="E471" s="132">
        <v>0</v>
      </c>
      <c r="F471" s="92">
        <v>0</v>
      </c>
      <c r="G471" s="132">
        <f t="shared" si="54"/>
        <v>0</v>
      </c>
      <c r="H471" s="156"/>
      <c r="I471" s="39"/>
      <c r="J471" s="39"/>
      <c r="K471" s="39"/>
      <c r="L471" s="39"/>
      <c r="M471" s="39"/>
    </row>
    <row r="472" spans="1:13" ht="15" customHeight="1" x14ac:dyDescent="0.2">
      <c r="A472" s="1486" t="s">
        <v>136</v>
      </c>
      <c r="B472" s="886" t="s">
        <v>1560</v>
      </c>
      <c r="C472" s="601" t="s">
        <v>1</v>
      </c>
      <c r="D472" s="132">
        <f>D473</f>
        <v>252000</v>
      </c>
      <c r="E472" s="132">
        <f>E473</f>
        <v>252000</v>
      </c>
      <c r="F472" s="92">
        <f t="shared" si="56"/>
        <v>100</v>
      </c>
      <c r="G472" s="132"/>
      <c r="H472" s="156"/>
      <c r="I472" s="39"/>
      <c r="J472" s="39"/>
      <c r="K472" s="39"/>
      <c r="L472" s="39"/>
      <c r="M472" s="39"/>
    </row>
    <row r="473" spans="1:13" ht="88.5" customHeight="1" x14ac:dyDescent="0.2">
      <c r="A473" s="1041"/>
      <c r="B473" s="982"/>
      <c r="C473" s="601" t="s">
        <v>3</v>
      </c>
      <c r="D473" s="132">
        <v>252000</v>
      </c>
      <c r="E473" s="132">
        <v>252000</v>
      </c>
      <c r="F473" s="92">
        <f t="shared" si="56"/>
        <v>100</v>
      </c>
      <c r="G473" s="132"/>
      <c r="H473" s="156"/>
      <c r="I473" s="39"/>
      <c r="J473" s="39"/>
      <c r="K473" s="39"/>
      <c r="L473" s="39"/>
      <c r="M473" s="39"/>
    </row>
    <row r="474" spans="1:13" ht="45" customHeight="1" x14ac:dyDescent="0.2">
      <c r="A474" s="1487" t="s">
        <v>138</v>
      </c>
      <c r="B474" s="886" t="s">
        <v>1561</v>
      </c>
      <c r="C474" s="601" t="s">
        <v>1</v>
      </c>
      <c r="D474" s="132">
        <f>D475</f>
        <v>100</v>
      </c>
      <c r="E474" s="132">
        <f>E475</f>
        <v>100</v>
      </c>
      <c r="F474" s="92">
        <f t="shared" si="56"/>
        <v>100</v>
      </c>
      <c r="G474" s="132"/>
      <c r="H474" s="156"/>
      <c r="I474" s="39"/>
      <c r="J474" s="39"/>
      <c r="K474" s="39"/>
      <c r="L474" s="39"/>
      <c r="M474" s="39"/>
    </row>
    <row r="475" spans="1:13" ht="115.5" customHeight="1" x14ac:dyDescent="0.2">
      <c r="A475" s="1041"/>
      <c r="B475" s="887"/>
      <c r="C475" s="601" t="s">
        <v>3</v>
      </c>
      <c r="D475" s="132">
        <v>100</v>
      </c>
      <c r="E475" s="132">
        <v>100</v>
      </c>
      <c r="F475" s="92">
        <f t="shared" si="56"/>
        <v>100</v>
      </c>
      <c r="G475" s="132"/>
      <c r="H475" s="156" t="s">
        <v>1576</v>
      </c>
      <c r="I475" s="39"/>
      <c r="J475" s="39"/>
      <c r="K475" s="39"/>
      <c r="L475" s="39"/>
      <c r="M475" s="39"/>
    </row>
    <row r="476" spans="1:13" x14ac:dyDescent="0.2">
      <c r="A476" s="1212">
        <v>3</v>
      </c>
      <c r="B476" s="912" t="s">
        <v>1054</v>
      </c>
      <c r="C476" s="601" t="s">
        <v>1</v>
      </c>
      <c r="D476" s="132">
        <f>D477+D478+D479+D480</f>
        <v>46735.7</v>
      </c>
      <c r="E476" s="132">
        <f>E477+E478+E479+E480</f>
        <v>46056.03</v>
      </c>
      <c r="F476" s="92">
        <f>E476/D476*100</f>
        <v>98.545715587869665</v>
      </c>
      <c r="G476" s="132">
        <f t="shared" ref="G476:G507" si="57">E476</f>
        <v>46056.03</v>
      </c>
      <c r="H476" s="156"/>
      <c r="I476" s="39"/>
      <c r="J476" s="39"/>
      <c r="K476" s="39"/>
      <c r="L476" s="39"/>
      <c r="M476" s="39"/>
    </row>
    <row r="477" spans="1:13" ht="54" customHeight="1" x14ac:dyDescent="0.2">
      <c r="A477" s="1213"/>
      <c r="B477" s="1194"/>
      <c r="C477" s="601" t="s">
        <v>8</v>
      </c>
      <c r="D477" s="132">
        <f t="shared" ref="D477:E480" si="58">D482</f>
        <v>0</v>
      </c>
      <c r="E477" s="132">
        <f t="shared" si="58"/>
        <v>0</v>
      </c>
      <c r="F477" s="92">
        <v>0</v>
      </c>
      <c r="G477" s="132">
        <f t="shared" si="57"/>
        <v>0</v>
      </c>
      <c r="H477" s="156"/>
      <c r="I477" s="39"/>
      <c r="J477" s="39"/>
      <c r="K477" s="39"/>
      <c r="L477" s="39"/>
      <c r="M477" s="39"/>
    </row>
    <row r="478" spans="1:13" ht="45" customHeight="1" x14ac:dyDescent="0.2">
      <c r="A478" s="1213"/>
      <c r="B478" s="1194"/>
      <c r="C478" s="601" t="s">
        <v>2</v>
      </c>
      <c r="D478" s="132">
        <f t="shared" si="58"/>
        <v>19332</v>
      </c>
      <c r="E478" s="132">
        <f t="shared" si="58"/>
        <v>19331.32</v>
      </c>
      <c r="F478" s="92">
        <f t="shared" ref="F478:F489" si="59">E478/D478*100</f>
        <v>99.996482516035584</v>
      </c>
      <c r="G478" s="132">
        <f t="shared" si="57"/>
        <v>19331.32</v>
      </c>
      <c r="H478" s="156"/>
      <c r="I478" s="39"/>
      <c r="J478" s="39"/>
      <c r="K478" s="39"/>
      <c r="L478" s="39"/>
      <c r="M478" s="39"/>
    </row>
    <row r="479" spans="1:13" ht="45" customHeight="1" x14ac:dyDescent="0.2">
      <c r="A479" s="1213"/>
      <c r="B479" s="1194"/>
      <c r="C479" s="601" t="s">
        <v>3</v>
      </c>
      <c r="D479" s="132">
        <f t="shared" si="58"/>
        <v>27403.7</v>
      </c>
      <c r="E479" s="132">
        <f t="shared" si="58"/>
        <v>26724.71</v>
      </c>
      <c r="F479" s="92">
        <f t="shared" si="59"/>
        <v>97.522268890697234</v>
      </c>
      <c r="G479" s="132">
        <f t="shared" si="57"/>
        <v>26724.71</v>
      </c>
      <c r="H479" s="156"/>
      <c r="I479" s="39"/>
      <c r="J479" s="39"/>
      <c r="K479" s="39"/>
      <c r="L479" s="39"/>
      <c r="M479" s="39"/>
    </row>
    <row r="480" spans="1:13" ht="64.5" customHeight="1" x14ac:dyDescent="0.2">
      <c r="A480" s="1214"/>
      <c r="B480" s="1195"/>
      <c r="C480" s="601" t="s">
        <v>97</v>
      </c>
      <c r="D480" s="132">
        <f t="shared" si="58"/>
        <v>0</v>
      </c>
      <c r="E480" s="132">
        <f t="shared" si="58"/>
        <v>0</v>
      </c>
      <c r="F480" s="92">
        <v>0</v>
      </c>
      <c r="G480" s="132">
        <f t="shared" si="57"/>
        <v>0</v>
      </c>
      <c r="H480" s="156"/>
      <c r="I480" s="39"/>
      <c r="J480" s="39"/>
      <c r="K480" s="39"/>
      <c r="L480" s="39"/>
      <c r="M480" s="39"/>
    </row>
    <row r="481" spans="1:13" ht="51" customHeight="1" x14ac:dyDescent="0.2">
      <c r="A481" s="1488" t="s">
        <v>24</v>
      </c>
      <c r="B481" s="886" t="s">
        <v>1055</v>
      </c>
      <c r="C481" s="601" t="s">
        <v>1</v>
      </c>
      <c r="D481" s="132">
        <f>D482+D483+D484+D485</f>
        <v>46735.7</v>
      </c>
      <c r="E481" s="132">
        <f>E482+E483+E484+E485</f>
        <v>46056.03</v>
      </c>
      <c r="F481" s="92">
        <f t="shared" si="59"/>
        <v>98.545715587869665</v>
      </c>
      <c r="G481" s="132">
        <f t="shared" si="57"/>
        <v>46056.03</v>
      </c>
      <c r="H481" s="156"/>
      <c r="I481" s="39"/>
      <c r="J481" s="39"/>
      <c r="K481" s="39"/>
      <c r="L481" s="39"/>
      <c r="M481" s="39"/>
    </row>
    <row r="482" spans="1:13" ht="51" customHeight="1" x14ac:dyDescent="0.2">
      <c r="A482" s="1213"/>
      <c r="B482" s="1194"/>
      <c r="C482" s="601" t="s">
        <v>8</v>
      </c>
      <c r="D482" s="132">
        <f>D487+D492+D497+D502+D507+D512+D517+D522</f>
        <v>0</v>
      </c>
      <c r="E482" s="132">
        <f t="shared" ref="E482" si="60">E487+E492+E497+E502+E507+E512+E517+E522</f>
        <v>0</v>
      </c>
      <c r="F482" s="92">
        <v>0</v>
      </c>
      <c r="G482" s="132">
        <f t="shared" si="57"/>
        <v>0</v>
      </c>
      <c r="H482" s="156"/>
      <c r="I482" s="39"/>
      <c r="J482" s="39"/>
      <c r="K482" s="39"/>
      <c r="L482" s="39"/>
      <c r="M482" s="39"/>
    </row>
    <row r="483" spans="1:13" ht="45" customHeight="1" x14ac:dyDescent="0.2">
      <c r="A483" s="1213"/>
      <c r="B483" s="1194"/>
      <c r="C483" s="601" t="s">
        <v>2</v>
      </c>
      <c r="D483" s="132">
        <f t="shared" ref="D483:E483" si="61">D488+D493+D498+D503+D508+D513+D518+D523</f>
        <v>19332</v>
      </c>
      <c r="E483" s="132">
        <f t="shared" si="61"/>
        <v>19331.32</v>
      </c>
      <c r="F483" s="92">
        <f t="shared" si="59"/>
        <v>99.996482516035584</v>
      </c>
      <c r="G483" s="132">
        <f t="shared" si="57"/>
        <v>19331.32</v>
      </c>
      <c r="H483" s="156"/>
      <c r="I483" s="39"/>
      <c r="J483" s="39"/>
      <c r="K483" s="39"/>
      <c r="L483" s="39"/>
      <c r="M483" s="39"/>
    </row>
    <row r="484" spans="1:13" ht="45" customHeight="1" x14ac:dyDescent="0.2">
      <c r="A484" s="1213"/>
      <c r="B484" s="1194"/>
      <c r="C484" s="601" t="s">
        <v>3</v>
      </c>
      <c r="D484" s="132">
        <f>D489+D494+D499+D504+D509+D514+D519+D524</f>
        <v>27403.7</v>
      </c>
      <c r="E484" s="132">
        <f>E489+E494+E499+E504+E509+E514+E519+E524</f>
        <v>26724.71</v>
      </c>
      <c r="F484" s="92">
        <f t="shared" si="59"/>
        <v>97.522268890697234</v>
      </c>
      <c r="G484" s="132">
        <f t="shared" si="57"/>
        <v>26724.71</v>
      </c>
      <c r="H484" s="567"/>
      <c r="I484" s="39"/>
      <c r="J484" s="39"/>
      <c r="K484" s="39"/>
      <c r="L484" s="39"/>
      <c r="M484" s="39"/>
    </row>
    <row r="485" spans="1:13" ht="26.25" customHeight="1" x14ac:dyDescent="0.2">
      <c r="A485" s="1214"/>
      <c r="B485" s="1195"/>
      <c r="C485" s="601" t="s">
        <v>97</v>
      </c>
      <c r="D485" s="132">
        <f>D490+D495+D500+D505+D510+D515</f>
        <v>0</v>
      </c>
      <c r="E485" s="132">
        <f>E490+E495+E500+E505+E510+E515</f>
        <v>0</v>
      </c>
      <c r="F485" s="92">
        <v>0</v>
      </c>
      <c r="G485" s="132">
        <f t="shared" si="57"/>
        <v>0</v>
      </c>
      <c r="H485" s="156"/>
      <c r="I485" s="39"/>
      <c r="J485" s="39"/>
      <c r="K485" s="39"/>
      <c r="L485" s="39"/>
      <c r="M485" s="39"/>
    </row>
    <row r="486" spans="1:13" ht="42" customHeight="1" x14ac:dyDescent="0.2">
      <c r="A486" s="1220" t="s">
        <v>25</v>
      </c>
      <c r="B486" s="886" t="s">
        <v>1056</v>
      </c>
      <c r="C486" s="601" t="s">
        <v>1</v>
      </c>
      <c r="D486" s="132">
        <f>D487+D488+D489+D490</f>
        <v>16861.7</v>
      </c>
      <c r="E486" s="132">
        <f>E487+E488+E489+E490</f>
        <v>16212.97</v>
      </c>
      <c r="F486" s="92">
        <f t="shared" si="59"/>
        <v>96.152641785822297</v>
      </c>
      <c r="G486" s="132">
        <f t="shared" si="57"/>
        <v>16212.97</v>
      </c>
      <c r="H486" s="156"/>
      <c r="I486" s="39"/>
      <c r="J486" s="39"/>
      <c r="K486" s="39"/>
      <c r="L486" s="39"/>
      <c r="M486" s="39"/>
    </row>
    <row r="487" spans="1:13" ht="15" customHeight="1" x14ac:dyDescent="0.2">
      <c r="A487" s="1213"/>
      <c r="B487" s="1194"/>
      <c r="C487" s="601" t="s">
        <v>8</v>
      </c>
      <c r="D487" s="132">
        <v>0</v>
      </c>
      <c r="E487" s="132">
        <v>0</v>
      </c>
      <c r="F487" s="92">
        <v>0</v>
      </c>
      <c r="G487" s="132">
        <f t="shared" si="57"/>
        <v>0</v>
      </c>
      <c r="H487" s="156"/>
      <c r="I487" s="39"/>
      <c r="J487" s="39"/>
      <c r="K487" s="39"/>
      <c r="L487" s="39"/>
      <c r="M487" s="39"/>
    </row>
    <row r="488" spans="1:13" ht="45" customHeight="1" x14ac:dyDescent="0.2">
      <c r="A488" s="1213"/>
      <c r="B488" s="1194"/>
      <c r="C488" s="601" t="s">
        <v>2</v>
      </c>
      <c r="D488" s="132">
        <v>0</v>
      </c>
      <c r="E488" s="132">
        <v>0</v>
      </c>
      <c r="F488" s="92">
        <v>0</v>
      </c>
      <c r="G488" s="132">
        <f t="shared" si="57"/>
        <v>0</v>
      </c>
      <c r="H488" s="156"/>
      <c r="I488" s="39"/>
      <c r="J488" s="39"/>
      <c r="K488" s="39"/>
      <c r="L488" s="39"/>
      <c r="M488" s="39"/>
    </row>
    <row r="489" spans="1:13" ht="252" customHeight="1" x14ac:dyDescent="0.2">
      <c r="A489" s="1213"/>
      <c r="B489" s="1194"/>
      <c r="C489" s="601" t="s">
        <v>3</v>
      </c>
      <c r="D489" s="132">
        <v>16861.7</v>
      </c>
      <c r="E489" s="132">
        <v>16212.97</v>
      </c>
      <c r="F489" s="92">
        <f t="shared" si="59"/>
        <v>96.152641785822297</v>
      </c>
      <c r="G489" s="132">
        <f t="shared" si="57"/>
        <v>16212.97</v>
      </c>
      <c r="H489" s="192" t="s">
        <v>1770</v>
      </c>
      <c r="I489" s="39"/>
      <c r="J489" s="39"/>
      <c r="K489" s="39"/>
      <c r="L489" s="39"/>
      <c r="M489" s="39"/>
    </row>
    <row r="490" spans="1:13" x14ac:dyDescent="0.2">
      <c r="A490" s="1214"/>
      <c r="B490" s="1195"/>
      <c r="C490" s="601" t="s">
        <v>97</v>
      </c>
      <c r="D490" s="132">
        <v>0</v>
      </c>
      <c r="E490" s="132">
        <v>0</v>
      </c>
      <c r="F490" s="92">
        <v>0</v>
      </c>
      <c r="G490" s="132">
        <f t="shared" si="57"/>
        <v>0</v>
      </c>
      <c r="H490" s="156"/>
      <c r="I490" s="39"/>
      <c r="J490" s="39"/>
      <c r="K490" s="39"/>
      <c r="L490" s="39"/>
      <c r="M490" s="39"/>
    </row>
    <row r="491" spans="1:13" ht="61.5" customHeight="1" x14ac:dyDescent="0.2">
      <c r="A491" s="1212" t="s">
        <v>27</v>
      </c>
      <c r="B491" s="886" t="s">
        <v>1057</v>
      </c>
      <c r="C491" s="601" t="s">
        <v>1</v>
      </c>
      <c r="D491" s="132">
        <f>D492+D493+D494+D495</f>
        <v>0</v>
      </c>
      <c r="E491" s="132">
        <f>E492+E493+E494+E495</f>
        <v>0</v>
      </c>
      <c r="F491" s="92">
        <v>0</v>
      </c>
      <c r="G491" s="132">
        <f t="shared" si="57"/>
        <v>0</v>
      </c>
      <c r="H491" s="156"/>
      <c r="I491" s="39"/>
      <c r="J491" s="39"/>
      <c r="K491" s="39"/>
      <c r="L491" s="39"/>
      <c r="M491" s="39"/>
    </row>
    <row r="492" spans="1:13" ht="15" customHeight="1" x14ac:dyDescent="0.2">
      <c r="A492" s="1213"/>
      <c r="B492" s="1194"/>
      <c r="C492" s="601" t="s">
        <v>8</v>
      </c>
      <c r="D492" s="132">
        <v>0</v>
      </c>
      <c r="E492" s="132">
        <v>0</v>
      </c>
      <c r="F492" s="92">
        <v>0</v>
      </c>
      <c r="G492" s="132">
        <f t="shared" si="57"/>
        <v>0</v>
      </c>
      <c r="H492" s="156"/>
      <c r="I492" s="39"/>
      <c r="J492" s="39"/>
      <c r="K492" s="39"/>
      <c r="L492" s="39"/>
      <c r="M492" s="39"/>
    </row>
    <row r="493" spans="1:13" ht="52.5" customHeight="1" x14ac:dyDescent="0.2">
      <c r="A493" s="1213"/>
      <c r="B493" s="1194"/>
      <c r="C493" s="601" t="s">
        <v>2</v>
      </c>
      <c r="D493" s="132">
        <v>0</v>
      </c>
      <c r="E493" s="132">
        <v>0</v>
      </c>
      <c r="F493" s="92">
        <v>0</v>
      </c>
      <c r="G493" s="132">
        <f t="shared" si="57"/>
        <v>0</v>
      </c>
      <c r="H493" s="156"/>
      <c r="I493" s="39"/>
      <c r="J493" s="39"/>
      <c r="K493" s="39"/>
      <c r="L493" s="39"/>
      <c r="M493" s="39"/>
    </row>
    <row r="494" spans="1:13" ht="53.25" customHeight="1" x14ac:dyDescent="0.2">
      <c r="A494" s="1213"/>
      <c r="B494" s="1194"/>
      <c r="C494" s="601" t="s">
        <v>3</v>
      </c>
      <c r="D494" s="132">
        <v>0</v>
      </c>
      <c r="E494" s="132">
        <v>0</v>
      </c>
      <c r="F494" s="92">
        <v>0</v>
      </c>
      <c r="G494" s="132">
        <f t="shared" si="57"/>
        <v>0</v>
      </c>
      <c r="H494" s="567"/>
      <c r="I494" s="39"/>
      <c r="J494" s="39"/>
      <c r="K494" s="39"/>
      <c r="L494" s="39"/>
      <c r="M494" s="39"/>
    </row>
    <row r="495" spans="1:13" ht="51.75" customHeight="1" x14ac:dyDescent="0.2">
      <c r="A495" s="1214"/>
      <c r="B495" s="1195"/>
      <c r="C495" s="601" t="s">
        <v>97</v>
      </c>
      <c r="D495" s="132">
        <v>0</v>
      </c>
      <c r="E495" s="132">
        <v>0</v>
      </c>
      <c r="F495" s="92">
        <v>0</v>
      </c>
      <c r="G495" s="132">
        <f t="shared" si="57"/>
        <v>0</v>
      </c>
      <c r="H495" s="156"/>
      <c r="I495" s="39"/>
      <c r="J495" s="39"/>
      <c r="K495" s="39"/>
      <c r="L495" s="39"/>
      <c r="M495" s="39"/>
    </row>
    <row r="496" spans="1:13" ht="32.25" customHeight="1" x14ac:dyDescent="0.2">
      <c r="A496" s="1212" t="s">
        <v>29</v>
      </c>
      <c r="B496" s="886" t="s">
        <v>1058</v>
      </c>
      <c r="C496" s="601" t="s">
        <v>1</v>
      </c>
      <c r="D496" s="132">
        <f>D497+D498+D499+D500</f>
        <v>0</v>
      </c>
      <c r="E496" s="132">
        <f>E497+E498+E499+E500</f>
        <v>0</v>
      </c>
      <c r="F496" s="92">
        <v>0</v>
      </c>
      <c r="G496" s="132">
        <f t="shared" si="57"/>
        <v>0</v>
      </c>
      <c r="H496" s="156"/>
      <c r="I496" s="39"/>
      <c r="J496" s="39"/>
      <c r="K496" s="39"/>
      <c r="L496" s="39"/>
      <c r="M496" s="39"/>
    </row>
    <row r="497" spans="1:13" ht="15" customHeight="1" x14ac:dyDescent="0.2">
      <c r="A497" s="1213"/>
      <c r="B497" s="1194"/>
      <c r="C497" s="601" t="s">
        <v>8</v>
      </c>
      <c r="D497" s="132">
        <v>0</v>
      </c>
      <c r="E497" s="132">
        <v>0</v>
      </c>
      <c r="F497" s="92">
        <v>0</v>
      </c>
      <c r="G497" s="132">
        <f t="shared" si="57"/>
        <v>0</v>
      </c>
      <c r="H497" s="156"/>
      <c r="I497" s="39"/>
      <c r="J497" s="39"/>
      <c r="K497" s="39"/>
      <c r="L497" s="39"/>
      <c r="M497" s="39"/>
    </row>
    <row r="498" spans="1:13" ht="45" customHeight="1" x14ac:dyDescent="0.2">
      <c r="A498" s="1213"/>
      <c r="B498" s="1194"/>
      <c r="C498" s="601" t="s">
        <v>2</v>
      </c>
      <c r="D498" s="132">
        <v>0</v>
      </c>
      <c r="E498" s="132">
        <v>0</v>
      </c>
      <c r="F498" s="92">
        <v>0</v>
      </c>
      <c r="G498" s="132">
        <f t="shared" si="57"/>
        <v>0</v>
      </c>
      <c r="H498" s="156"/>
      <c r="I498" s="39"/>
      <c r="J498" s="39"/>
      <c r="K498" s="39"/>
      <c r="L498" s="39"/>
      <c r="M498" s="39"/>
    </row>
    <row r="499" spans="1:13" ht="45" customHeight="1" x14ac:dyDescent="0.2">
      <c r="A499" s="1213"/>
      <c r="B499" s="1194"/>
      <c r="C499" s="601" t="s">
        <v>3</v>
      </c>
      <c r="D499" s="132">
        <v>0</v>
      </c>
      <c r="E499" s="132">
        <v>0</v>
      </c>
      <c r="F499" s="92">
        <v>0</v>
      </c>
      <c r="G499" s="132">
        <f t="shared" si="57"/>
        <v>0</v>
      </c>
      <c r="H499" s="156"/>
      <c r="I499" s="39"/>
      <c r="J499" s="39"/>
      <c r="K499" s="39"/>
      <c r="L499" s="39"/>
      <c r="M499" s="39"/>
    </row>
    <row r="500" spans="1:13" ht="45" customHeight="1" x14ac:dyDescent="0.2">
      <c r="A500" s="1214"/>
      <c r="B500" s="1195"/>
      <c r="C500" s="601" t="s">
        <v>97</v>
      </c>
      <c r="D500" s="132">
        <v>0</v>
      </c>
      <c r="E500" s="132">
        <v>0</v>
      </c>
      <c r="F500" s="92">
        <v>0</v>
      </c>
      <c r="G500" s="132">
        <f t="shared" si="57"/>
        <v>0</v>
      </c>
      <c r="H500" s="156"/>
      <c r="I500" s="39"/>
      <c r="J500" s="39"/>
      <c r="K500" s="39"/>
      <c r="L500" s="39"/>
      <c r="M500" s="39"/>
    </row>
    <row r="501" spans="1:13" ht="70.5" customHeight="1" x14ac:dyDescent="0.2">
      <c r="A501" s="1212" t="s">
        <v>31</v>
      </c>
      <c r="B501" s="886" t="s">
        <v>1059</v>
      </c>
      <c r="C501" s="601" t="s">
        <v>1</v>
      </c>
      <c r="D501" s="132">
        <f>D502+D503+D504+D505</f>
        <v>0</v>
      </c>
      <c r="E501" s="132">
        <f>E502+E503+E504+E505</f>
        <v>0</v>
      </c>
      <c r="F501" s="92">
        <v>0</v>
      </c>
      <c r="G501" s="132">
        <f t="shared" si="57"/>
        <v>0</v>
      </c>
      <c r="H501" s="156"/>
      <c r="I501" s="39"/>
      <c r="J501" s="39"/>
      <c r="K501" s="39"/>
      <c r="L501" s="39"/>
      <c r="M501" s="39"/>
    </row>
    <row r="502" spans="1:13" ht="36.75" customHeight="1" x14ac:dyDescent="0.2">
      <c r="A502" s="1213"/>
      <c r="B502" s="1194"/>
      <c r="C502" s="601" t="s">
        <v>8</v>
      </c>
      <c r="D502" s="132">
        <v>0</v>
      </c>
      <c r="E502" s="132">
        <v>0</v>
      </c>
      <c r="F502" s="92">
        <v>0</v>
      </c>
      <c r="G502" s="132">
        <f t="shared" si="57"/>
        <v>0</v>
      </c>
      <c r="H502" s="156"/>
      <c r="I502" s="39"/>
      <c r="J502" s="39"/>
      <c r="K502" s="39"/>
      <c r="L502" s="39"/>
      <c r="M502" s="39"/>
    </row>
    <row r="503" spans="1:13" ht="67.5" customHeight="1" x14ac:dyDescent="0.2">
      <c r="A503" s="1213"/>
      <c r="B503" s="1194"/>
      <c r="C503" s="601" t="s">
        <v>2</v>
      </c>
      <c r="D503" s="132">
        <v>0</v>
      </c>
      <c r="E503" s="132">
        <v>0</v>
      </c>
      <c r="F503" s="92">
        <v>0</v>
      </c>
      <c r="G503" s="132">
        <f t="shared" si="57"/>
        <v>0</v>
      </c>
      <c r="H503" s="567"/>
      <c r="I503" s="39"/>
      <c r="J503" s="39"/>
      <c r="K503" s="39"/>
      <c r="L503" s="39"/>
      <c r="M503" s="39"/>
    </row>
    <row r="504" spans="1:13" ht="67.5" customHeight="1" x14ac:dyDescent="0.2">
      <c r="A504" s="1213"/>
      <c r="B504" s="1194"/>
      <c r="C504" s="601" t="s">
        <v>3</v>
      </c>
      <c r="D504" s="132">
        <v>0</v>
      </c>
      <c r="E504" s="132">
        <v>0</v>
      </c>
      <c r="F504" s="92">
        <v>0</v>
      </c>
      <c r="G504" s="132">
        <f t="shared" si="57"/>
        <v>0</v>
      </c>
      <c r="H504" s="581"/>
      <c r="I504" s="39"/>
      <c r="J504" s="39"/>
      <c r="K504" s="39"/>
      <c r="L504" s="39"/>
      <c r="M504" s="39"/>
    </row>
    <row r="505" spans="1:13" ht="51" customHeight="1" x14ac:dyDescent="0.2">
      <c r="A505" s="1214"/>
      <c r="B505" s="1195"/>
      <c r="C505" s="601" t="s">
        <v>97</v>
      </c>
      <c r="D505" s="132">
        <v>0</v>
      </c>
      <c r="E505" s="132">
        <v>0</v>
      </c>
      <c r="F505" s="92">
        <v>0</v>
      </c>
      <c r="G505" s="132">
        <f t="shared" si="57"/>
        <v>0</v>
      </c>
      <c r="H505" s="156"/>
      <c r="I505" s="39"/>
      <c r="J505" s="39"/>
      <c r="K505" s="39"/>
      <c r="L505" s="39"/>
      <c r="M505" s="39"/>
    </row>
    <row r="506" spans="1:13" ht="32.25" customHeight="1" x14ac:dyDescent="0.2">
      <c r="A506" s="1212" t="s">
        <v>33</v>
      </c>
      <c r="B506" s="886" t="s">
        <v>1060</v>
      </c>
      <c r="C506" s="601" t="s">
        <v>1</v>
      </c>
      <c r="D506" s="132">
        <f t="shared" ref="D506:E506" si="62">D507+D508+D509+D510</f>
        <v>0</v>
      </c>
      <c r="E506" s="132">
        <f t="shared" si="62"/>
        <v>0</v>
      </c>
      <c r="F506" s="92">
        <v>0</v>
      </c>
      <c r="G506" s="132">
        <f t="shared" si="57"/>
        <v>0</v>
      </c>
      <c r="H506" s="156"/>
      <c r="I506" s="39"/>
      <c r="J506" s="39"/>
      <c r="K506" s="39"/>
      <c r="L506" s="39"/>
      <c r="M506" s="39"/>
    </row>
    <row r="507" spans="1:13" ht="60" customHeight="1" x14ac:dyDescent="0.2">
      <c r="A507" s="1213"/>
      <c r="B507" s="1194"/>
      <c r="C507" s="601" t="s">
        <v>8</v>
      </c>
      <c r="D507" s="132">
        <v>0</v>
      </c>
      <c r="E507" s="132">
        <v>0</v>
      </c>
      <c r="F507" s="92">
        <v>0</v>
      </c>
      <c r="G507" s="132">
        <f t="shared" si="57"/>
        <v>0</v>
      </c>
      <c r="H507" s="156"/>
      <c r="I507" s="39"/>
      <c r="J507" s="39"/>
      <c r="K507" s="39"/>
      <c r="L507" s="39"/>
      <c r="M507" s="39"/>
    </row>
    <row r="508" spans="1:13" ht="58.5" customHeight="1" x14ac:dyDescent="0.2">
      <c r="A508" s="1213"/>
      <c r="B508" s="1194"/>
      <c r="C508" s="601" t="s">
        <v>2</v>
      </c>
      <c r="D508" s="132">
        <v>0</v>
      </c>
      <c r="E508" s="132">
        <v>0</v>
      </c>
      <c r="F508" s="92">
        <v>0</v>
      </c>
      <c r="G508" s="132">
        <f t="shared" ref="G508:G539" si="63">E508</f>
        <v>0</v>
      </c>
      <c r="H508" s="567"/>
      <c r="I508" s="39"/>
      <c r="J508" s="39"/>
      <c r="K508" s="39"/>
      <c r="L508" s="39"/>
      <c r="M508" s="39"/>
    </row>
    <row r="509" spans="1:13" ht="60.75" customHeight="1" x14ac:dyDescent="0.2">
      <c r="A509" s="1213"/>
      <c r="B509" s="1194"/>
      <c r="C509" s="601" t="s">
        <v>3</v>
      </c>
      <c r="D509" s="132">
        <v>0</v>
      </c>
      <c r="E509" s="132">
        <v>0</v>
      </c>
      <c r="F509" s="92">
        <v>0</v>
      </c>
      <c r="G509" s="132">
        <f t="shared" si="63"/>
        <v>0</v>
      </c>
      <c r="H509" s="567"/>
      <c r="I509" s="39"/>
      <c r="J509" s="39"/>
      <c r="K509" s="39"/>
      <c r="L509" s="39"/>
      <c r="M509" s="39"/>
    </row>
    <row r="510" spans="1:13" ht="84" customHeight="1" x14ac:dyDescent="0.2">
      <c r="A510" s="1214"/>
      <c r="B510" s="1195"/>
      <c r="C510" s="601" t="s">
        <v>97</v>
      </c>
      <c r="D510" s="132">
        <v>0</v>
      </c>
      <c r="E510" s="132">
        <v>0</v>
      </c>
      <c r="F510" s="92">
        <v>0</v>
      </c>
      <c r="G510" s="132">
        <f t="shared" si="63"/>
        <v>0</v>
      </c>
      <c r="H510" s="156"/>
      <c r="I510" s="39"/>
      <c r="J510" s="39"/>
      <c r="K510" s="39"/>
      <c r="L510" s="39"/>
      <c r="M510" s="39"/>
    </row>
    <row r="511" spans="1:13" ht="84.75" customHeight="1" x14ac:dyDescent="0.2">
      <c r="A511" s="1212" t="s">
        <v>194</v>
      </c>
      <c r="B511" s="886" t="s">
        <v>1061</v>
      </c>
      <c r="C511" s="601" t="s">
        <v>1</v>
      </c>
      <c r="D511" s="132">
        <f t="shared" ref="D511:E511" si="64">D512+D513+D514+D515</f>
        <v>0</v>
      </c>
      <c r="E511" s="132">
        <f t="shared" si="64"/>
        <v>0</v>
      </c>
      <c r="F511" s="92">
        <v>0</v>
      </c>
      <c r="G511" s="132">
        <f t="shared" si="63"/>
        <v>0</v>
      </c>
      <c r="H511" s="156"/>
      <c r="I511" s="39"/>
      <c r="J511" s="39"/>
      <c r="K511" s="39"/>
      <c r="L511" s="39"/>
      <c r="M511" s="39"/>
    </row>
    <row r="512" spans="1:13" ht="15" customHeight="1" x14ac:dyDescent="0.2">
      <c r="A512" s="1213"/>
      <c r="B512" s="1194"/>
      <c r="C512" s="601" t="s">
        <v>8</v>
      </c>
      <c r="D512" s="132">
        <v>0</v>
      </c>
      <c r="E512" s="132">
        <v>0</v>
      </c>
      <c r="F512" s="92">
        <v>0</v>
      </c>
      <c r="G512" s="132">
        <f t="shared" si="63"/>
        <v>0</v>
      </c>
      <c r="H512" s="156"/>
      <c r="I512" s="39"/>
      <c r="J512" s="39"/>
      <c r="K512" s="39"/>
      <c r="L512" s="39"/>
      <c r="M512" s="39"/>
    </row>
    <row r="513" spans="1:13" ht="45" customHeight="1" x14ac:dyDescent="0.2">
      <c r="A513" s="1213"/>
      <c r="B513" s="1194"/>
      <c r="C513" s="601" t="s">
        <v>2</v>
      </c>
      <c r="D513" s="132">
        <v>0</v>
      </c>
      <c r="E513" s="132">
        <v>0</v>
      </c>
      <c r="F513" s="92">
        <v>0</v>
      </c>
      <c r="G513" s="132">
        <f t="shared" si="63"/>
        <v>0</v>
      </c>
      <c r="H513" s="156"/>
      <c r="I513" s="39"/>
      <c r="J513" s="39"/>
      <c r="K513" s="39"/>
      <c r="L513" s="39"/>
      <c r="M513" s="39"/>
    </row>
    <row r="514" spans="1:13" ht="70.5" customHeight="1" x14ac:dyDescent="0.2">
      <c r="A514" s="1213"/>
      <c r="B514" s="1194"/>
      <c r="C514" s="601" t="s">
        <v>3</v>
      </c>
      <c r="D514" s="132">
        <v>0</v>
      </c>
      <c r="E514" s="132">
        <v>0</v>
      </c>
      <c r="F514" s="92">
        <v>0</v>
      </c>
      <c r="G514" s="132">
        <f t="shared" si="63"/>
        <v>0</v>
      </c>
      <c r="H514" s="581"/>
      <c r="I514" s="39"/>
      <c r="J514" s="39"/>
      <c r="K514" s="39"/>
      <c r="L514" s="39"/>
      <c r="M514" s="39"/>
    </row>
    <row r="515" spans="1:13" ht="73.5" customHeight="1" x14ac:dyDescent="0.2">
      <c r="A515" s="1214"/>
      <c r="B515" s="1195"/>
      <c r="C515" s="601" t="s">
        <v>97</v>
      </c>
      <c r="D515" s="132">
        <v>0</v>
      </c>
      <c r="E515" s="132">
        <v>0</v>
      </c>
      <c r="F515" s="92">
        <v>0</v>
      </c>
      <c r="G515" s="132">
        <f t="shared" si="63"/>
        <v>0</v>
      </c>
      <c r="H515" s="156"/>
      <c r="I515" s="39"/>
      <c r="J515" s="39"/>
      <c r="K515" s="39"/>
      <c r="L515" s="39"/>
      <c r="M515" s="39"/>
    </row>
    <row r="516" spans="1:13" ht="29.25" customHeight="1" x14ac:dyDescent="0.2">
      <c r="A516" s="1220" t="s">
        <v>195</v>
      </c>
      <c r="B516" s="886" t="s">
        <v>1062</v>
      </c>
      <c r="C516" s="601" t="s">
        <v>1</v>
      </c>
      <c r="D516" s="132">
        <f t="shared" ref="D516:E516" si="65">D517+D518+D519+D520</f>
        <v>28824</v>
      </c>
      <c r="E516" s="132">
        <f t="shared" si="65"/>
        <v>28793.059999999998</v>
      </c>
      <c r="F516" s="92">
        <f>E516/D516*100</f>
        <v>99.89265889536496</v>
      </c>
      <c r="G516" s="132">
        <f t="shared" si="63"/>
        <v>28793.059999999998</v>
      </c>
      <c r="H516" s="156"/>
      <c r="I516" s="39"/>
      <c r="J516" s="39"/>
      <c r="K516" s="39"/>
      <c r="L516" s="39"/>
      <c r="M516" s="39"/>
    </row>
    <row r="517" spans="1:13" ht="48" customHeight="1" x14ac:dyDescent="0.2">
      <c r="A517" s="904"/>
      <c r="B517" s="1194"/>
      <c r="C517" s="601" t="s">
        <v>8</v>
      </c>
      <c r="D517" s="132">
        <v>0</v>
      </c>
      <c r="E517" s="132">
        <v>0</v>
      </c>
      <c r="F517" s="92">
        <v>0</v>
      </c>
      <c r="G517" s="132">
        <f t="shared" si="63"/>
        <v>0</v>
      </c>
      <c r="H517" s="156"/>
      <c r="I517" s="39"/>
      <c r="J517" s="39"/>
      <c r="K517" s="39"/>
      <c r="L517" s="39"/>
      <c r="M517" s="39"/>
    </row>
    <row r="518" spans="1:13" ht="92.25" customHeight="1" x14ac:dyDescent="0.2">
      <c r="A518" s="904"/>
      <c r="B518" s="1194"/>
      <c r="C518" s="601" t="s">
        <v>2</v>
      </c>
      <c r="D518" s="132">
        <v>18332</v>
      </c>
      <c r="E518" s="132">
        <v>18331.32</v>
      </c>
      <c r="F518" s="92">
        <f t="shared" ref="F518:F524" si="66">E518/D518*100</f>
        <v>99.996290639319213</v>
      </c>
      <c r="G518" s="132">
        <f t="shared" si="63"/>
        <v>18331.32</v>
      </c>
      <c r="H518" s="581" t="s">
        <v>1211</v>
      </c>
      <c r="I518" s="39"/>
      <c r="J518" s="39"/>
      <c r="K518" s="39"/>
      <c r="L518" s="39"/>
      <c r="M518" s="39"/>
    </row>
    <row r="519" spans="1:13" ht="84" customHeight="1" x14ac:dyDescent="0.2">
      <c r="A519" s="904"/>
      <c r="B519" s="1194"/>
      <c r="C519" s="601" t="s">
        <v>3</v>
      </c>
      <c r="D519" s="132">
        <v>10492</v>
      </c>
      <c r="E519" s="132">
        <v>10461.74</v>
      </c>
      <c r="F519" s="92">
        <f t="shared" si="66"/>
        <v>99.711589782691561</v>
      </c>
      <c r="G519" s="132">
        <f t="shared" si="63"/>
        <v>10461.74</v>
      </c>
      <c r="H519" s="581" t="s">
        <v>1412</v>
      </c>
      <c r="I519" s="39"/>
      <c r="J519" s="39"/>
      <c r="K519" s="39"/>
      <c r="L519" s="39"/>
      <c r="M519" s="39"/>
    </row>
    <row r="520" spans="1:13" ht="85.5" customHeight="1" x14ac:dyDescent="0.2">
      <c r="A520" s="905"/>
      <c r="B520" s="1195"/>
      <c r="C520" s="601" t="s">
        <v>97</v>
      </c>
      <c r="D520" s="132">
        <v>0</v>
      </c>
      <c r="E520" s="132">
        <v>0</v>
      </c>
      <c r="F520" s="92">
        <v>0</v>
      </c>
      <c r="G520" s="132">
        <f t="shared" si="63"/>
        <v>0</v>
      </c>
      <c r="H520" s="563"/>
      <c r="I520" s="39"/>
      <c r="J520" s="39"/>
      <c r="K520" s="39"/>
      <c r="L520" s="39"/>
      <c r="M520" s="39"/>
    </row>
    <row r="521" spans="1:13" ht="80.25" customHeight="1" x14ac:dyDescent="0.2">
      <c r="A521" s="1220" t="s">
        <v>954</v>
      </c>
      <c r="B521" s="886" t="s">
        <v>1063</v>
      </c>
      <c r="C521" s="601" t="s">
        <v>1</v>
      </c>
      <c r="D521" s="132">
        <f t="shared" ref="D521:E521" si="67">D522+D523+D524+D525</f>
        <v>1050</v>
      </c>
      <c r="E521" s="132">
        <f t="shared" si="67"/>
        <v>1050</v>
      </c>
      <c r="F521" s="92">
        <f t="shared" si="66"/>
        <v>100</v>
      </c>
      <c r="G521" s="132">
        <f t="shared" si="63"/>
        <v>1050</v>
      </c>
      <c r="H521" s="156"/>
      <c r="I521" s="39"/>
      <c r="J521" s="39"/>
      <c r="K521" s="39"/>
      <c r="L521" s="39"/>
      <c r="M521" s="39"/>
    </row>
    <row r="522" spans="1:13" ht="45.75" customHeight="1" x14ac:dyDescent="0.2">
      <c r="A522" s="904"/>
      <c r="B522" s="1194"/>
      <c r="C522" s="601" t="s">
        <v>8</v>
      </c>
      <c r="D522" s="132">
        <v>0</v>
      </c>
      <c r="E522" s="132">
        <v>0</v>
      </c>
      <c r="F522" s="92">
        <v>0</v>
      </c>
      <c r="G522" s="132">
        <f t="shared" si="63"/>
        <v>0</v>
      </c>
      <c r="H522" s="156"/>
      <c r="I522" s="39"/>
      <c r="J522" s="39"/>
      <c r="K522" s="39"/>
      <c r="L522" s="39"/>
      <c r="M522" s="39"/>
    </row>
    <row r="523" spans="1:13" ht="81" customHeight="1" x14ac:dyDescent="0.2">
      <c r="A523" s="904"/>
      <c r="B523" s="1194"/>
      <c r="C523" s="601" t="s">
        <v>2</v>
      </c>
      <c r="D523" s="132">
        <v>1000</v>
      </c>
      <c r="E523" s="132">
        <v>1000</v>
      </c>
      <c r="F523" s="92">
        <f t="shared" si="66"/>
        <v>100</v>
      </c>
      <c r="G523" s="132">
        <f t="shared" si="63"/>
        <v>1000</v>
      </c>
      <c r="H523" s="581" t="s">
        <v>1412</v>
      </c>
      <c r="I523" s="39"/>
      <c r="J523" s="39"/>
      <c r="K523" s="39"/>
      <c r="L523" s="39"/>
      <c r="M523" s="39"/>
    </row>
    <row r="524" spans="1:13" ht="99" customHeight="1" x14ac:dyDescent="0.2">
      <c r="A524" s="904"/>
      <c r="B524" s="1194"/>
      <c r="C524" s="601" t="s">
        <v>3</v>
      </c>
      <c r="D524" s="132">
        <v>50</v>
      </c>
      <c r="E524" s="132">
        <v>50</v>
      </c>
      <c r="F524" s="92">
        <f t="shared" si="66"/>
        <v>100</v>
      </c>
      <c r="G524" s="132">
        <f t="shared" si="63"/>
        <v>50</v>
      </c>
      <c r="H524" s="581" t="s">
        <v>1581</v>
      </c>
      <c r="I524" s="39"/>
      <c r="J524" s="39"/>
      <c r="K524" s="39"/>
      <c r="L524" s="39"/>
      <c r="M524" s="39"/>
    </row>
    <row r="525" spans="1:13" ht="66.75" customHeight="1" x14ac:dyDescent="0.2">
      <c r="A525" s="905"/>
      <c r="B525" s="1195"/>
      <c r="C525" s="601" t="s">
        <v>97</v>
      </c>
      <c r="D525" s="132">
        <v>0</v>
      </c>
      <c r="E525" s="132">
        <v>0</v>
      </c>
      <c r="F525" s="92">
        <v>0</v>
      </c>
      <c r="G525" s="132">
        <f t="shared" si="63"/>
        <v>0</v>
      </c>
      <c r="H525" s="563"/>
      <c r="I525" s="39"/>
      <c r="J525" s="39"/>
      <c r="K525" s="39"/>
      <c r="L525" s="39"/>
      <c r="M525" s="39"/>
    </row>
    <row r="526" spans="1:13" x14ac:dyDescent="0.2">
      <c r="A526" s="1212">
        <v>4</v>
      </c>
      <c r="B526" s="912" t="s">
        <v>1064</v>
      </c>
      <c r="C526" s="601" t="s">
        <v>1</v>
      </c>
      <c r="D526" s="132">
        <f>D527+D528+D529+D530</f>
        <v>17758.02</v>
      </c>
      <c r="E526" s="132">
        <f>E527+E528+E529+E530</f>
        <v>15984.34</v>
      </c>
      <c r="F526" s="92">
        <f t="shared" ref="F526:F549" si="68">E526/D526*100</f>
        <v>90.011949530409353</v>
      </c>
      <c r="G526" s="132">
        <f t="shared" si="63"/>
        <v>15984.34</v>
      </c>
      <c r="H526" s="156"/>
      <c r="I526" s="39"/>
      <c r="J526" s="39"/>
      <c r="K526" s="39"/>
      <c r="L526" s="39"/>
      <c r="M526" s="39"/>
    </row>
    <row r="527" spans="1:13" ht="32.25" customHeight="1" x14ac:dyDescent="0.2">
      <c r="A527" s="1213"/>
      <c r="B527" s="1194"/>
      <c r="C527" s="601" t="s">
        <v>8</v>
      </c>
      <c r="D527" s="132">
        <f t="shared" ref="D527:E530" si="69">D532</f>
        <v>0</v>
      </c>
      <c r="E527" s="132">
        <f t="shared" si="69"/>
        <v>0</v>
      </c>
      <c r="F527" s="92">
        <v>0</v>
      </c>
      <c r="G527" s="132">
        <f t="shared" si="63"/>
        <v>0</v>
      </c>
      <c r="H527" s="156"/>
      <c r="I527" s="39"/>
      <c r="J527" s="39"/>
      <c r="K527" s="39"/>
      <c r="L527" s="39"/>
      <c r="M527" s="39"/>
    </row>
    <row r="528" spans="1:13" ht="59.25" customHeight="1" x14ac:dyDescent="0.2">
      <c r="A528" s="1213"/>
      <c r="B528" s="1194"/>
      <c r="C528" s="601" t="s">
        <v>2</v>
      </c>
      <c r="D528" s="132">
        <f t="shared" si="69"/>
        <v>1777</v>
      </c>
      <c r="E528" s="132">
        <f t="shared" si="69"/>
        <v>1552.14</v>
      </c>
      <c r="F528" s="92">
        <f t="shared" si="68"/>
        <v>87.346088913899834</v>
      </c>
      <c r="G528" s="132">
        <f t="shared" si="63"/>
        <v>1552.14</v>
      </c>
      <c r="H528" s="156"/>
      <c r="I528" s="39"/>
      <c r="J528" s="39"/>
      <c r="K528" s="39"/>
      <c r="L528" s="39"/>
      <c r="M528" s="39"/>
    </row>
    <row r="529" spans="1:13" ht="45" customHeight="1" x14ac:dyDescent="0.2">
      <c r="A529" s="1213"/>
      <c r="B529" s="1194"/>
      <c r="C529" s="601" t="s">
        <v>3</v>
      </c>
      <c r="D529" s="132">
        <f>D534</f>
        <v>15981.02</v>
      </c>
      <c r="E529" s="132">
        <f t="shared" si="69"/>
        <v>14432.2</v>
      </c>
      <c r="F529" s="92">
        <f t="shared" si="68"/>
        <v>90.30837831377471</v>
      </c>
      <c r="G529" s="132">
        <f t="shared" si="63"/>
        <v>14432.2</v>
      </c>
      <c r="H529" s="156"/>
      <c r="I529" s="39"/>
      <c r="J529" s="39"/>
      <c r="K529" s="39"/>
      <c r="L529" s="39"/>
      <c r="M529" s="39"/>
    </row>
    <row r="530" spans="1:13" ht="48.75" customHeight="1" x14ac:dyDescent="0.2">
      <c r="A530" s="1214"/>
      <c r="B530" s="1195"/>
      <c r="C530" s="601" t="s">
        <v>97</v>
      </c>
      <c r="D530" s="132">
        <f t="shared" si="69"/>
        <v>0</v>
      </c>
      <c r="E530" s="132">
        <f t="shared" si="69"/>
        <v>0</v>
      </c>
      <c r="F530" s="92">
        <v>0</v>
      </c>
      <c r="G530" s="132">
        <f t="shared" si="63"/>
        <v>0</v>
      </c>
      <c r="H530" s="156"/>
      <c r="I530" s="39"/>
      <c r="J530" s="39"/>
      <c r="K530" s="39"/>
      <c r="L530" s="39"/>
      <c r="M530" s="39"/>
    </row>
    <row r="531" spans="1:13" ht="30" customHeight="1" x14ac:dyDescent="0.2">
      <c r="A531" s="1212" t="s">
        <v>36</v>
      </c>
      <c r="B531" s="886" t="s">
        <v>1065</v>
      </c>
      <c r="C531" s="601" t="s">
        <v>1</v>
      </c>
      <c r="D531" s="132">
        <f>D532+D533+D534+D535</f>
        <v>17758.02</v>
      </c>
      <c r="E531" s="132">
        <f>E532+E533+E534+E535</f>
        <v>15984.34</v>
      </c>
      <c r="F531" s="92">
        <f t="shared" si="68"/>
        <v>90.011949530409353</v>
      </c>
      <c r="G531" s="132">
        <f t="shared" si="63"/>
        <v>15984.34</v>
      </c>
      <c r="H531" s="156"/>
      <c r="I531" s="39"/>
      <c r="J531" s="39"/>
      <c r="K531" s="39"/>
      <c r="L531" s="39"/>
      <c r="M531" s="39"/>
    </row>
    <row r="532" spans="1:13" ht="51.75" customHeight="1" x14ac:dyDescent="0.2">
      <c r="A532" s="1213"/>
      <c r="B532" s="1194"/>
      <c r="C532" s="601" t="s">
        <v>8</v>
      </c>
      <c r="D532" s="132">
        <f t="shared" ref="D532:E535" si="70">D537+D542+D552+D557</f>
        <v>0</v>
      </c>
      <c r="E532" s="132">
        <f t="shared" si="70"/>
        <v>0</v>
      </c>
      <c r="F532" s="92">
        <v>0</v>
      </c>
      <c r="G532" s="132">
        <f t="shared" si="63"/>
        <v>0</v>
      </c>
      <c r="H532" s="156"/>
      <c r="I532" s="39"/>
      <c r="J532" s="39"/>
      <c r="K532" s="39"/>
      <c r="L532" s="39"/>
      <c r="M532" s="39"/>
    </row>
    <row r="533" spans="1:13" ht="45" customHeight="1" x14ac:dyDescent="0.2">
      <c r="A533" s="1213"/>
      <c r="B533" s="1194"/>
      <c r="C533" s="601" t="s">
        <v>2</v>
      </c>
      <c r="D533" s="132">
        <f t="shared" si="70"/>
        <v>1777</v>
      </c>
      <c r="E533" s="132">
        <f t="shared" si="70"/>
        <v>1552.14</v>
      </c>
      <c r="F533" s="92">
        <f t="shared" si="68"/>
        <v>87.346088913899834</v>
      </c>
      <c r="G533" s="132">
        <f t="shared" si="63"/>
        <v>1552.14</v>
      </c>
      <c r="H533" s="156"/>
      <c r="I533" s="39"/>
      <c r="J533" s="39"/>
      <c r="K533" s="39"/>
      <c r="L533" s="39"/>
      <c r="M533" s="39"/>
    </row>
    <row r="534" spans="1:13" ht="15" customHeight="1" x14ac:dyDescent="0.2">
      <c r="A534" s="1213"/>
      <c r="B534" s="1194"/>
      <c r="C534" s="601" t="s">
        <v>3</v>
      </c>
      <c r="D534" s="132">
        <f t="shared" si="70"/>
        <v>15981.02</v>
      </c>
      <c r="E534" s="132">
        <f t="shared" si="70"/>
        <v>14432.2</v>
      </c>
      <c r="F534" s="92">
        <f t="shared" si="68"/>
        <v>90.30837831377471</v>
      </c>
      <c r="G534" s="132">
        <f t="shared" si="63"/>
        <v>14432.2</v>
      </c>
      <c r="H534" s="567"/>
      <c r="I534" s="39"/>
      <c r="J534" s="39"/>
      <c r="K534" s="39"/>
      <c r="L534" s="39"/>
      <c r="M534" s="39"/>
    </row>
    <row r="535" spans="1:13" x14ac:dyDescent="0.2">
      <c r="A535" s="1214"/>
      <c r="B535" s="1195"/>
      <c r="C535" s="601" t="s">
        <v>97</v>
      </c>
      <c r="D535" s="132">
        <f t="shared" si="70"/>
        <v>0</v>
      </c>
      <c r="E535" s="132">
        <f t="shared" si="70"/>
        <v>0</v>
      </c>
      <c r="F535" s="92">
        <v>0</v>
      </c>
      <c r="G535" s="132">
        <f t="shared" si="63"/>
        <v>0</v>
      </c>
      <c r="H535" s="156"/>
      <c r="I535" s="39"/>
      <c r="J535" s="39"/>
      <c r="K535" s="39"/>
      <c r="L535" s="39"/>
      <c r="M535" s="39"/>
    </row>
    <row r="536" spans="1:13" x14ac:dyDescent="0.2">
      <c r="A536" s="1212" t="s">
        <v>37</v>
      </c>
      <c r="B536" s="886" t="s">
        <v>1066</v>
      </c>
      <c r="C536" s="601" t="s">
        <v>1</v>
      </c>
      <c r="D536" s="132">
        <f>D537+D538+D539+D540</f>
        <v>9866</v>
      </c>
      <c r="E536" s="132">
        <f>E537+E538+E539+E540</f>
        <v>9648.52</v>
      </c>
      <c r="F536" s="92">
        <f t="shared" si="68"/>
        <v>97.795661869045219</v>
      </c>
      <c r="G536" s="132">
        <f t="shared" si="63"/>
        <v>9648.52</v>
      </c>
      <c r="H536" s="156"/>
      <c r="I536" s="39"/>
      <c r="J536" s="39"/>
      <c r="K536" s="39"/>
      <c r="L536" s="39"/>
      <c r="M536" s="39"/>
    </row>
    <row r="537" spans="1:13" ht="120" customHeight="1" x14ac:dyDescent="0.2">
      <c r="A537" s="1213"/>
      <c r="B537" s="1194"/>
      <c r="C537" s="601" t="s">
        <v>8</v>
      </c>
      <c r="D537" s="132">
        <v>0</v>
      </c>
      <c r="E537" s="132">
        <v>0</v>
      </c>
      <c r="F537" s="92">
        <v>0</v>
      </c>
      <c r="G537" s="132">
        <f t="shared" si="63"/>
        <v>0</v>
      </c>
      <c r="H537" s="156"/>
      <c r="I537" s="39"/>
      <c r="J537" s="39"/>
      <c r="K537" s="39"/>
      <c r="L537" s="39"/>
      <c r="M537" s="39"/>
    </row>
    <row r="538" spans="1:13" ht="45" customHeight="1" x14ac:dyDescent="0.2">
      <c r="A538" s="1213"/>
      <c r="B538" s="1194"/>
      <c r="C538" s="601" t="s">
        <v>2</v>
      </c>
      <c r="D538" s="132">
        <v>0</v>
      </c>
      <c r="E538" s="132">
        <v>0</v>
      </c>
      <c r="F538" s="92">
        <v>0</v>
      </c>
      <c r="G538" s="132">
        <f t="shared" si="63"/>
        <v>0</v>
      </c>
      <c r="H538" s="156"/>
      <c r="I538" s="39"/>
      <c r="J538" s="39"/>
      <c r="K538" s="39"/>
      <c r="L538" s="39"/>
      <c r="M538" s="39"/>
    </row>
    <row r="539" spans="1:13" ht="96" customHeight="1" x14ac:dyDescent="0.2">
      <c r="A539" s="1213"/>
      <c r="B539" s="1194"/>
      <c r="C539" s="601" t="s">
        <v>3</v>
      </c>
      <c r="D539" s="132">
        <v>9866</v>
      </c>
      <c r="E539" s="132">
        <v>9648.52</v>
      </c>
      <c r="F539" s="92">
        <f t="shared" si="68"/>
        <v>97.795661869045219</v>
      </c>
      <c r="G539" s="132">
        <f t="shared" si="63"/>
        <v>9648.52</v>
      </c>
      <c r="H539" s="567" t="s">
        <v>1412</v>
      </c>
      <c r="I539" s="39"/>
      <c r="J539" s="39"/>
      <c r="K539" s="39"/>
      <c r="L539" s="39"/>
      <c r="M539" s="39"/>
    </row>
    <row r="540" spans="1:13" ht="62.25" customHeight="1" x14ac:dyDescent="0.2">
      <c r="A540" s="1214"/>
      <c r="B540" s="1195"/>
      <c r="C540" s="601" t="s">
        <v>97</v>
      </c>
      <c r="D540" s="132">
        <v>0</v>
      </c>
      <c r="E540" s="132">
        <v>0</v>
      </c>
      <c r="F540" s="92">
        <v>0</v>
      </c>
      <c r="G540" s="132">
        <f t="shared" ref="G540:G560" si="71">E540</f>
        <v>0</v>
      </c>
      <c r="H540" s="156"/>
      <c r="I540" s="39"/>
      <c r="J540" s="39"/>
      <c r="K540" s="39"/>
      <c r="L540" s="39"/>
      <c r="M540" s="39"/>
    </row>
    <row r="541" spans="1:13" ht="24" customHeight="1" x14ac:dyDescent="0.2">
      <c r="A541" s="1212" t="s">
        <v>196</v>
      </c>
      <c r="B541" s="886" t="s">
        <v>1067</v>
      </c>
      <c r="C541" s="601" t="s">
        <v>1</v>
      </c>
      <c r="D541" s="132">
        <f>D542+D543+D544+D545</f>
        <v>7892.02</v>
      </c>
      <c r="E541" s="132">
        <f>E542+E543+E544+E545</f>
        <v>6335.8200000000006</v>
      </c>
      <c r="F541" s="92">
        <f t="shared" si="68"/>
        <v>80.281347487715436</v>
      </c>
      <c r="G541" s="132">
        <f t="shared" si="71"/>
        <v>6335.8200000000006</v>
      </c>
      <c r="H541" s="156"/>
      <c r="I541" s="39"/>
      <c r="J541" s="39"/>
      <c r="K541" s="39"/>
      <c r="L541" s="39"/>
      <c r="M541" s="39"/>
    </row>
    <row r="542" spans="1:13" ht="45" customHeight="1" x14ac:dyDescent="0.2">
      <c r="A542" s="1213"/>
      <c r="B542" s="1194"/>
      <c r="C542" s="601" t="s">
        <v>8</v>
      </c>
      <c r="D542" s="132">
        <f t="shared" ref="D542:E545" si="72">D547</f>
        <v>0</v>
      </c>
      <c r="E542" s="132">
        <f t="shared" si="72"/>
        <v>0</v>
      </c>
      <c r="F542" s="92">
        <v>0</v>
      </c>
      <c r="G542" s="132">
        <f t="shared" si="71"/>
        <v>0</v>
      </c>
      <c r="H542" s="156"/>
      <c r="I542" s="39"/>
      <c r="J542" s="39"/>
      <c r="K542" s="39"/>
      <c r="L542" s="39"/>
      <c r="M542" s="39"/>
    </row>
    <row r="543" spans="1:13" ht="45" customHeight="1" x14ac:dyDescent="0.2">
      <c r="A543" s="1213"/>
      <c r="B543" s="1194"/>
      <c r="C543" s="601" t="s">
        <v>2</v>
      </c>
      <c r="D543" s="132">
        <f t="shared" si="72"/>
        <v>1777</v>
      </c>
      <c r="E543" s="132">
        <f t="shared" si="72"/>
        <v>1552.14</v>
      </c>
      <c r="F543" s="92">
        <f t="shared" si="68"/>
        <v>87.346088913899834</v>
      </c>
      <c r="G543" s="132">
        <f t="shared" si="71"/>
        <v>1552.14</v>
      </c>
      <c r="H543" s="567"/>
      <c r="I543" s="39"/>
      <c r="J543" s="39"/>
      <c r="K543" s="39"/>
      <c r="L543" s="39"/>
      <c r="M543" s="39"/>
    </row>
    <row r="544" spans="1:13" ht="83.25" customHeight="1" x14ac:dyDescent="0.2">
      <c r="A544" s="1213"/>
      <c r="B544" s="1194"/>
      <c r="C544" s="601" t="s">
        <v>3</v>
      </c>
      <c r="D544" s="132">
        <f t="shared" si="72"/>
        <v>6115.02</v>
      </c>
      <c r="E544" s="132">
        <f t="shared" si="72"/>
        <v>4783.68</v>
      </c>
      <c r="F544" s="92">
        <f t="shared" si="68"/>
        <v>78.22836229480852</v>
      </c>
      <c r="G544" s="132">
        <f t="shared" si="71"/>
        <v>4783.68</v>
      </c>
      <c r="H544" s="567"/>
      <c r="I544" s="39"/>
      <c r="J544" s="39"/>
      <c r="K544" s="39"/>
      <c r="L544" s="39"/>
      <c r="M544" s="39"/>
    </row>
    <row r="545" spans="1:13" ht="32.25" customHeight="1" x14ac:dyDescent="0.2">
      <c r="A545" s="1214"/>
      <c r="B545" s="1195"/>
      <c r="C545" s="601" t="s">
        <v>97</v>
      </c>
      <c r="D545" s="132">
        <f t="shared" si="72"/>
        <v>0</v>
      </c>
      <c r="E545" s="132">
        <f t="shared" si="72"/>
        <v>0</v>
      </c>
      <c r="F545" s="92">
        <v>0</v>
      </c>
      <c r="G545" s="132">
        <f t="shared" si="71"/>
        <v>0</v>
      </c>
      <c r="H545" s="156"/>
      <c r="I545" s="39"/>
      <c r="J545" s="39"/>
      <c r="K545" s="39"/>
      <c r="L545" s="39"/>
      <c r="M545" s="39"/>
    </row>
    <row r="546" spans="1:13" ht="69" customHeight="1" x14ac:dyDescent="0.2">
      <c r="A546" s="1212" t="s">
        <v>197</v>
      </c>
      <c r="B546" s="886" t="s">
        <v>198</v>
      </c>
      <c r="C546" s="601" t="s">
        <v>1</v>
      </c>
      <c r="D546" s="132">
        <f>D547+D548+D549+D550</f>
        <v>7892.02</v>
      </c>
      <c r="E546" s="132">
        <f>E547+E548+E549+E550</f>
        <v>6335.8200000000006</v>
      </c>
      <c r="F546" s="92">
        <f t="shared" si="68"/>
        <v>80.281347487715436</v>
      </c>
      <c r="G546" s="132">
        <f t="shared" si="71"/>
        <v>6335.8200000000006</v>
      </c>
      <c r="H546" s="156"/>
      <c r="I546" s="39"/>
      <c r="J546" s="39"/>
      <c r="K546" s="39"/>
      <c r="L546" s="39"/>
      <c r="M546" s="39"/>
    </row>
    <row r="547" spans="1:13" ht="106.5" customHeight="1" x14ac:dyDescent="0.2">
      <c r="A547" s="1213"/>
      <c r="B547" s="911"/>
      <c r="C547" s="601" t="s">
        <v>8</v>
      </c>
      <c r="D547" s="132">
        <v>0</v>
      </c>
      <c r="E547" s="132">
        <v>0</v>
      </c>
      <c r="F547" s="92">
        <v>0</v>
      </c>
      <c r="G547" s="132">
        <f t="shared" si="71"/>
        <v>0</v>
      </c>
      <c r="H547" s="156"/>
      <c r="I547" s="39"/>
      <c r="J547" s="39"/>
      <c r="K547" s="39"/>
      <c r="L547" s="39"/>
      <c r="M547" s="39"/>
    </row>
    <row r="548" spans="1:13" ht="69" customHeight="1" x14ac:dyDescent="0.2">
      <c r="A548" s="1213"/>
      <c r="B548" s="911"/>
      <c r="C548" s="601" t="s">
        <v>2</v>
      </c>
      <c r="D548" s="132">
        <v>1777</v>
      </c>
      <c r="E548" s="30">
        <v>1552.14</v>
      </c>
      <c r="F548" s="92">
        <f t="shared" si="68"/>
        <v>87.346088913899834</v>
      </c>
      <c r="G548" s="132">
        <f t="shared" si="71"/>
        <v>1552.14</v>
      </c>
      <c r="H548" s="886" t="s">
        <v>1565</v>
      </c>
      <c r="I548" s="39"/>
      <c r="J548" s="39"/>
      <c r="K548" s="39"/>
      <c r="L548" s="39"/>
      <c r="M548" s="39"/>
    </row>
    <row r="549" spans="1:13" ht="107.25" customHeight="1" x14ac:dyDescent="0.2">
      <c r="A549" s="1213"/>
      <c r="B549" s="911"/>
      <c r="C549" s="601" t="s">
        <v>3</v>
      </c>
      <c r="D549" s="132">
        <v>6115.02</v>
      </c>
      <c r="E549" s="132">
        <v>4783.68</v>
      </c>
      <c r="F549" s="92">
        <f t="shared" si="68"/>
        <v>78.22836229480852</v>
      </c>
      <c r="G549" s="132">
        <f t="shared" si="71"/>
        <v>4783.68</v>
      </c>
      <c r="H549" s="1222"/>
      <c r="I549" s="39"/>
      <c r="J549" s="39"/>
      <c r="K549" s="39"/>
      <c r="L549" s="39"/>
      <c r="M549" s="39"/>
    </row>
    <row r="550" spans="1:13" x14ac:dyDescent="0.2">
      <c r="A550" s="1214"/>
      <c r="B550" s="887"/>
      <c r="C550" s="601" t="s">
        <v>97</v>
      </c>
      <c r="D550" s="132">
        <v>0</v>
      </c>
      <c r="E550" s="132">
        <v>0</v>
      </c>
      <c r="F550" s="92">
        <v>0</v>
      </c>
      <c r="G550" s="132">
        <f t="shared" si="71"/>
        <v>0</v>
      </c>
      <c r="H550" s="156"/>
      <c r="I550" s="39"/>
      <c r="J550" s="39"/>
      <c r="K550" s="39"/>
      <c r="L550" s="39"/>
      <c r="M550" s="39"/>
    </row>
    <row r="551" spans="1:13" ht="50.25" customHeight="1" x14ac:dyDescent="0.2">
      <c r="A551" s="1212" t="s">
        <v>199</v>
      </c>
      <c r="B551" s="886" t="s">
        <v>1068</v>
      </c>
      <c r="C551" s="601" t="s">
        <v>1</v>
      </c>
      <c r="D551" s="132">
        <f>D552+D553+D554+D555</f>
        <v>0</v>
      </c>
      <c r="E551" s="132">
        <f>E552+E553+E554+E555</f>
        <v>0</v>
      </c>
      <c r="F551" s="92">
        <v>0</v>
      </c>
      <c r="G551" s="132">
        <f t="shared" si="71"/>
        <v>0</v>
      </c>
      <c r="H551" s="156"/>
      <c r="I551" s="39"/>
      <c r="J551" s="39"/>
      <c r="K551" s="39"/>
      <c r="L551" s="39"/>
      <c r="M551" s="39"/>
    </row>
    <row r="552" spans="1:13" ht="45" x14ac:dyDescent="0.2">
      <c r="A552" s="1213"/>
      <c r="B552" s="1194"/>
      <c r="C552" s="601" t="s">
        <v>8</v>
      </c>
      <c r="D552" s="132">
        <v>0</v>
      </c>
      <c r="E552" s="132">
        <v>0</v>
      </c>
      <c r="F552" s="92">
        <v>0</v>
      </c>
      <c r="G552" s="132">
        <f t="shared" si="71"/>
        <v>0</v>
      </c>
      <c r="H552" s="567"/>
      <c r="I552" s="39"/>
      <c r="J552" s="39"/>
      <c r="K552" s="39"/>
      <c r="L552" s="39"/>
      <c r="M552" s="39"/>
    </row>
    <row r="553" spans="1:13" ht="21" customHeight="1" x14ac:dyDescent="0.2">
      <c r="A553" s="1213"/>
      <c r="B553" s="1194"/>
      <c r="C553" s="601" t="s">
        <v>2</v>
      </c>
      <c r="D553" s="132">
        <v>0</v>
      </c>
      <c r="E553" s="132">
        <v>0</v>
      </c>
      <c r="F553" s="92">
        <v>0</v>
      </c>
      <c r="G553" s="132">
        <f t="shared" si="71"/>
        <v>0</v>
      </c>
      <c r="H553" s="567"/>
      <c r="I553" s="39"/>
      <c r="J553" s="39"/>
      <c r="K553" s="39"/>
      <c r="L553" s="39"/>
      <c r="M553" s="39"/>
    </row>
    <row r="554" spans="1:13" ht="45" customHeight="1" x14ac:dyDescent="0.2">
      <c r="A554" s="1213"/>
      <c r="B554" s="1194"/>
      <c r="C554" s="601" t="s">
        <v>3</v>
      </c>
      <c r="D554" s="132">
        <v>0</v>
      </c>
      <c r="E554" s="132">
        <v>0</v>
      </c>
      <c r="F554" s="92">
        <v>0</v>
      </c>
      <c r="G554" s="132">
        <f t="shared" si="71"/>
        <v>0</v>
      </c>
      <c r="H554" s="567"/>
      <c r="I554" s="39"/>
      <c r="J554" s="39"/>
      <c r="K554" s="39"/>
      <c r="L554" s="39"/>
      <c r="M554" s="39"/>
    </row>
    <row r="555" spans="1:13" ht="45" customHeight="1" x14ac:dyDescent="0.2">
      <c r="A555" s="1214"/>
      <c r="B555" s="1195"/>
      <c r="C555" s="601" t="s">
        <v>97</v>
      </c>
      <c r="D555" s="132">
        <v>0</v>
      </c>
      <c r="E555" s="132">
        <v>0</v>
      </c>
      <c r="F555" s="92">
        <v>0</v>
      </c>
      <c r="G555" s="132">
        <f t="shared" si="71"/>
        <v>0</v>
      </c>
      <c r="H555" s="156"/>
      <c r="I555" s="39"/>
      <c r="J555" s="39"/>
      <c r="K555" s="39"/>
      <c r="L555" s="39"/>
      <c r="M555" s="39"/>
    </row>
    <row r="556" spans="1:13" ht="30" customHeight="1" x14ac:dyDescent="0.2">
      <c r="A556" s="1212" t="s">
        <v>200</v>
      </c>
      <c r="B556" s="886" t="s">
        <v>1069</v>
      </c>
      <c r="C556" s="601" t="s">
        <v>1</v>
      </c>
      <c r="D556" s="132">
        <f>D557+D558+D559+D560</f>
        <v>0</v>
      </c>
      <c r="E556" s="132">
        <f>E557+E558+E559+E560</f>
        <v>0</v>
      </c>
      <c r="F556" s="92">
        <v>0</v>
      </c>
      <c r="G556" s="132">
        <f t="shared" si="71"/>
        <v>0</v>
      </c>
      <c r="H556" s="156"/>
      <c r="I556" s="39"/>
      <c r="J556" s="39"/>
      <c r="K556" s="39"/>
      <c r="L556" s="39"/>
      <c r="M556" s="39"/>
    </row>
    <row r="557" spans="1:13" ht="45" customHeight="1" x14ac:dyDescent="0.2">
      <c r="A557" s="1213"/>
      <c r="B557" s="1194"/>
      <c r="C557" s="601" t="s">
        <v>8</v>
      </c>
      <c r="D557" s="132">
        <v>0</v>
      </c>
      <c r="E557" s="132">
        <v>0</v>
      </c>
      <c r="F557" s="92">
        <v>0</v>
      </c>
      <c r="G557" s="132">
        <f t="shared" si="71"/>
        <v>0</v>
      </c>
      <c r="H557" s="567"/>
      <c r="I557" s="39"/>
      <c r="J557" s="39"/>
      <c r="K557" s="39"/>
      <c r="L557" s="39"/>
      <c r="M557" s="39"/>
    </row>
    <row r="558" spans="1:13" ht="45" customHeight="1" x14ac:dyDescent="0.2">
      <c r="A558" s="1213"/>
      <c r="B558" s="1194"/>
      <c r="C558" s="601" t="s">
        <v>2</v>
      </c>
      <c r="D558" s="132">
        <v>0</v>
      </c>
      <c r="E558" s="132">
        <v>0</v>
      </c>
      <c r="F558" s="92">
        <v>0</v>
      </c>
      <c r="G558" s="132">
        <f t="shared" si="71"/>
        <v>0</v>
      </c>
      <c r="H558" s="567"/>
      <c r="I558" s="39"/>
      <c r="J558" s="39"/>
      <c r="K558" s="39"/>
      <c r="L558" s="39"/>
      <c r="M558" s="39"/>
    </row>
    <row r="559" spans="1:13" ht="45" customHeight="1" x14ac:dyDescent="0.2">
      <c r="A559" s="1213"/>
      <c r="B559" s="1194"/>
      <c r="C559" s="601" t="s">
        <v>3</v>
      </c>
      <c r="D559" s="132">
        <v>0</v>
      </c>
      <c r="E559" s="132">
        <v>0</v>
      </c>
      <c r="F559" s="92">
        <v>0</v>
      </c>
      <c r="G559" s="132">
        <f t="shared" si="71"/>
        <v>0</v>
      </c>
      <c r="H559" s="567"/>
      <c r="I559" s="39"/>
      <c r="J559" s="39"/>
      <c r="K559" s="39"/>
      <c r="L559" s="39"/>
      <c r="M559" s="39"/>
    </row>
    <row r="560" spans="1:13" ht="45" customHeight="1" x14ac:dyDescent="0.2">
      <c r="A560" s="1214"/>
      <c r="B560" s="1195"/>
      <c r="C560" s="601" t="s">
        <v>97</v>
      </c>
      <c r="D560" s="132">
        <v>0</v>
      </c>
      <c r="E560" s="132">
        <v>0</v>
      </c>
      <c r="F560" s="92">
        <v>0</v>
      </c>
      <c r="G560" s="132">
        <f t="shared" si="71"/>
        <v>0</v>
      </c>
      <c r="H560" s="156"/>
      <c r="I560" s="39"/>
      <c r="J560" s="39"/>
      <c r="K560" s="39"/>
      <c r="L560" s="39"/>
      <c r="M560" s="39"/>
    </row>
    <row r="561" spans="1:13" ht="27" customHeight="1" x14ac:dyDescent="0.2">
      <c r="A561" s="1191" t="s">
        <v>786</v>
      </c>
      <c r="B561" s="1192"/>
      <c r="C561" s="1192"/>
      <c r="D561" s="1192"/>
      <c r="E561" s="1192"/>
      <c r="F561" s="1192"/>
      <c r="G561" s="1192"/>
      <c r="H561" s="1193"/>
      <c r="I561" s="39"/>
      <c r="J561" s="39"/>
      <c r="K561" s="39"/>
      <c r="L561" s="39"/>
      <c r="M561" s="39"/>
    </row>
    <row r="562" spans="1:13" ht="45" customHeight="1" x14ac:dyDescent="0.2">
      <c r="A562" s="983"/>
      <c r="B562" s="1045" t="s">
        <v>54</v>
      </c>
      <c r="C562" s="33" t="s">
        <v>1</v>
      </c>
      <c r="D562" s="67">
        <f>D563+D564+D565+D566</f>
        <v>341594.8</v>
      </c>
      <c r="E562" s="67">
        <f>E563+E564+E565+E566</f>
        <v>327237.2</v>
      </c>
      <c r="F562" s="94">
        <f t="shared" ref="F562:F584" si="73">E562/D562*100</f>
        <v>95.796891521767904</v>
      </c>
      <c r="G562" s="67">
        <f t="shared" ref="G562:G593" si="74">E562</f>
        <v>327237.2</v>
      </c>
      <c r="H562" s="572"/>
      <c r="I562" s="39"/>
      <c r="J562" s="39"/>
      <c r="K562" s="39"/>
      <c r="L562" s="39"/>
      <c r="M562" s="39"/>
    </row>
    <row r="563" spans="1:13" ht="58.5" customHeight="1" x14ac:dyDescent="0.2">
      <c r="A563" s="983"/>
      <c r="B563" s="1045"/>
      <c r="C563" s="33" t="s">
        <v>8</v>
      </c>
      <c r="D563" s="67">
        <f t="shared" ref="D563:E566" si="75">D568+D620+D692+D707</f>
        <v>0</v>
      </c>
      <c r="E563" s="67">
        <f t="shared" si="75"/>
        <v>0</v>
      </c>
      <c r="F563" s="94">
        <v>0</v>
      </c>
      <c r="G563" s="67">
        <f t="shared" si="74"/>
        <v>0</v>
      </c>
      <c r="H563" s="568"/>
      <c r="I563" s="39"/>
      <c r="J563" s="39"/>
      <c r="K563" s="39"/>
      <c r="L563" s="39"/>
      <c r="M563" s="39"/>
    </row>
    <row r="564" spans="1:13" ht="60" customHeight="1" x14ac:dyDescent="0.2">
      <c r="A564" s="983"/>
      <c r="B564" s="1045"/>
      <c r="C564" s="33" t="s">
        <v>2</v>
      </c>
      <c r="D564" s="67">
        <f t="shared" si="75"/>
        <v>10449</v>
      </c>
      <c r="E564" s="67">
        <f t="shared" si="75"/>
        <v>10419.39</v>
      </c>
      <c r="F564" s="94">
        <f t="shared" si="73"/>
        <v>99.716623600344519</v>
      </c>
      <c r="G564" s="67">
        <f t="shared" si="74"/>
        <v>10419.39</v>
      </c>
      <c r="H564" s="573"/>
      <c r="I564" s="39"/>
      <c r="J564" s="39"/>
      <c r="K564" s="39"/>
      <c r="L564" s="39"/>
      <c r="M564" s="39"/>
    </row>
    <row r="565" spans="1:13" ht="57.75" customHeight="1" x14ac:dyDescent="0.2">
      <c r="A565" s="983"/>
      <c r="B565" s="1045"/>
      <c r="C565" s="33" t="s">
        <v>3</v>
      </c>
      <c r="D565" s="67">
        <f t="shared" si="75"/>
        <v>330259.8</v>
      </c>
      <c r="E565" s="67">
        <f>E570+E622+E694+E709</f>
        <v>315931.81</v>
      </c>
      <c r="F565" s="94">
        <f t="shared" si="73"/>
        <v>95.661600352207572</v>
      </c>
      <c r="G565" s="67">
        <f t="shared" si="74"/>
        <v>315931.81</v>
      </c>
      <c r="H565" s="191"/>
      <c r="I565" s="39"/>
      <c r="J565" s="39"/>
      <c r="K565" s="39"/>
      <c r="L565" s="39"/>
      <c r="M565" s="39"/>
    </row>
    <row r="566" spans="1:13" ht="45" customHeight="1" x14ac:dyDescent="0.2">
      <c r="A566" s="983"/>
      <c r="B566" s="1045"/>
      <c r="C566" s="33" t="s">
        <v>97</v>
      </c>
      <c r="D566" s="67">
        <f t="shared" si="75"/>
        <v>886</v>
      </c>
      <c r="E566" s="67">
        <f t="shared" si="75"/>
        <v>886</v>
      </c>
      <c r="F566" s="94">
        <f t="shared" si="73"/>
        <v>100</v>
      </c>
      <c r="G566" s="67">
        <f t="shared" si="74"/>
        <v>886</v>
      </c>
      <c r="H566" s="191"/>
      <c r="I566" s="39"/>
      <c r="J566" s="39"/>
      <c r="K566" s="39"/>
      <c r="L566" s="39"/>
      <c r="M566" s="39"/>
    </row>
    <row r="567" spans="1:13" ht="45" customHeight="1" x14ac:dyDescent="0.2">
      <c r="A567" s="983">
        <v>1</v>
      </c>
      <c r="B567" s="912" t="s">
        <v>1070</v>
      </c>
      <c r="C567" s="601" t="s">
        <v>1</v>
      </c>
      <c r="D567" s="132">
        <f>D568+D569+D570+D571</f>
        <v>288417.8</v>
      </c>
      <c r="E567" s="132">
        <f>E568+E569+E570+E571</f>
        <v>275920.13</v>
      </c>
      <c r="F567" s="92">
        <f t="shared" si="73"/>
        <v>95.66681737396236</v>
      </c>
      <c r="G567" s="132">
        <f t="shared" si="74"/>
        <v>275920.13</v>
      </c>
      <c r="H567" s="156"/>
      <c r="I567" s="39"/>
      <c r="J567" s="39"/>
      <c r="K567" s="39"/>
      <c r="L567" s="39"/>
      <c r="M567" s="39"/>
    </row>
    <row r="568" spans="1:13" ht="105" customHeight="1" x14ac:dyDescent="0.2">
      <c r="A568" s="983"/>
      <c r="B568" s="1194"/>
      <c r="C568" s="601" t="s">
        <v>8</v>
      </c>
      <c r="D568" s="132">
        <f t="shared" ref="D568:E571" si="76">D573</f>
        <v>0</v>
      </c>
      <c r="E568" s="132">
        <f t="shared" si="76"/>
        <v>0</v>
      </c>
      <c r="F568" s="92">
        <v>0</v>
      </c>
      <c r="G568" s="132">
        <f t="shared" si="74"/>
        <v>0</v>
      </c>
      <c r="H568" s="156"/>
      <c r="I568" s="39"/>
      <c r="J568" s="39"/>
      <c r="K568" s="39"/>
      <c r="L568" s="39"/>
      <c r="M568" s="39"/>
    </row>
    <row r="569" spans="1:13" ht="45" x14ac:dyDescent="0.2">
      <c r="A569" s="983"/>
      <c r="B569" s="1194"/>
      <c r="C569" s="601" t="s">
        <v>2</v>
      </c>
      <c r="D569" s="132">
        <f t="shared" si="76"/>
        <v>2085</v>
      </c>
      <c r="E569" s="132">
        <f t="shared" si="76"/>
        <v>2085</v>
      </c>
      <c r="F569" s="92">
        <f t="shared" si="73"/>
        <v>100</v>
      </c>
      <c r="G569" s="132">
        <f t="shared" si="74"/>
        <v>2085</v>
      </c>
      <c r="H569" s="156"/>
      <c r="I569" s="39"/>
      <c r="J569" s="39"/>
      <c r="K569" s="39"/>
      <c r="L569" s="39"/>
      <c r="M569" s="39"/>
    </row>
    <row r="570" spans="1:13" ht="52.5" customHeight="1" x14ac:dyDescent="0.2">
      <c r="A570" s="983"/>
      <c r="B570" s="1194"/>
      <c r="C570" s="601" t="s">
        <v>3</v>
      </c>
      <c r="D570" s="132">
        <f>D575+D602+D612</f>
        <v>285446.8</v>
      </c>
      <c r="E570" s="132">
        <f>E575+E602+E612</f>
        <v>272949.13</v>
      </c>
      <c r="F570" s="92">
        <f t="shared" si="73"/>
        <v>95.621716551035092</v>
      </c>
      <c r="G570" s="132">
        <f t="shared" si="74"/>
        <v>272949.13</v>
      </c>
      <c r="H570" s="156"/>
      <c r="I570" s="39"/>
      <c r="J570" s="39"/>
      <c r="K570" s="39"/>
      <c r="L570" s="39"/>
      <c r="M570" s="39"/>
    </row>
    <row r="571" spans="1:13" ht="45" customHeight="1" x14ac:dyDescent="0.2">
      <c r="A571" s="983"/>
      <c r="B571" s="1195"/>
      <c r="C571" s="601" t="s">
        <v>97</v>
      </c>
      <c r="D571" s="132">
        <f t="shared" si="76"/>
        <v>886</v>
      </c>
      <c r="E571" s="132">
        <f t="shared" si="76"/>
        <v>886</v>
      </c>
      <c r="F571" s="92">
        <f t="shared" si="73"/>
        <v>100</v>
      </c>
      <c r="G571" s="132">
        <f t="shared" si="74"/>
        <v>886</v>
      </c>
      <c r="H571" s="156"/>
      <c r="I571" s="39"/>
      <c r="J571" s="39"/>
      <c r="K571" s="39"/>
      <c r="L571" s="39"/>
      <c r="M571" s="39"/>
    </row>
    <row r="572" spans="1:13" ht="45" customHeight="1" x14ac:dyDescent="0.2">
      <c r="A572" s="983">
        <v>1.1000000000000001</v>
      </c>
      <c r="B572" s="886" t="s">
        <v>1751</v>
      </c>
      <c r="C572" s="601" t="s">
        <v>1</v>
      </c>
      <c r="D572" s="132">
        <f>D573+D574+D575+D576</f>
        <v>287809.7</v>
      </c>
      <c r="E572" s="132">
        <f>E573+E574+E575+E576</f>
        <v>275455.84000000003</v>
      </c>
      <c r="F572" s="92">
        <f t="shared" si="73"/>
        <v>95.707629034045766</v>
      </c>
      <c r="G572" s="132">
        <f t="shared" si="74"/>
        <v>275455.84000000003</v>
      </c>
      <c r="H572" s="156"/>
      <c r="I572" s="39"/>
      <c r="J572" s="39"/>
      <c r="K572" s="39"/>
      <c r="L572" s="39"/>
      <c r="M572" s="39"/>
    </row>
    <row r="573" spans="1:13" ht="45" x14ac:dyDescent="0.2">
      <c r="A573" s="983"/>
      <c r="B573" s="1194"/>
      <c r="C573" s="601" t="s">
        <v>8</v>
      </c>
      <c r="D573" s="132">
        <f t="shared" ref="D573:E576" si="77">D578+D583+D588</f>
        <v>0</v>
      </c>
      <c r="E573" s="132">
        <f t="shared" si="77"/>
        <v>0</v>
      </c>
      <c r="F573" s="92">
        <v>0</v>
      </c>
      <c r="G573" s="132">
        <f t="shared" si="74"/>
        <v>0</v>
      </c>
      <c r="H573" s="156"/>
      <c r="I573" s="39"/>
      <c r="J573" s="39"/>
      <c r="K573" s="39"/>
      <c r="L573" s="39"/>
      <c r="M573" s="39"/>
    </row>
    <row r="574" spans="1:13" ht="45" x14ac:dyDescent="0.2">
      <c r="A574" s="983"/>
      <c r="B574" s="1194"/>
      <c r="C574" s="601" t="s">
        <v>2</v>
      </c>
      <c r="D574" s="132">
        <f t="shared" si="77"/>
        <v>2085</v>
      </c>
      <c r="E574" s="132">
        <f t="shared" si="77"/>
        <v>2085</v>
      </c>
      <c r="F574" s="92">
        <f t="shared" si="73"/>
        <v>100</v>
      </c>
      <c r="G574" s="132">
        <f t="shared" si="74"/>
        <v>2085</v>
      </c>
      <c r="H574" s="156"/>
      <c r="I574" s="39"/>
      <c r="J574" s="39"/>
      <c r="K574" s="39"/>
      <c r="L574" s="39"/>
      <c r="M574" s="39"/>
    </row>
    <row r="575" spans="1:13" ht="48.75" customHeight="1" x14ac:dyDescent="0.2">
      <c r="A575" s="983"/>
      <c r="B575" s="1194"/>
      <c r="C575" s="601" t="s">
        <v>3</v>
      </c>
      <c r="D575" s="132">
        <f>D580+D585+D590+D598</f>
        <v>284838.7</v>
      </c>
      <c r="E575" s="132">
        <f>E580+E585+E590+E598</f>
        <v>272484.84000000003</v>
      </c>
      <c r="F575" s="92">
        <f t="shared" si="73"/>
        <v>95.66285761028962</v>
      </c>
      <c r="G575" s="132">
        <f t="shared" si="74"/>
        <v>272484.84000000003</v>
      </c>
      <c r="H575" s="567"/>
      <c r="I575" s="39"/>
      <c r="J575" s="39"/>
      <c r="K575" s="39"/>
      <c r="L575" s="39"/>
      <c r="M575" s="39"/>
    </row>
    <row r="576" spans="1:13" ht="45" customHeight="1" x14ac:dyDescent="0.2">
      <c r="A576" s="983"/>
      <c r="B576" s="1195"/>
      <c r="C576" s="601" t="s">
        <v>97</v>
      </c>
      <c r="D576" s="132">
        <f t="shared" si="77"/>
        <v>886</v>
      </c>
      <c r="E576" s="132">
        <f t="shared" si="77"/>
        <v>886</v>
      </c>
      <c r="F576" s="92">
        <f t="shared" si="73"/>
        <v>100</v>
      </c>
      <c r="G576" s="132">
        <f t="shared" si="74"/>
        <v>886</v>
      </c>
      <c r="H576" s="156"/>
      <c r="I576" s="39"/>
      <c r="J576" s="39"/>
      <c r="K576" s="39"/>
      <c r="L576" s="39"/>
      <c r="M576" s="39"/>
    </row>
    <row r="577" spans="1:13" ht="45" customHeight="1" x14ac:dyDescent="0.2">
      <c r="A577" s="983" t="s">
        <v>12</v>
      </c>
      <c r="B577" s="886" t="s">
        <v>1071</v>
      </c>
      <c r="C577" s="601" t="s">
        <v>1</v>
      </c>
      <c r="D577" s="132">
        <f>D578+D579+D580+D581</f>
        <v>112452.3</v>
      </c>
      <c r="E577" s="132">
        <f>E578+E579+E580+E581</f>
        <v>100351.77</v>
      </c>
      <c r="F577" s="92">
        <f t="shared" si="73"/>
        <v>89.23941084353099</v>
      </c>
      <c r="G577" s="132">
        <f t="shared" si="74"/>
        <v>100351.77</v>
      </c>
      <c r="H577" s="156"/>
      <c r="I577" s="39"/>
      <c r="J577" s="39"/>
      <c r="K577" s="39"/>
      <c r="L577" s="39"/>
      <c r="M577" s="39"/>
    </row>
    <row r="578" spans="1:13" ht="45" customHeight="1" x14ac:dyDescent="0.2">
      <c r="A578" s="983"/>
      <c r="B578" s="1194"/>
      <c r="C578" s="601" t="s">
        <v>8</v>
      </c>
      <c r="D578" s="132">
        <v>0</v>
      </c>
      <c r="E578" s="132">
        <v>0</v>
      </c>
      <c r="F578" s="92">
        <v>0</v>
      </c>
      <c r="G578" s="132">
        <f t="shared" si="74"/>
        <v>0</v>
      </c>
      <c r="H578" s="156"/>
      <c r="I578" s="39"/>
      <c r="J578" s="39"/>
      <c r="K578" s="39"/>
      <c r="L578" s="39"/>
      <c r="M578" s="39"/>
    </row>
    <row r="579" spans="1:13" ht="45" x14ac:dyDescent="0.2">
      <c r="A579" s="983"/>
      <c r="B579" s="1194"/>
      <c r="C579" s="601" t="s">
        <v>2</v>
      </c>
      <c r="D579" s="132">
        <v>335</v>
      </c>
      <c r="E579" s="30">
        <v>335</v>
      </c>
      <c r="F579" s="92">
        <f t="shared" si="73"/>
        <v>100</v>
      </c>
      <c r="G579" s="132">
        <f t="shared" si="74"/>
        <v>335</v>
      </c>
      <c r="H579" s="156"/>
      <c r="I579" s="39"/>
      <c r="J579" s="39"/>
      <c r="K579" s="39"/>
      <c r="L579" s="39"/>
      <c r="M579" s="39"/>
    </row>
    <row r="580" spans="1:13" ht="193.5" customHeight="1" x14ac:dyDescent="0.2">
      <c r="A580" s="983"/>
      <c r="B580" s="1194"/>
      <c r="C580" s="601" t="s">
        <v>3</v>
      </c>
      <c r="D580" s="132">
        <v>112117.3</v>
      </c>
      <c r="E580" s="132">
        <v>100016.77</v>
      </c>
      <c r="F580" s="92">
        <f>E580/D580*100</f>
        <v>89.207258826247156</v>
      </c>
      <c r="G580" s="132">
        <f t="shared" si="74"/>
        <v>100016.77</v>
      </c>
      <c r="H580" s="569" t="s">
        <v>1771</v>
      </c>
      <c r="I580" s="39"/>
      <c r="J580" s="39"/>
      <c r="K580" s="39"/>
      <c r="L580" s="39"/>
      <c r="M580" s="39"/>
    </row>
    <row r="581" spans="1:13" ht="39.75" customHeight="1" x14ac:dyDescent="0.2">
      <c r="A581" s="983"/>
      <c r="B581" s="1195"/>
      <c r="C581" s="601" t="s">
        <v>97</v>
      </c>
      <c r="D581" s="132">
        <v>0</v>
      </c>
      <c r="E581" s="132">
        <v>0</v>
      </c>
      <c r="F581" s="92">
        <v>0</v>
      </c>
      <c r="G581" s="132">
        <f t="shared" si="74"/>
        <v>0</v>
      </c>
      <c r="H581" s="156"/>
      <c r="I581" s="39"/>
      <c r="J581" s="39"/>
      <c r="K581" s="39"/>
      <c r="L581" s="39"/>
      <c r="M581" s="39"/>
    </row>
    <row r="582" spans="1:13" ht="93.75" customHeight="1" x14ac:dyDescent="0.2">
      <c r="A582" s="1212" t="s">
        <v>100</v>
      </c>
      <c r="B582" s="886" t="s">
        <v>1072</v>
      </c>
      <c r="C582" s="601" t="s">
        <v>1</v>
      </c>
      <c r="D582" s="132">
        <f>D583+D584+D585+D586</f>
        <v>168241.5</v>
      </c>
      <c r="E582" s="132">
        <f>E583+E584+E585+E586</f>
        <v>168112.81</v>
      </c>
      <c r="F582" s="92">
        <f t="shared" si="73"/>
        <v>99.923508765673148</v>
      </c>
      <c r="G582" s="132">
        <f t="shared" si="74"/>
        <v>168112.81</v>
      </c>
      <c r="H582" s="156"/>
      <c r="I582" s="39"/>
      <c r="J582" s="39"/>
      <c r="K582" s="39"/>
      <c r="L582" s="39"/>
      <c r="M582" s="39"/>
    </row>
    <row r="583" spans="1:13" ht="68.25" customHeight="1" x14ac:dyDescent="0.2">
      <c r="A583" s="1213"/>
      <c r="B583" s="1194"/>
      <c r="C583" s="601" t="s">
        <v>8</v>
      </c>
      <c r="D583" s="132">
        <v>0</v>
      </c>
      <c r="E583" s="132">
        <v>0</v>
      </c>
      <c r="F583" s="92">
        <v>0</v>
      </c>
      <c r="G583" s="132">
        <f t="shared" si="74"/>
        <v>0</v>
      </c>
      <c r="H583" s="156"/>
      <c r="I583" s="39"/>
      <c r="J583" s="39"/>
      <c r="K583" s="39"/>
      <c r="L583" s="39"/>
      <c r="M583" s="39"/>
    </row>
    <row r="584" spans="1:13" ht="47.25" customHeight="1" x14ac:dyDescent="0.2">
      <c r="A584" s="1213"/>
      <c r="B584" s="1194"/>
      <c r="C584" s="601" t="s">
        <v>2</v>
      </c>
      <c r="D584" s="132">
        <v>1750</v>
      </c>
      <c r="E584" s="132">
        <v>1750</v>
      </c>
      <c r="F584" s="92">
        <f t="shared" si="73"/>
        <v>100</v>
      </c>
      <c r="G584" s="132">
        <f t="shared" si="74"/>
        <v>1750</v>
      </c>
      <c r="H584" s="192" t="s">
        <v>1282</v>
      </c>
      <c r="I584" s="39"/>
      <c r="J584" s="39"/>
      <c r="K584" s="39"/>
      <c r="L584" s="39"/>
      <c r="M584" s="39"/>
    </row>
    <row r="585" spans="1:13" ht="133.5" customHeight="1" x14ac:dyDescent="0.2">
      <c r="A585" s="1213"/>
      <c r="B585" s="1194"/>
      <c r="C585" s="601" t="s">
        <v>3</v>
      </c>
      <c r="D585" s="132">
        <v>165605.5</v>
      </c>
      <c r="E585" s="132">
        <v>165476.81</v>
      </c>
      <c r="F585" s="92">
        <f>E585/D585*100</f>
        <v>99.922291228250273</v>
      </c>
      <c r="G585" s="132">
        <f t="shared" si="74"/>
        <v>165476.81</v>
      </c>
      <c r="H585" s="567" t="s">
        <v>1211</v>
      </c>
      <c r="I585" s="39"/>
      <c r="J585" s="39"/>
      <c r="K585" s="39"/>
      <c r="L585" s="39"/>
      <c r="M585" s="39"/>
    </row>
    <row r="586" spans="1:13" ht="59.25" customHeight="1" x14ac:dyDescent="0.2">
      <c r="A586" s="1214"/>
      <c r="B586" s="1195"/>
      <c r="C586" s="601" t="s">
        <v>97</v>
      </c>
      <c r="D586" s="132">
        <v>886</v>
      </c>
      <c r="E586" s="132">
        <v>886</v>
      </c>
      <c r="F586" s="92">
        <f>E586/D586*100</f>
        <v>100</v>
      </c>
      <c r="G586" s="132">
        <f t="shared" si="74"/>
        <v>886</v>
      </c>
      <c r="H586" s="192" t="s">
        <v>1282</v>
      </c>
      <c r="I586" s="39"/>
      <c r="J586" s="39"/>
      <c r="K586" s="39"/>
      <c r="L586" s="39"/>
      <c r="M586" s="39"/>
    </row>
    <row r="587" spans="1:13" ht="54" customHeight="1" x14ac:dyDescent="0.2">
      <c r="A587" s="1212" t="s">
        <v>101</v>
      </c>
      <c r="B587" s="886" t="s">
        <v>1073</v>
      </c>
      <c r="C587" s="601" t="s">
        <v>1</v>
      </c>
      <c r="D587" s="132">
        <f>D588+D589+D590+D591</f>
        <v>2010.9</v>
      </c>
      <c r="E587" s="132">
        <f>E588+E589+E590+E591</f>
        <v>2009.51</v>
      </c>
      <c r="F587" s="92">
        <f t="shared" ref="F587:F598" si="78">E587/D587*100</f>
        <v>99.930876721865829</v>
      </c>
      <c r="G587" s="132">
        <f t="shared" si="74"/>
        <v>2009.51</v>
      </c>
      <c r="H587" s="156"/>
      <c r="I587" s="39"/>
      <c r="J587" s="39"/>
      <c r="K587" s="39"/>
      <c r="L587" s="39"/>
      <c r="M587" s="39"/>
    </row>
    <row r="588" spans="1:13" ht="64.5" customHeight="1" x14ac:dyDescent="0.2">
      <c r="A588" s="1213"/>
      <c r="B588" s="1194"/>
      <c r="C588" s="601" t="s">
        <v>8</v>
      </c>
      <c r="D588" s="132">
        <f t="shared" ref="D588:E591" si="79">D593</f>
        <v>0</v>
      </c>
      <c r="E588" s="132">
        <f t="shared" si="79"/>
        <v>0</v>
      </c>
      <c r="F588" s="92">
        <v>0</v>
      </c>
      <c r="G588" s="132">
        <f t="shared" si="74"/>
        <v>0</v>
      </c>
      <c r="H588" s="156"/>
      <c r="I588" s="39"/>
      <c r="J588" s="39"/>
      <c r="K588" s="39"/>
      <c r="L588" s="39"/>
      <c r="M588" s="39"/>
    </row>
    <row r="589" spans="1:13" ht="31.5" customHeight="1" x14ac:dyDescent="0.2">
      <c r="A589" s="1213"/>
      <c r="B589" s="1194"/>
      <c r="C589" s="601" t="s">
        <v>2</v>
      </c>
      <c r="D589" s="132">
        <f t="shared" si="79"/>
        <v>0</v>
      </c>
      <c r="E589" s="132">
        <f t="shared" si="79"/>
        <v>0</v>
      </c>
      <c r="F589" s="92">
        <v>0</v>
      </c>
      <c r="G589" s="132">
        <f t="shared" si="74"/>
        <v>0</v>
      </c>
      <c r="H589" s="156"/>
      <c r="I589" s="39"/>
      <c r="J589" s="39"/>
      <c r="K589" s="39"/>
      <c r="L589" s="39"/>
      <c r="M589" s="39"/>
    </row>
    <row r="590" spans="1:13" ht="156" customHeight="1" x14ac:dyDescent="0.2">
      <c r="A590" s="1213"/>
      <c r="B590" s="1194"/>
      <c r="C590" s="601" t="s">
        <v>3</v>
      </c>
      <c r="D590" s="132">
        <v>2010.9</v>
      </c>
      <c r="E590" s="132">
        <f>54.4+1428.09+527.02</f>
        <v>2009.51</v>
      </c>
      <c r="F590" s="92">
        <f t="shared" si="78"/>
        <v>99.930876721865829</v>
      </c>
      <c r="G590" s="132">
        <f t="shared" si="74"/>
        <v>2009.51</v>
      </c>
      <c r="H590" s="199" t="s">
        <v>1211</v>
      </c>
      <c r="I590" s="39"/>
      <c r="J590" s="39"/>
      <c r="K590" s="39"/>
      <c r="L590" s="39"/>
      <c r="M590" s="39"/>
    </row>
    <row r="591" spans="1:13" ht="57" customHeight="1" x14ac:dyDescent="0.2">
      <c r="A591" s="1214"/>
      <c r="B591" s="1195"/>
      <c r="C591" s="601" t="s">
        <v>97</v>
      </c>
      <c r="D591" s="132">
        <f t="shared" si="79"/>
        <v>0</v>
      </c>
      <c r="E591" s="132">
        <f t="shared" si="79"/>
        <v>0</v>
      </c>
      <c r="F591" s="92">
        <v>0</v>
      </c>
      <c r="G591" s="132">
        <f t="shared" si="74"/>
        <v>0</v>
      </c>
      <c r="H591" s="156"/>
      <c r="I591" s="39"/>
      <c r="J591" s="39"/>
      <c r="K591" s="39"/>
      <c r="L591" s="39"/>
      <c r="M591" s="39"/>
    </row>
    <row r="592" spans="1:13" ht="54.75" customHeight="1" x14ac:dyDescent="0.2">
      <c r="A592" s="1212" t="s">
        <v>201</v>
      </c>
      <c r="B592" s="886" t="s">
        <v>202</v>
      </c>
      <c r="C592" s="601" t="s">
        <v>1</v>
      </c>
      <c r="D592" s="132">
        <f>D593+D594+D595+D596</f>
        <v>0</v>
      </c>
      <c r="E592" s="132">
        <f>E593+E594+E595+E596</f>
        <v>0</v>
      </c>
      <c r="F592" s="92">
        <v>0</v>
      </c>
      <c r="G592" s="132">
        <f t="shared" si="74"/>
        <v>0</v>
      </c>
      <c r="H592" s="156"/>
      <c r="I592" s="39"/>
      <c r="J592" s="39"/>
      <c r="K592" s="39"/>
      <c r="L592" s="39"/>
      <c r="M592" s="39"/>
    </row>
    <row r="593" spans="1:13" ht="54.75" customHeight="1" x14ac:dyDescent="0.2">
      <c r="A593" s="1213"/>
      <c r="B593" s="1194"/>
      <c r="C593" s="601" t="s">
        <v>8</v>
      </c>
      <c r="D593" s="132">
        <v>0</v>
      </c>
      <c r="E593" s="132">
        <v>0</v>
      </c>
      <c r="F593" s="92">
        <v>0</v>
      </c>
      <c r="G593" s="132">
        <f t="shared" si="74"/>
        <v>0</v>
      </c>
      <c r="H593" s="156"/>
      <c r="I593" s="39"/>
      <c r="J593" s="39"/>
      <c r="K593" s="39"/>
      <c r="L593" s="39"/>
      <c r="M593" s="39"/>
    </row>
    <row r="594" spans="1:13" ht="26.25" customHeight="1" x14ac:dyDescent="0.2">
      <c r="A594" s="1213"/>
      <c r="B594" s="1194"/>
      <c r="C594" s="601" t="s">
        <v>2</v>
      </c>
      <c r="D594" s="132">
        <v>0</v>
      </c>
      <c r="E594" s="132">
        <v>0</v>
      </c>
      <c r="F594" s="92">
        <v>0</v>
      </c>
      <c r="G594" s="132">
        <f t="shared" ref="G594:G625" si="80">E594</f>
        <v>0</v>
      </c>
      <c r="H594" s="156"/>
      <c r="I594" s="39"/>
      <c r="J594" s="39"/>
      <c r="K594" s="39"/>
      <c r="L594" s="39"/>
      <c r="M594" s="39"/>
    </row>
    <row r="595" spans="1:13" ht="25.5" customHeight="1" x14ac:dyDescent="0.2">
      <c r="A595" s="1213"/>
      <c r="B595" s="1194"/>
      <c r="C595" s="601" t="s">
        <v>3</v>
      </c>
      <c r="D595" s="132">
        <v>0</v>
      </c>
      <c r="E595" s="132">
        <v>0</v>
      </c>
      <c r="F595" s="92">
        <v>0</v>
      </c>
      <c r="G595" s="132">
        <f t="shared" si="80"/>
        <v>0</v>
      </c>
      <c r="H595" s="567"/>
      <c r="I595" s="39"/>
      <c r="J595" s="39"/>
      <c r="K595" s="39"/>
      <c r="L595" s="39"/>
      <c r="M595" s="39"/>
    </row>
    <row r="596" spans="1:13" ht="52.5" customHeight="1" x14ac:dyDescent="0.2">
      <c r="A596" s="1214"/>
      <c r="B596" s="1195"/>
      <c r="C596" s="601" t="s">
        <v>97</v>
      </c>
      <c r="D596" s="132">
        <v>0</v>
      </c>
      <c r="E596" s="132">
        <v>0</v>
      </c>
      <c r="F596" s="92">
        <v>0</v>
      </c>
      <c r="G596" s="132">
        <f t="shared" si="80"/>
        <v>0</v>
      </c>
      <c r="H596" s="156"/>
      <c r="I596" s="39"/>
      <c r="J596" s="39"/>
      <c r="K596" s="39"/>
      <c r="L596" s="39"/>
      <c r="M596" s="39"/>
    </row>
    <row r="597" spans="1:13" ht="55.5" customHeight="1" x14ac:dyDescent="0.2">
      <c r="A597" s="564" t="s">
        <v>102</v>
      </c>
      <c r="B597" s="886" t="s">
        <v>1292</v>
      </c>
      <c r="C597" s="601" t="s">
        <v>1</v>
      </c>
      <c r="D597" s="132">
        <f>D598</f>
        <v>5105</v>
      </c>
      <c r="E597" s="132">
        <f>E598</f>
        <v>4981.75</v>
      </c>
      <c r="F597" s="92">
        <f t="shared" si="78"/>
        <v>97.585700293829575</v>
      </c>
      <c r="G597" s="132">
        <f t="shared" si="80"/>
        <v>4981.75</v>
      </c>
      <c r="H597" s="156"/>
      <c r="I597" s="39"/>
      <c r="J597" s="39"/>
      <c r="K597" s="39"/>
      <c r="L597" s="39"/>
      <c r="M597" s="39"/>
    </row>
    <row r="598" spans="1:13" ht="101.25" customHeight="1" x14ac:dyDescent="0.2">
      <c r="A598" s="564"/>
      <c r="B598" s="887"/>
      <c r="C598" s="601" t="s">
        <v>3</v>
      </c>
      <c r="D598" s="132">
        <v>5105</v>
      </c>
      <c r="E598" s="132">
        <v>4981.75</v>
      </c>
      <c r="F598" s="92">
        <f t="shared" si="78"/>
        <v>97.585700293829575</v>
      </c>
      <c r="G598" s="132">
        <f t="shared" si="80"/>
        <v>4981.75</v>
      </c>
      <c r="H598" s="567" t="s">
        <v>1412</v>
      </c>
      <c r="I598" s="39"/>
      <c r="J598" s="39"/>
      <c r="K598" s="39"/>
      <c r="L598" s="39"/>
      <c r="M598" s="39"/>
    </row>
    <row r="599" spans="1:13" ht="27" customHeight="1" x14ac:dyDescent="0.2">
      <c r="A599" s="1212" t="s">
        <v>14</v>
      </c>
      <c r="B599" s="886" t="s">
        <v>1074</v>
      </c>
      <c r="C599" s="601" t="s">
        <v>1</v>
      </c>
      <c r="D599" s="132">
        <f>D600+D601+D602+D603</f>
        <v>0</v>
      </c>
      <c r="E599" s="132">
        <f>E600+E601+E602+E603</f>
        <v>0</v>
      </c>
      <c r="F599" s="92">
        <v>0</v>
      </c>
      <c r="G599" s="132">
        <f t="shared" si="80"/>
        <v>0</v>
      </c>
      <c r="H599" s="156"/>
      <c r="I599" s="39"/>
      <c r="J599" s="39"/>
      <c r="K599" s="39"/>
      <c r="L599" s="39"/>
      <c r="M599" s="39"/>
    </row>
    <row r="600" spans="1:13" ht="52.5" customHeight="1" x14ac:dyDescent="0.2">
      <c r="A600" s="1213"/>
      <c r="B600" s="1194"/>
      <c r="C600" s="601" t="s">
        <v>8</v>
      </c>
      <c r="D600" s="132">
        <f t="shared" ref="D600:E603" si="81">D605</f>
        <v>0</v>
      </c>
      <c r="E600" s="132">
        <f t="shared" si="81"/>
        <v>0</v>
      </c>
      <c r="F600" s="92">
        <v>0</v>
      </c>
      <c r="G600" s="132">
        <f t="shared" si="80"/>
        <v>0</v>
      </c>
      <c r="H600" s="156"/>
      <c r="I600" s="39"/>
      <c r="J600" s="39"/>
      <c r="K600" s="39"/>
      <c r="L600" s="39"/>
      <c r="M600" s="39"/>
    </row>
    <row r="601" spans="1:13" ht="45" x14ac:dyDescent="0.2">
      <c r="A601" s="1213"/>
      <c r="B601" s="1194"/>
      <c r="C601" s="601" t="s">
        <v>2</v>
      </c>
      <c r="D601" s="132">
        <f t="shared" si="81"/>
        <v>0</v>
      </c>
      <c r="E601" s="132">
        <f t="shared" si="81"/>
        <v>0</v>
      </c>
      <c r="F601" s="92">
        <v>0</v>
      </c>
      <c r="G601" s="132">
        <f t="shared" si="80"/>
        <v>0</v>
      </c>
      <c r="H601" s="156"/>
      <c r="I601" s="39"/>
      <c r="J601" s="39"/>
      <c r="K601" s="39"/>
      <c r="L601" s="39"/>
      <c r="M601" s="39"/>
    </row>
    <row r="602" spans="1:13" ht="45" customHeight="1" x14ac:dyDescent="0.2">
      <c r="A602" s="1213"/>
      <c r="B602" s="1194"/>
      <c r="C602" s="601" t="s">
        <v>3</v>
      </c>
      <c r="D602" s="132">
        <f t="shared" si="81"/>
        <v>0</v>
      </c>
      <c r="E602" s="132">
        <f t="shared" si="81"/>
        <v>0</v>
      </c>
      <c r="F602" s="92">
        <v>0</v>
      </c>
      <c r="G602" s="132">
        <f t="shared" si="80"/>
        <v>0</v>
      </c>
      <c r="H602" s="567"/>
      <c r="I602" s="39"/>
      <c r="J602" s="39"/>
      <c r="K602" s="39"/>
      <c r="L602" s="39"/>
      <c r="M602" s="39"/>
    </row>
    <row r="603" spans="1:13" ht="45" customHeight="1" x14ac:dyDescent="0.2">
      <c r="A603" s="1214"/>
      <c r="B603" s="1195"/>
      <c r="C603" s="601" t="s">
        <v>97</v>
      </c>
      <c r="D603" s="132">
        <f t="shared" si="81"/>
        <v>0</v>
      </c>
      <c r="E603" s="132">
        <f t="shared" si="81"/>
        <v>0</v>
      </c>
      <c r="F603" s="92">
        <v>0</v>
      </c>
      <c r="G603" s="132">
        <f t="shared" si="80"/>
        <v>0</v>
      </c>
      <c r="H603" s="156"/>
      <c r="I603" s="39"/>
      <c r="J603" s="39"/>
      <c r="K603" s="39"/>
      <c r="L603" s="39"/>
      <c r="M603" s="39"/>
    </row>
    <row r="604" spans="1:13" ht="15" customHeight="1" x14ac:dyDescent="0.2">
      <c r="A604" s="1212" t="s">
        <v>145</v>
      </c>
      <c r="B604" s="886" t="s">
        <v>1075</v>
      </c>
      <c r="C604" s="601" t="s">
        <v>1</v>
      </c>
      <c r="D604" s="132">
        <f>D605+D606+D607+D608</f>
        <v>0</v>
      </c>
      <c r="E604" s="132">
        <f>E605+E606+E607+E608</f>
        <v>0</v>
      </c>
      <c r="F604" s="92">
        <v>0</v>
      </c>
      <c r="G604" s="132">
        <f t="shared" si="80"/>
        <v>0</v>
      </c>
      <c r="H604" s="156"/>
      <c r="I604" s="39"/>
      <c r="J604" s="39"/>
      <c r="K604" s="39"/>
      <c r="L604" s="39"/>
      <c r="M604" s="39"/>
    </row>
    <row r="605" spans="1:13" ht="59.25" customHeight="1" x14ac:dyDescent="0.2">
      <c r="A605" s="1213"/>
      <c r="B605" s="1194"/>
      <c r="C605" s="601" t="s">
        <v>8</v>
      </c>
      <c r="D605" s="132">
        <v>0</v>
      </c>
      <c r="E605" s="132">
        <v>0</v>
      </c>
      <c r="F605" s="92">
        <v>0</v>
      </c>
      <c r="G605" s="132">
        <f t="shared" si="80"/>
        <v>0</v>
      </c>
      <c r="H605" s="156"/>
      <c r="I605" s="39"/>
      <c r="J605" s="39"/>
      <c r="K605" s="39"/>
      <c r="L605" s="39"/>
      <c r="M605" s="39"/>
    </row>
    <row r="606" spans="1:13" ht="15" customHeight="1" x14ac:dyDescent="0.2">
      <c r="A606" s="1213"/>
      <c r="B606" s="1194"/>
      <c r="C606" s="601" t="s">
        <v>2</v>
      </c>
      <c r="D606" s="132">
        <v>0</v>
      </c>
      <c r="E606" s="132">
        <v>0</v>
      </c>
      <c r="F606" s="92">
        <v>0</v>
      </c>
      <c r="G606" s="132">
        <f t="shared" si="80"/>
        <v>0</v>
      </c>
      <c r="H606" s="156"/>
      <c r="I606" s="39"/>
      <c r="J606" s="39"/>
      <c r="K606" s="39"/>
      <c r="L606" s="39"/>
      <c r="M606" s="39"/>
    </row>
    <row r="607" spans="1:13" ht="63" customHeight="1" x14ac:dyDescent="0.2">
      <c r="A607" s="1213"/>
      <c r="B607" s="1194"/>
      <c r="C607" s="601" t="s">
        <v>3</v>
      </c>
      <c r="D607" s="132">
        <v>0</v>
      </c>
      <c r="E607" s="132">
        <v>0</v>
      </c>
      <c r="F607" s="92">
        <v>0</v>
      </c>
      <c r="G607" s="132">
        <f t="shared" si="80"/>
        <v>0</v>
      </c>
      <c r="H607" s="567"/>
      <c r="I607" s="39"/>
      <c r="J607" s="39"/>
      <c r="K607" s="39"/>
      <c r="L607" s="39"/>
      <c r="M607" s="39"/>
    </row>
    <row r="608" spans="1:13" ht="52.5" customHeight="1" x14ac:dyDescent="0.2">
      <c r="A608" s="1214"/>
      <c r="B608" s="1195"/>
      <c r="C608" s="601" t="s">
        <v>97</v>
      </c>
      <c r="D608" s="132">
        <v>0</v>
      </c>
      <c r="E608" s="132">
        <v>0</v>
      </c>
      <c r="F608" s="92">
        <v>0</v>
      </c>
      <c r="G608" s="132">
        <f t="shared" si="80"/>
        <v>0</v>
      </c>
      <c r="H608" s="156"/>
      <c r="I608" s="39"/>
      <c r="J608" s="39"/>
      <c r="K608" s="39"/>
      <c r="L608" s="39"/>
      <c r="M608" s="39"/>
    </row>
    <row r="609" spans="1:13" ht="53.25" customHeight="1" x14ac:dyDescent="0.2">
      <c r="A609" s="1212" t="s">
        <v>171</v>
      </c>
      <c r="B609" s="886" t="s">
        <v>1076</v>
      </c>
      <c r="C609" s="601" t="s">
        <v>1</v>
      </c>
      <c r="D609" s="132">
        <f>D610+D611+D612+D613</f>
        <v>608.1</v>
      </c>
      <c r="E609" s="132">
        <f>E610+E611+E612+E613</f>
        <v>464.29</v>
      </c>
      <c r="F609" s="92">
        <f>E609/D609*100</f>
        <v>76.350929123499427</v>
      </c>
      <c r="G609" s="132">
        <f t="shared" si="80"/>
        <v>464.29</v>
      </c>
      <c r="H609" s="156"/>
      <c r="I609" s="39"/>
      <c r="J609" s="39"/>
      <c r="K609" s="39"/>
      <c r="L609" s="39"/>
      <c r="M609" s="39"/>
    </row>
    <row r="610" spans="1:13" ht="59.25" customHeight="1" x14ac:dyDescent="0.2">
      <c r="A610" s="1213"/>
      <c r="B610" s="1194"/>
      <c r="C610" s="601" t="s">
        <v>8</v>
      </c>
      <c r="D610" s="132">
        <f t="shared" ref="D610:E613" si="82">D615</f>
        <v>0</v>
      </c>
      <c r="E610" s="132">
        <f t="shared" si="82"/>
        <v>0</v>
      </c>
      <c r="F610" s="92">
        <v>0</v>
      </c>
      <c r="G610" s="132">
        <f t="shared" si="80"/>
        <v>0</v>
      </c>
      <c r="H610" s="156"/>
      <c r="I610" s="39"/>
      <c r="J610" s="39"/>
      <c r="K610" s="39"/>
      <c r="L610" s="39"/>
      <c r="M610" s="39"/>
    </row>
    <row r="611" spans="1:13" ht="45" x14ac:dyDescent="0.2">
      <c r="A611" s="1213"/>
      <c r="B611" s="1194"/>
      <c r="C611" s="601" t="s">
        <v>2</v>
      </c>
      <c r="D611" s="132">
        <f t="shared" si="82"/>
        <v>0</v>
      </c>
      <c r="E611" s="132">
        <f t="shared" si="82"/>
        <v>0</v>
      </c>
      <c r="F611" s="92">
        <v>0</v>
      </c>
      <c r="G611" s="132">
        <f t="shared" si="80"/>
        <v>0</v>
      </c>
      <c r="H611" s="156"/>
      <c r="I611" s="39"/>
      <c r="J611" s="39"/>
      <c r="K611" s="39"/>
      <c r="L611" s="39"/>
      <c r="M611" s="39"/>
    </row>
    <row r="612" spans="1:13" ht="53.25" customHeight="1" x14ac:dyDescent="0.2">
      <c r="A612" s="1213"/>
      <c r="B612" s="1194"/>
      <c r="C612" s="601" t="s">
        <v>3</v>
      </c>
      <c r="D612" s="132">
        <f t="shared" si="82"/>
        <v>608.1</v>
      </c>
      <c r="E612" s="132">
        <f t="shared" si="82"/>
        <v>464.29</v>
      </c>
      <c r="F612" s="92">
        <f t="shared" ref="F612:F617" si="83">E612/D612*100</f>
        <v>76.350929123499427</v>
      </c>
      <c r="G612" s="132">
        <f t="shared" si="80"/>
        <v>464.29</v>
      </c>
      <c r="H612" s="567"/>
      <c r="I612" s="39"/>
      <c r="J612" s="39"/>
      <c r="K612" s="39"/>
      <c r="L612" s="39"/>
      <c r="M612" s="39"/>
    </row>
    <row r="613" spans="1:13" ht="52.5" customHeight="1" x14ac:dyDescent="0.2">
      <c r="A613" s="1214"/>
      <c r="B613" s="1195"/>
      <c r="C613" s="601" t="s">
        <v>97</v>
      </c>
      <c r="D613" s="132">
        <f t="shared" si="82"/>
        <v>0</v>
      </c>
      <c r="E613" s="132">
        <f t="shared" si="82"/>
        <v>0</v>
      </c>
      <c r="F613" s="92">
        <v>0</v>
      </c>
      <c r="G613" s="132">
        <f t="shared" si="80"/>
        <v>0</v>
      </c>
      <c r="H613" s="156"/>
      <c r="I613" s="39"/>
      <c r="J613" s="39"/>
      <c r="K613" s="39"/>
      <c r="L613" s="39"/>
      <c r="M613" s="39"/>
    </row>
    <row r="614" spans="1:13" ht="31.5" customHeight="1" x14ac:dyDescent="0.2">
      <c r="A614" s="1212" t="s">
        <v>173</v>
      </c>
      <c r="B614" s="886" t="s">
        <v>1077</v>
      </c>
      <c r="C614" s="601" t="s">
        <v>1</v>
      </c>
      <c r="D614" s="132">
        <f>D615+D616+D617+D618</f>
        <v>608.1</v>
      </c>
      <c r="E614" s="30">
        <f>E615+E616+E617+E618</f>
        <v>464.29</v>
      </c>
      <c r="F614" s="92">
        <f t="shared" si="83"/>
        <v>76.350929123499427</v>
      </c>
      <c r="G614" s="132">
        <f t="shared" si="80"/>
        <v>464.29</v>
      </c>
      <c r="H614" s="156"/>
      <c r="I614" s="39"/>
      <c r="J614" s="39"/>
      <c r="K614" s="39"/>
      <c r="L614" s="39"/>
      <c r="M614" s="39"/>
    </row>
    <row r="615" spans="1:13" ht="43.5" customHeight="1" x14ac:dyDescent="0.2">
      <c r="A615" s="1213"/>
      <c r="B615" s="1194"/>
      <c r="C615" s="601" t="s">
        <v>8</v>
      </c>
      <c r="D615" s="132">
        <v>0</v>
      </c>
      <c r="E615" s="30">
        <v>0</v>
      </c>
      <c r="F615" s="92">
        <v>0</v>
      </c>
      <c r="G615" s="132">
        <f t="shared" si="80"/>
        <v>0</v>
      </c>
      <c r="H615" s="156"/>
      <c r="I615" s="39"/>
      <c r="J615" s="39"/>
      <c r="K615" s="39"/>
      <c r="L615" s="39"/>
      <c r="M615" s="39"/>
    </row>
    <row r="616" spans="1:13" ht="56.25" customHeight="1" x14ac:dyDescent="0.2">
      <c r="A616" s="1213"/>
      <c r="B616" s="1194"/>
      <c r="C616" s="601" t="s">
        <v>2</v>
      </c>
      <c r="D616" s="132">
        <v>0</v>
      </c>
      <c r="E616" s="30">
        <v>0</v>
      </c>
      <c r="F616" s="92">
        <v>0</v>
      </c>
      <c r="G616" s="132">
        <f t="shared" si="80"/>
        <v>0</v>
      </c>
      <c r="H616" s="567"/>
      <c r="I616" s="39"/>
      <c r="J616" s="39"/>
      <c r="K616" s="39"/>
      <c r="L616" s="39"/>
      <c r="M616" s="39"/>
    </row>
    <row r="617" spans="1:13" ht="108.75" customHeight="1" x14ac:dyDescent="0.2">
      <c r="A617" s="1213"/>
      <c r="B617" s="1194"/>
      <c r="C617" s="601" t="s">
        <v>3</v>
      </c>
      <c r="D617" s="132">
        <v>608.1</v>
      </c>
      <c r="E617" s="30">
        <v>464.29</v>
      </c>
      <c r="F617" s="92">
        <f t="shared" si="83"/>
        <v>76.350929123499427</v>
      </c>
      <c r="G617" s="132">
        <f t="shared" si="80"/>
        <v>464.29</v>
      </c>
      <c r="H617" s="567" t="s">
        <v>1772</v>
      </c>
      <c r="I617" s="39"/>
      <c r="J617" s="39"/>
      <c r="K617" s="39"/>
      <c r="L617" s="39"/>
      <c r="M617" s="39"/>
    </row>
    <row r="618" spans="1:13" ht="27.75" customHeight="1" x14ac:dyDescent="0.2">
      <c r="A618" s="1214"/>
      <c r="B618" s="1195"/>
      <c r="C618" s="601" t="s">
        <v>97</v>
      </c>
      <c r="D618" s="132">
        <v>0</v>
      </c>
      <c r="E618" s="132">
        <v>0</v>
      </c>
      <c r="F618" s="92">
        <v>0</v>
      </c>
      <c r="G618" s="132">
        <f t="shared" si="80"/>
        <v>0</v>
      </c>
      <c r="H618" s="156"/>
      <c r="I618" s="39"/>
      <c r="J618" s="39"/>
      <c r="K618" s="39"/>
      <c r="L618" s="39"/>
      <c r="M618" s="39"/>
    </row>
    <row r="619" spans="1:13" ht="27" customHeight="1" x14ac:dyDescent="0.2">
      <c r="A619" s="564">
        <v>2</v>
      </c>
      <c r="B619" s="912" t="s">
        <v>787</v>
      </c>
      <c r="C619" s="597" t="s">
        <v>1</v>
      </c>
      <c r="D619" s="579">
        <f>D620+D621+D622+D623</f>
        <v>27363.999999999996</v>
      </c>
      <c r="E619" s="579">
        <f>E620+E621+E622+E623</f>
        <v>27285.529999999995</v>
      </c>
      <c r="F619" s="92">
        <f t="shared" ref="F619:F644" si="84">E619/D619*100</f>
        <v>99.713236368951911</v>
      </c>
      <c r="G619" s="132">
        <f t="shared" si="80"/>
        <v>27285.529999999995</v>
      </c>
      <c r="H619" s="156"/>
      <c r="I619" s="39"/>
      <c r="J619" s="39"/>
      <c r="K619" s="39"/>
      <c r="L619" s="39"/>
      <c r="M619" s="39"/>
    </row>
    <row r="620" spans="1:13" ht="46.5" customHeight="1" x14ac:dyDescent="0.2">
      <c r="A620" s="564"/>
      <c r="B620" s="1278"/>
      <c r="C620" s="601" t="s">
        <v>8</v>
      </c>
      <c r="D620" s="132">
        <f t="shared" ref="D620:E623" si="85">D625</f>
        <v>0</v>
      </c>
      <c r="E620" s="132">
        <f t="shared" si="85"/>
        <v>0</v>
      </c>
      <c r="F620" s="92">
        <v>0</v>
      </c>
      <c r="G620" s="132">
        <f t="shared" si="80"/>
        <v>0</v>
      </c>
      <c r="H620" s="156"/>
      <c r="I620" s="39"/>
      <c r="J620" s="39"/>
      <c r="K620" s="39"/>
      <c r="L620" s="39"/>
      <c r="M620" s="39"/>
    </row>
    <row r="621" spans="1:13" ht="59.25" customHeight="1" x14ac:dyDescent="0.2">
      <c r="A621" s="564"/>
      <c r="B621" s="1278"/>
      <c r="C621" s="601" t="s">
        <v>2</v>
      </c>
      <c r="D621" s="132">
        <f t="shared" si="85"/>
        <v>8364</v>
      </c>
      <c r="E621" s="132">
        <f t="shared" si="85"/>
        <v>8334.39</v>
      </c>
      <c r="F621" s="92">
        <f t="shared" si="84"/>
        <v>99.64598278335724</v>
      </c>
      <c r="G621" s="132">
        <f t="shared" si="80"/>
        <v>8334.39</v>
      </c>
      <c r="H621" s="156"/>
      <c r="I621" s="39"/>
      <c r="J621" s="39"/>
      <c r="K621" s="39"/>
      <c r="L621" s="39"/>
      <c r="M621" s="39"/>
    </row>
    <row r="622" spans="1:13" ht="54" customHeight="1" x14ac:dyDescent="0.2">
      <c r="A622" s="564"/>
      <c r="B622" s="1278"/>
      <c r="C622" s="601" t="s">
        <v>3</v>
      </c>
      <c r="D622" s="132">
        <f t="shared" si="85"/>
        <v>18999.999999999996</v>
      </c>
      <c r="E622" s="132">
        <f t="shared" si="85"/>
        <v>18951.139999999996</v>
      </c>
      <c r="F622" s="92">
        <f t="shared" si="84"/>
        <v>99.742842105263151</v>
      </c>
      <c r="G622" s="132">
        <f t="shared" si="80"/>
        <v>18951.139999999996</v>
      </c>
      <c r="H622" s="156"/>
      <c r="I622" s="39"/>
      <c r="J622" s="39"/>
      <c r="K622" s="39"/>
      <c r="L622" s="39"/>
      <c r="M622" s="39"/>
    </row>
    <row r="623" spans="1:13" ht="45" customHeight="1" x14ac:dyDescent="0.2">
      <c r="A623" s="565"/>
      <c r="B623" s="1278"/>
      <c r="C623" s="601" t="s">
        <v>97</v>
      </c>
      <c r="D623" s="132">
        <f t="shared" si="85"/>
        <v>0</v>
      </c>
      <c r="E623" s="132">
        <f t="shared" si="85"/>
        <v>0</v>
      </c>
      <c r="F623" s="92">
        <v>0</v>
      </c>
      <c r="G623" s="132">
        <f t="shared" si="80"/>
        <v>0</v>
      </c>
      <c r="H623" s="156"/>
      <c r="I623" s="39"/>
      <c r="J623" s="39"/>
      <c r="K623" s="39"/>
      <c r="L623" s="39"/>
      <c r="M623" s="39"/>
    </row>
    <row r="624" spans="1:13" ht="26.25" customHeight="1" x14ac:dyDescent="0.2">
      <c r="A624" s="575" t="s">
        <v>17</v>
      </c>
      <c r="B624" s="886" t="s">
        <v>1078</v>
      </c>
      <c r="C624" s="578" t="s">
        <v>1</v>
      </c>
      <c r="D624" s="579">
        <f>D625+D626+D627+D628</f>
        <v>27363.999999999996</v>
      </c>
      <c r="E624" s="579">
        <f>E625+E626+E627+E628</f>
        <v>27285.529999999995</v>
      </c>
      <c r="F624" s="92">
        <f t="shared" si="84"/>
        <v>99.713236368951911</v>
      </c>
      <c r="G624" s="132">
        <f t="shared" si="80"/>
        <v>27285.529999999995</v>
      </c>
      <c r="H624" s="156"/>
      <c r="I624" s="39"/>
      <c r="J624" s="39"/>
      <c r="K624" s="39"/>
      <c r="L624" s="39"/>
      <c r="M624" s="39"/>
    </row>
    <row r="625" spans="1:13" ht="53.25" customHeight="1" x14ac:dyDescent="0.2">
      <c r="A625" s="575"/>
      <c r="B625" s="1194"/>
      <c r="C625" s="109" t="s">
        <v>8</v>
      </c>
      <c r="D625" s="132">
        <f>D630+D636+D642+D647+D652+D657+D662+D667+D672+D677+D682+D687</f>
        <v>0</v>
      </c>
      <c r="E625" s="132">
        <f t="shared" ref="E625" si="86">E630+E636+E642+E647+E652+E657+E662+E667+E672+E677+E682+E687</f>
        <v>0</v>
      </c>
      <c r="F625" s="92">
        <v>0</v>
      </c>
      <c r="G625" s="132">
        <f t="shared" si="80"/>
        <v>0</v>
      </c>
      <c r="H625" s="156"/>
      <c r="I625" s="39"/>
      <c r="J625" s="39"/>
      <c r="K625" s="39"/>
      <c r="L625" s="39"/>
      <c r="M625" s="39"/>
    </row>
    <row r="626" spans="1:13" ht="45.75" customHeight="1" x14ac:dyDescent="0.2">
      <c r="A626" s="575"/>
      <c r="B626" s="1194"/>
      <c r="C626" s="109" t="s">
        <v>2</v>
      </c>
      <c r="D626" s="132">
        <f t="shared" ref="D626:E628" si="87">D631+D637+D643+D648+D653+D658+D663+D668+D673+D678+D683+D688</f>
        <v>8364</v>
      </c>
      <c r="E626" s="132">
        <f t="shared" si="87"/>
        <v>8334.39</v>
      </c>
      <c r="F626" s="92">
        <f t="shared" si="84"/>
        <v>99.64598278335724</v>
      </c>
      <c r="G626" s="132">
        <f t="shared" ref="G626:G634" si="88">E626</f>
        <v>8334.39</v>
      </c>
      <c r="H626" s="156"/>
      <c r="I626" s="39"/>
      <c r="J626" s="39"/>
      <c r="K626" s="39"/>
      <c r="L626" s="39"/>
      <c r="M626" s="39"/>
    </row>
    <row r="627" spans="1:13" ht="46.5" customHeight="1" x14ac:dyDescent="0.2">
      <c r="A627" s="575"/>
      <c r="B627" s="1194"/>
      <c r="C627" s="109" t="s">
        <v>3</v>
      </c>
      <c r="D627" s="132">
        <f t="shared" si="87"/>
        <v>18999.999999999996</v>
      </c>
      <c r="E627" s="132">
        <f>E632+E638+E644+E649+E654+E659+E664+E669+E674+E679+E684+E689</f>
        <v>18951.139999999996</v>
      </c>
      <c r="F627" s="92">
        <f t="shared" si="84"/>
        <v>99.742842105263151</v>
      </c>
      <c r="G627" s="132">
        <f t="shared" si="88"/>
        <v>18951.139999999996</v>
      </c>
      <c r="H627" s="156"/>
      <c r="I627" s="39"/>
      <c r="J627" s="39"/>
      <c r="K627" s="39"/>
      <c r="L627" s="39"/>
      <c r="M627" s="39"/>
    </row>
    <row r="628" spans="1:13" ht="45" customHeight="1" x14ac:dyDescent="0.2">
      <c r="A628" s="576"/>
      <c r="B628" s="1195"/>
      <c r="C628" s="109" t="s">
        <v>97</v>
      </c>
      <c r="D628" s="132">
        <f t="shared" si="87"/>
        <v>0</v>
      </c>
      <c r="E628" s="132">
        <f t="shared" si="87"/>
        <v>0</v>
      </c>
      <c r="F628" s="92">
        <v>0</v>
      </c>
      <c r="G628" s="132">
        <f t="shared" si="88"/>
        <v>0</v>
      </c>
      <c r="H628" s="156"/>
      <c r="I628" s="39"/>
      <c r="J628" s="39"/>
      <c r="K628" s="39"/>
      <c r="L628" s="39"/>
      <c r="M628" s="39"/>
    </row>
    <row r="629" spans="1:13" ht="45" customHeight="1" x14ac:dyDescent="0.2">
      <c r="A629" s="575" t="s">
        <v>18</v>
      </c>
      <c r="B629" s="1286" t="s">
        <v>1079</v>
      </c>
      <c r="C629" s="578" t="s">
        <v>1</v>
      </c>
      <c r="D629" s="579">
        <f>D630+D631+D632+D633</f>
        <v>7074.6399999999994</v>
      </c>
      <c r="E629" s="579">
        <f>E630+E631+E632+E633</f>
        <v>7074.6399999999994</v>
      </c>
      <c r="F629" s="92">
        <f t="shared" si="84"/>
        <v>100</v>
      </c>
      <c r="G629" s="132">
        <f t="shared" si="88"/>
        <v>7074.6399999999994</v>
      </c>
      <c r="H629" s="156"/>
      <c r="I629" s="39"/>
      <c r="J629" s="39"/>
      <c r="K629" s="39"/>
      <c r="L629" s="39"/>
      <c r="M629" s="39"/>
    </row>
    <row r="630" spans="1:13" ht="64.5" customHeight="1" x14ac:dyDescent="0.2">
      <c r="A630" s="575"/>
      <c r="B630" s="1194"/>
      <c r="C630" s="109" t="s">
        <v>8</v>
      </c>
      <c r="D630" s="132">
        <v>0</v>
      </c>
      <c r="E630" s="132">
        <v>0</v>
      </c>
      <c r="F630" s="92">
        <v>0</v>
      </c>
      <c r="G630" s="132">
        <f t="shared" si="88"/>
        <v>0</v>
      </c>
      <c r="H630" s="156"/>
      <c r="I630" s="39"/>
      <c r="J630" s="39"/>
      <c r="K630" s="39"/>
      <c r="L630" s="39"/>
      <c r="M630" s="39"/>
    </row>
    <row r="631" spans="1:13" ht="45" customHeight="1" x14ac:dyDescent="0.2">
      <c r="A631" s="575"/>
      <c r="B631" s="1194"/>
      <c r="C631" s="109" t="s">
        <v>2</v>
      </c>
      <c r="D631" s="132">
        <v>3580.2</v>
      </c>
      <c r="E631" s="132">
        <v>3580.2</v>
      </c>
      <c r="F631" s="92">
        <f t="shared" si="84"/>
        <v>100</v>
      </c>
      <c r="G631" s="132">
        <f t="shared" si="88"/>
        <v>3580.2</v>
      </c>
      <c r="H631" s="886" t="s">
        <v>1587</v>
      </c>
      <c r="I631" s="39"/>
      <c r="J631" s="39"/>
      <c r="K631" s="39"/>
      <c r="L631" s="39"/>
      <c r="M631" s="39"/>
    </row>
    <row r="632" spans="1:13" ht="45" customHeight="1" x14ac:dyDescent="0.2">
      <c r="A632" s="575"/>
      <c r="B632" s="1194"/>
      <c r="C632" s="109" t="s">
        <v>3</v>
      </c>
      <c r="D632" s="132">
        <v>3494.44</v>
      </c>
      <c r="E632" s="132">
        <v>3494.44</v>
      </c>
      <c r="F632" s="92">
        <f t="shared" si="84"/>
        <v>100</v>
      </c>
      <c r="G632" s="132">
        <f t="shared" si="88"/>
        <v>3494.44</v>
      </c>
      <c r="H632" s="1222"/>
      <c r="I632" s="39"/>
      <c r="J632" s="39"/>
      <c r="K632" s="39"/>
      <c r="L632" s="39"/>
      <c r="M632" s="39"/>
    </row>
    <row r="633" spans="1:13" ht="45" customHeight="1" x14ac:dyDescent="0.2">
      <c r="A633" s="576"/>
      <c r="B633" s="1195"/>
      <c r="C633" s="109" t="s">
        <v>97</v>
      </c>
      <c r="D633" s="132">
        <v>0</v>
      </c>
      <c r="E633" s="132">
        <v>0</v>
      </c>
      <c r="F633" s="92">
        <v>0</v>
      </c>
      <c r="G633" s="132">
        <f t="shared" si="88"/>
        <v>0</v>
      </c>
      <c r="H633" s="156"/>
      <c r="I633" s="39"/>
      <c r="J633" s="39"/>
      <c r="K633" s="39"/>
      <c r="L633" s="39"/>
      <c r="M633" s="39"/>
    </row>
    <row r="634" spans="1:13" ht="45" customHeight="1" x14ac:dyDescent="0.2">
      <c r="A634" s="575" t="s">
        <v>105</v>
      </c>
      <c r="B634" s="1286" t="s">
        <v>1080</v>
      </c>
      <c r="C634" s="1280" t="s">
        <v>1</v>
      </c>
      <c r="D634" s="1282">
        <f>D636+D637+D638+D639</f>
        <v>1203.79</v>
      </c>
      <c r="E634" s="1282">
        <f>E636+E637+E638+E639</f>
        <v>1203.79</v>
      </c>
      <c r="F634" s="1284">
        <f t="shared" si="84"/>
        <v>100</v>
      </c>
      <c r="G634" s="1282">
        <f t="shared" si="88"/>
        <v>1203.79</v>
      </c>
      <c r="H634" s="1173"/>
      <c r="I634" s="39"/>
      <c r="J634" s="39"/>
      <c r="K634" s="39"/>
      <c r="L634" s="39"/>
      <c r="M634" s="39"/>
    </row>
    <row r="635" spans="1:13" x14ac:dyDescent="0.2">
      <c r="A635" s="575"/>
      <c r="B635" s="1194"/>
      <c r="C635" s="1281"/>
      <c r="D635" s="1283"/>
      <c r="E635" s="1283"/>
      <c r="F635" s="1285"/>
      <c r="G635" s="1463"/>
      <c r="H635" s="1279"/>
      <c r="I635" s="39"/>
      <c r="J635" s="39"/>
      <c r="K635" s="39"/>
      <c r="L635" s="39"/>
      <c r="M635" s="39"/>
    </row>
    <row r="636" spans="1:13" ht="44.25" customHeight="1" x14ac:dyDescent="0.2">
      <c r="A636" s="575"/>
      <c r="B636" s="1194"/>
      <c r="C636" s="109" t="s">
        <v>8</v>
      </c>
      <c r="D636" s="132">
        <v>0</v>
      </c>
      <c r="E636" s="132">
        <v>0</v>
      </c>
      <c r="F636" s="92">
        <v>0</v>
      </c>
      <c r="G636" s="132">
        <f>E636</f>
        <v>0</v>
      </c>
      <c r="H636" s="156"/>
      <c r="I636" s="39"/>
      <c r="J636" s="39"/>
      <c r="K636" s="39"/>
      <c r="L636" s="39"/>
      <c r="M636" s="39"/>
    </row>
    <row r="637" spans="1:13" ht="48.75" customHeight="1" x14ac:dyDescent="0.2">
      <c r="A637" s="575"/>
      <c r="B637" s="1194"/>
      <c r="C637" s="109" t="s">
        <v>2</v>
      </c>
      <c r="D637" s="132">
        <v>0</v>
      </c>
      <c r="E637" s="132">
        <v>0</v>
      </c>
      <c r="F637" s="92">
        <v>0</v>
      </c>
      <c r="G637" s="132">
        <f>E637</f>
        <v>0</v>
      </c>
      <c r="H637" s="567"/>
      <c r="I637" s="39"/>
      <c r="J637" s="39"/>
      <c r="K637" s="39"/>
      <c r="L637" s="39"/>
      <c r="M637" s="39"/>
    </row>
    <row r="638" spans="1:13" ht="45" customHeight="1" x14ac:dyDescent="0.2">
      <c r="A638" s="575"/>
      <c r="B638" s="1194"/>
      <c r="C638" s="109" t="s">
        <v>3</v>
      </c>
      <c r="D638" s="132">
        <v>1203.79</v>
      </c>
      <c r="E638" s="132">
        <v>1203.79</v>
      </c>
      <c r="F638" s="92">
        <f t="shared" si="84"/>
        <v>100</v>
      </c>
      <c r="G638" s="132">
        <f>E638</f>
        <v>1203.79</v>
      </c>
      <c r="H638" s="567" t="s">
        <v>1412</v>
      </c>
      <c r="I638" s="39"/>
      <c r="J638" s="39"/>
      <c r="K638" s="39"/>
      <c r="L638" s="39"/>
      <c r="M638" s="39"/>
    </row>
    <row r="639" spans="1:13" ht="22.5" customHeight="1" x14ac:dyDescent="0.2">
      <c r="A639" s="576"/>
      <c r="B639" s="1195"/>
      <c r="C639" s="109" t="s">
        <v>97</v>
      </c>
      <c r="D639" s="132">
        <v>0</v>
      </c>
      <c r="E639" s="132">
        <v>0</v>
      </c>
      <c r="F639" s="92">
        <v>0</v>
      </c>
      <c r="G639" s="132">
        <f>E639</f>
        <v>0</v>
      </c>
      <c r="H639" s="156"/>
      <c r="I639" s="39"/>
      <c r="J639" s="39"/>
      <c r="K639" s="39"/>
      <c r="L639" s="39"/>
      <c r="M639" s="39"/>
    </row>
    <row r="640" spans="1:13" ht="31.5" customHeight="1" x14ac:dyDescent="0.2">
      <c r="A640" s="1212" t="s">
        <v>107</v>
      </c>
      <c r="B640" s="1286" t="s">
        <v>1081</v>
      </c>
      <c r="C640" s="1280" t="s">
        <v>1</v>
      </c>
      <c r="D640" s="1282">
        <f>D642+D643+D644+D645</f>
        <v>2390</v>
      </c>
      <c r="E640" s="1282">
        <f>E642+E643+E644+E645</f>
        <v>2390</v>
      </c>
      <c r="F640" s="1284">
        <f t="shared" si="84"/>
        <v>100</v>
      </c>
      <c r="G640" s="1282">
        <f>E640</f>
        <v>2390</v>
      </c>
      <c r="H640" s="1173"/>
      <c r="I640" s="39"/>
      <c r="J640" s="39"/>
      <c r="K640" s="39"/>
      <c r="L640" s="39"/>
      <c r="M640" s="39"/>
    </row>
    <row r="641" spans="1:13" ht="51" customHeight="1" x14ac:dyDescent="0.2">
      <c r="A641" s="1485"/>
      <c r="B641" s="1194"/>
      <c r="C641" s="1281"/>
      <c r="D641" s="1283"/>
      <c r="E641" s="1283"/>
      <c r="F641" s="1285"/>
      <c r="G641" s="1463"/>
      <c r="H641" s="1279"/>
      <c r="I641" s="39"/>
      <c r="J641" s="39"/>
      <c r="K641" s="39"/>
      <c r="L641" s="39"/>
      <c r="M641" s="39"/>
    </row>
    <row r="642" spans="1:13" ht="45" customHeight="1" x14ac:dyDescent="0.2">
      <c r="A642" s="1485"/>
      <c r="B642" s="1194"/>
      <c r="C642" s="109" t="s">
        <v>8</v>
      </c>
      <c r="D642" s="132">
        <v>0</v>
      </c>
      <c r="E642" s="132">
        <v>0</v>
      </c>
      <c r="F642" s="92">
        <v>0</v>
      </c>
      <c r="G642" s="132">
        <f t="shared" ref="G642:G673" si="89">E642</f>
        <v>0</v>
      </c>
      <c r="H642" s="156"/>
      <c r="I642" s="39"/>
      <c r="J642" s="39"/>
      <c r="K642" s="39"/>
      <c r="L642" s="39"/>
      <c r="M642" s="39"/>
    </row>
    <row r="643" spans="1:13" ht="45" customHeight="1" x14ac:dyDescent="0.2">
      <c r="A643" s="1485"/>
      <c r="B643" s="1194"/>
      <c r="C643" s="109" t="s">
        <v>2</v>
      </c>
      <c r="D643" s="132">
        <v>0</v>
      </c>
      <c r="E643" s="132">
        <v>0</v>
      </c>
      <c r="F643" s="92">
        <v>0</v>
      </c>
      <c r="G643" s="132">
        <f t="shared" si="89"/>
        <v>0</v>
      </c>
      <c r="H643" s="156"/>
      <c r="I643" s="39"/>
      <c r="J643" s="39"/>
      <c r="K643" s="39"/>
      <c r="L643" s="39"/>
      <c r="M643" s="39"/>
    </row>
    <row r="644" spans="1:13" ht="45.75" customHeight="1" x14ac:dyDescent="0.2">
      <c r="A644" s="1485"/>
      <c r="B644" s="1194"/>
      <c r="C644" s="109" t="s">
        <v>3</v>
      </c>
      <c r="D644" s="132">
        <v>2390</v>
      </c>
      <c r="E644" s="132">
        <v>2390</v>
      </c>
      <c r="F644" s="92">
        <f t="shared" si="84"/>
        <v>100</v>
      </c>
      <c r="G644" s="132">
        <f t="shared" si="89"/>
        <v>2390</v>
      </c>
      <c r="H644" s="567" t="s">
        <v>1211</v>
      </c>
      <c r="I644" s="39"/>
      <c r="J644" s="39"/>
      <c r="K644" s="39"/>
      <c r="L644" s="39"/>
      <c r="M644" s="39"/>
    </row>
    <row r="645" spans="1:13" ht="35.25" customHeight="1" x14ac:dyDescent="0.2">
      <c r="A645" s="1285"/>
      <c r="B645" s="1195"/>
      <c r="C645" s="109" t="s">
        <v>97</v>
      </c>
      <c r="D645" s="132">
        <v>0</v>
      </c>
      <c r="E645" s="132">
        <v>0</v>
      </c>
      <c r="F645" s="92">
        <v>0</v>
      </c>
      <c r="G645" s="132">
        <f t="shared" si="89"/>
        <v>0</v>
      </c>
      <c r="H645" s="156"/>
      <c r="I645" s="39"/>
      <c r="J645" s="39"/>
      <c r="K645" s="39"/>
      <c r="L645" s="39"/>
      <c r="M645" s="39"/>
    </row>
    <row r="646" spans="1:13" ht="53.25" customHeight="1" x14ac:dyDescent="0.2">
      <c r="A646" s="574" t="s">
        <v>135</v>
      </c>
      <c r="B646" s="886" t="s">
        <v>1082</v>
      </c>
      <c r="C646" s="109" t="s">
        <v>1</v>
      </c>
      <c r="D646" s="132">
        <f>D647+D648+D649+D650</f>
        <v>2842.77</v>
      </c>
      <c r="E646" s="132">
        <f>E647+E648+E649+E650</f>
        <v>2813.4</v>
      </c>
      <c r="F646" s="92">
        <f t="shared" ref="F646:F679" si="90">E646/D646*100</f>
        <v>98.966852752772823</v>
      </c>
      <c r="G646" s="132">
        <f t="shared" si="89"/>
        <v>2813.4</v>
      </c>
      <c r="H646" s="156"/>
      <c r="I646" s="39"/>
      <c r="J646" s="39"/>
      <c r="K646" s="39"/>
      <c r="L646" s="39"/>
      <c r="M646" s="39"/>
    </row>
    <row r="647" spans="1:13" ht="45" customHeight="1" x14ac:dyDescent="0.2">
      <c r="A647" s="575"/>
      <c r="B647" s="1194"/>
      <c r="C647" s="109" t="s">
        <v>8</v>
      </c>
      <c r="D647" s="132">
        <v>0</v>
      </c>
      <c r="E647" s="132">
        <v>0</v>
      </c>
      <c r="F647" s="92">
        <v>0</v>
      </c>
      <c r="G647" s="132">
        <f t="shared" si="89"/>
        <v>0</v>
      </c>
      <c r="H647" s="156"/>
      <c r="I647" s="39"/>
      <c r="J647" s="39"/>
      <c r="K647" s="39"/>
      <c r="L647" s="39"/>
      <c r="M647" s="39"/>
    </row>
    <row r="648" spans="1:13" ht="69" customHeight="1" x14ac:dyDescent="0.2">
      <c r="A648" s="575"/>
      <c r="B648" s="1194"/>
      <c r="C648" s="109" t="s">
        <v>2</v>
      </c>
      <c r="D648" s="132">
        <v>0</v>
      </c>
      <c r="E648" s="30">
        <v>0</v>
      </c>
      <c r="F648" s="92">
        <v>0</v>
      </c>
      <c r="G648" s="132">
        <f t="shared" si="89"/>
        <v>0</v>
      </c>
      <c r="H648" s="156"/>
      <c r="I648" s="39"/>
      <c r="J648" s="39"/>
      <c r="K648" s="39"/>
      <c r="L648" s="39"/>
      <c r="M648" s="39"/>
    </row>
    <row r="649" spans="1:13" ht="101.25" customHeight="1" x14ac:dyDescent="0.2">
      <c r="A649" s="575"/>
      <c r="B649" s="1194"/>
      <c r="C649" s="109" t="s">
        <v>3</v>
      </c>
      <c r="D649" s="132">
        <v>2842.77</v>
      </c>
      <c r="E649" s="30">
        <v>2813.4</v>
      </c>
      <c r="F649" s="92">
        <f t="shared" si="90"/>
        <v>98.966852752772823</v>
      </c>
      <c r="G649" s="132">
        <f t="shared" si="89"/>
        <v>2813.4</v>
      </c>
      <c r="H649" s="567" t="s">
        <v>1412</v>
      </c>
      <c r="I649" s="39"/>
      <c r="J649" s="39"/>
      <c r="K649" s="39"/>
      <c r="L649" s="39"/>
      <c r="M649" s="39"/>
    </row>
    <row r="650" spans="1:13" ht="15" customHeight="1" x14ac:dyDescent="0.2">
      <c r="A650" s="576"/>
      <c r="B650" s="1195"/>
      <c r="C650" s="109" t="s">
        <v>97</v>
      </c>
      <c r="D650" s="132">
        <v>0</v>
      </c>
      <c r="E650" s="30">
        <v>0</v>
      </c>
      <c r="F650" s="92">
        <v>0</v>
      </c>
      <c r="G650" s="132">
        <f t="shared" si="89"/>
        <v>0</v>
      </c>
      <c r="H650" s="156"/>
      <c r="I650" s="39"/>
      <c r="J650" s="39"/>
      <c r="K650" s="39"/>
      <c r="L650" s="39"/>
      <c r="M650" s="39"/>
    </row>
    <row r="651" spans="1:13" ht="52.5" customHeight="1" x14ac:dyDescent="0.2">
      <c r="A651" s="1446" t="s">
        <v>136</v>
      </c>
      <c r="B651" s="886" t="s">
        <v>1083</v>
      </c>
      <c r="C651" s="109" t="s">
        <v>1</v>
      </c>
      <c r="D651" s="132">
        <f>D652+D653+D654+D655</f>
        <v>10755.34</v>
      </c>
      <c r="E651" s="30">
        <f>E652+E653+E654+E655</f>
        <v>10706.29</v>
      </c>
      <c r="F651" s="92">
        <f t="shared" si="90"/>
        <v>99.543947471674542</v>
      </c>
      <c r="G651" s="132">
        <f t="shared" si="89"/>
        <v>10706.29</v>
      </c>
      <c r="H651" s="156"/>
      <c r="I651" s="39"/>
      <c r="J651" s="39"/>
      <c r="K651" s="39"/>
      <c r="L651" s="39"/>
      <c r="M651" s="39"/>
    </row>
    <row r="652" spans="1:13" ht="72" customHeight="1" x14ac:dyDescent="0.2">
      <c r="A652" s="1447"/>
      <c r="B652" s="1194"/>
      <c r="C652" s="109" t="s">
        <v>8</v>
      </c>
      <c r="D652" s="132">
        <v>0</v>
      </c>
      <c r="E652" s="30">
        <v>0</v>
      </c>
      <c r="F652" s="92">
        <v>0</v>
      </c>
      <c r="G652" s="132">
        <f t="shared" si="89"/>
        <v>0</v>
      </c>
      <c r="H652" s="567"/>
      <c r="I652" s="39"/>
      <c r="J652" s="39"/>
      <c r="K652" s="39"/>
      <c r="L652" s="39"/>
      <c r="M652" s="39"/>
    </row>
    <row r="653" spans="1:13" ht="65.25" customHeight="1" x14ac:dyDescent="0.2">
      <c r="A653" s="1447"/>
      <c r="B653" s="1194"/>
      <c r="C653" s="109" t="s">
        <v>2</v>
      </c>
      <c r="D653" s="132">
        <v>4783.8</v>
      </c>
      <c r="E653" s="30">
        <v>4754.1899999999996</v>
      </c>
      <c r="F653" s="92">
        <f t="shared" si="90"/>
        <v>99.381035996488137</v>
      </c>
      <c r="G653" s="132">
        <f t="shared" si="89"/>
        <v>4754.1899999999996</v>
      </c>
      <c r="H653" s="567" t="s">
        <v>1211</v>
      </c>
      <c r="I653" s="39"/>
      <c r="J653" s="39"/>
      <c r="K653" s="39"/>
      <c r="L653" s="39"/>
      <c r="M653" s="39"/>
    </row>
    <row r="654" spans="1:13" ht="98.25" customHeight="1" x14ac:dyDescent="0.2">
      <c r="A654" s="1447"/>
      <c r="B654" s="1194"/>
      <c r="C654" s="109" t="s">
        <v>3</v>
      </c>
      <c r="D654" s="132">
        <v>5971.54</v>
      </c>
      <c r="E654" s="30">
        <v>5952.1</v>
      </c>
      <c r="F654" s="92">
        <f t="shared" si="90"/>
        <v>99.674455835513115</v>
      </c>
      <c r="G654" s="132">
        <f t="shared" si="89"/>
        <v>5952.1</v>
      </c>
      <c r="H654" s="567" t="s">
        <v>1412</v>
      </c>
      <c r="I654" s="39"/>
      <c r="J654" s="39"/>
      <c r="K654" s="39"/>
      <c r="L654" s="39"/>
      <c r="M654" s="39"/>
    </row>
    <row r="655" spans="1:13" ht="15" customHeight="1" x14ac:dyDescent="0.2">
      <c r="A655" s="1448"/>
      <c r="B655" s="1195"/>
      <c r="C655" s="109" t="s">
        <v>97</v>
      </c>
      <c r="D655" s="132">
        <v>0</v>
      </c>
      <c r="E655" s="30">
        <v>0</v>
      </c>
      <c r="F655" s="92">
        <v>0</v>
      </c>
      <c r="G655" s="132">
        <f t="shared" si="89"/>
        <v>0</v>
      </c>
      <c r="H655" s="156"/>
      <c r="I655" s="39"/>
      <c r="J655" s="39"/>
      <c r="K655" s="39"/>
      <c r="L655" s="39"/>
      <c r="M655" s="39"/>
    </row>
    <row r="656" spans="1:13" ht="45" customHeight="1" x14ac:dyDescent="0.2">
      <c r="A656" s="1212" t="s">
        <v>138</v>
      </c>
      <c r="B656" s="886" t="s">
        <v>1084</v>
      </c>
      <c r="C656" s="601" t="s">
        <v>1</v>
      </c>
      <c r="D656" s="132">
        <f>D657+D658+D659+D660</f>
        <v>180.91</v>
      </c>
      <c r="E656" s="30">
        <f>E657+E658+E659+E660</f>
        <v>180.91</v>
      </c>
      <c r="F656" s="92">
        <f t="shared" si="90"/>
        <v>100</v>
      </c>
      <c r="G656" s="132">
        <f t="shared" si="89"/>
        <v>180.91</v>
      </c>
      <c r="H656" s="156"/>
      <c r="I656" s="39"/>
      <c r="J656" s="39"/>
      <c r="K656" s="39"/>
      <c r="L656" s="39"/>
      <c r="M656" s="39"/>
    </row>
    <row r="657" spans="1:13" ht="45" customHeight="1" x14ac:dyDescent="0.2">
      <c r="A657" s="1213"/>
      <c r="B657" s="1194"/>
      <c r="C657" s="601" t="s">
        <v>8</v>
      </c>
      <c r="D657" s="132">
        <v>0</v>
      </c>
      <c r="E657" s="30">
        <v>0</v>
      </c>
      <c r="F657" s="92">
        <v>0</v>
      </c>
      <c r="G657" s="132">
        <f t="shared" si="89"/>
        <v>0</v>
      </c>
      <c r="H657" s="156"/>
      <c r="I657" s="39"/>
      <c r="J657" s="39"/>
      <c r="K657" s="39"/>
      <c r="L657" s="39"/>
      <c r="M657" s="39"/>
    </row>
    <row r="658" spans="1:13" ht="54.75" customHeight="1" x14ac:dyDescent="0.2">
      <c r="A658" s="1213"/>
      <c r="B658" s="1194"/>
      <c r="C658" s="601" t="s">
        <v>2</v>
      </c>
      <c r="D658" s="132">
        <v>0</v>
      </c>
      <c r="E658" s="30">
        <v>0</v>
      </c>
      <c r="F658" s="92">
        <v>0</v>
      </c>
      <c r="G658" s="132">
        <f t="shared" si="89"/>
        <v>0</v>
      </c>
      <c r="H658" s="156"/>
      <c r="I658" s="39"/>
      <c r="J658" s="39"/>
      <c r="K658" s="39"/>
      <c r="L658" s="39"/>
      <c r="M658" s="39"/>
    </row>
    <row r="659" spans="1:13" ht="48" customHeight="1" x14ac:dyDescent="0.2">
      <c r="A659" s="1213"/>
      <c r="B659" s="1194"/>
      <c r="C659" s="601" t="s">
        <v>3</v>
      </c>
      <c r="D659" s="132">
        <v>180.91</v>
      </c>
      <c r="E659" s="30">
        <v>180.91</v>
      </c>
      <c r="F659" s="92">
        <f t="shared" si="90"/>
        <v>100</v>
      </c>
      <c r="G659" s="132">
        <f t="shared" si="89"/>
        <v>180.91</v>
      </c>
      <c r="H659" s="192" t="s">
        <v>1282</v>
      </c>
      <c r="I659" s="39"/>
      <c r="J659" s="39"/>
      <c r="K659" s="39"/>
      <c r="L659" s="39"/>
      <c r="M659" s="39"/>
    </row>
    <row r="660" spans="1:13" ht="28.5" customHeight="1" x14ac:dyDescent="0.2">
      <c r="A660" s="1214"/>
      <c r="B660" s="1195"/>
      <c r="C660" s="601" t="s">
        <v>97</v>
      </c>
      <c r="D660" s="132">
        <v>0</v>
      </c>
      <c r="E660" s="132">
        <v>0</v>
      </c>
      <c r="F660" s="92">
        <v>0</v>
      </c>
      <c r="G660" s="132">
        <f t="shared" si="89"/>
        <v>0</v>
      </c>
      <c r="H660" s="156"/>
      <c r="I660" s="39"/>
      <c r="J660" s="39"/>
      <c r="K660" s="39"/>
      <c r="L660" s="39"/>
      <c r="M660" s="39"/>
    </row>
    <row r="661" spans="1:13" ht="50.25" customHeight="1" x14ac:dyDescent="0.2">
      <c r="A661" s="1220" t="s">
        <v>203</v>
      </c>
      <c r="B661" s="886" t="s">
        <v>1085</v>
      </c>
      <c r="C661" s="601" t="s">
        <v>1</v>
      </c>
      <c r="D661" s="132">
        <f>D662+D663+D664+D665</f>
        <v>0</v>
      </c>
      <c r="E661" s="132">
        <f>E662+E663+E664+E665</f>
        <v>0</v>
      </c>
      <c r="F661" s="92">
        <v>0</v>
      </c>
      <c r="G661" s="132">
        <f t="shared" si="89"/>
        <v>0</v>
      </c>
      <c r="H661" s="156"/>
      <c r="I661" s="39"/>
      <c r="J661" s="39"/>
      <c r="K661" s="39"/>
      <c r="L661" s="39"/>
      <c r="M661" s="39"/>
    </row>
    <row r="662" spans="1:13" ht="45" customHeight="1" x14ac:dyDescent="0.2">
      <c r="A662" s="1464"/>
      <c r="B662" s="1194"/>
      <c r="C662" s="601" t="s">
        <v>8</v>
      </c>
      <c r="D662" s="132">
        <v>0</v>
      </c>
      <c r="E662" s="132">
        <v>0</v>
      </c>
      <c r="F662" s="92">
        <v>0</v>
      </c>
      <c r="G662" s="132">
        <f t="shared" si="89"/>
        <v>0</v>
      </c>
      <c r="H662" s="156"/>
      <c r="I662" s="39"/>
      <c r="J662" s="39"/>
      <c r="K662" s="39"/>
      <c r="L662" s="39"/>
      <c r="M662" s="39"/>
    </row>
    <row r="663" spans="1:13" ht="45" customHeight="1" x14ac:dyDescent="0.2">
      <c r="A663" s="1464"/>
      <c r="B663" s="1194"/>
      <c r="C663" s="601" t="s">
        <v>2</v>
      </c>
      <c r="D663" s="132">
        <v>0</v>
      </c>
      <c r="E663" s="132">
        <v>0</v>
      </c>
      <c r="F663" s="92">
        <v>0</v>
      </c>
      <c r="G663" s="132">
        <f t="shared" si="89"/>
        <v>0</v>
      </c>
      <c r="H663" s="156"/>
      <c r="I663" s="39"/>
      <c r="J663" s="39"/>
      <c r="K663" s="39"/>
      <c r="L663" s="39"/>
      <c r="M663" s="39"/>
    </row>
    <row r="664" spans="1:13" ht="40.5" customHeight="1" x14ac:dyDescent="0.2">
      <c r="A664" s="1464"/>
      <c r="B664" s="1194"/>
      <c r="C664" s="601" t="s">
        <v>3</v>
      </c>
      <c r="D664" s="132">
        <v>0</v>
      </c>
      <c r="E664" s="132">
        <v>0</v>
      </c>
      <c r="F664" s="92">
        <v>0</v>
      </c>
      <c r="G664" s="132">
        <f t="shared" si="89"/>
        <v>0</v>
      </c>
      <c r="H664" s="567"/>
      <c r="I664" s="39"/>
      <c r="J664" s="39"/>
      <c r="K664" s="39"/>
      <c r="L664" s="39"/>
      <c r="M664" s="39"/>
    </row>
    <row r="665" spans="1:13" ht="25.5" customHeight="1" x14ac:dyDescent="0.2">
      <c r="A665" s="1465"/>
      <c r="B665" s="1195"/>
      <c r="C665" s="601" t="s">
        <v>97</v>
      </c>
      <c r="D665" s="132">
        <v>0</v>
      </c>
      <c r="E665" s="132">
        <v>0</v>
      </c>
      <c r="F665" s="92">
        <v>0</v>
      </c>
      <c r="G665" s="132">
        <f t="shared" si="89"/>
        <v>0</v>
      </c>
      <c r="H665" s="156"/>
      <c r="I665" s="39"/>
      <c r="J665" s="39"/>
      <c r="K665" s="39"/>
      <c r="L665" s="39"/>
      <c r="M665" s="39"/>
    </row>
    <row r="666" spans="1:13" ht="50.25" customHeight="1" x14ac:dyDescent="0.2">
      <c r="A666" s="983" t="s">
        <v>204</v>
      </c>
      <c r="B666" s="886" t="s">
        <v>1086</v>
      </c>
      <c r="C666" s="601" t="s">
        <v>1</v>
      </c>
      <c r="D666" s="132">
        <f>D667+D668+D669+D670</f>
        <v>954.46</v>
      </c>
      <c r="E666" s="132">
        <f>E667+E668+E669+E670</f>
        <v>954.46</v>
      </c>
      <c r="F666" s="92">
        <f t="shared" si="90"/>
        <v>100</v>
      </c>
      <c r="G666" s="132">
        <f t="shared" si="89"/>
        <v>954.46</v>
      </c>
      <c r="H666" s="156"/>
      <c r="I666" s="39"/>
      <c r="J666" s="39"/>
      <c r="K666" s="39"/>
      <c r="L666" s="39"/>
      <c r="M666" s="39"/>
    </row>
    <row r="667" spans="1:13" ht="45" customHeight="1" x14ac:dyDescent="0.2">
      <c r="A667" s="983"/>
      <c r="B667" s="1194"/>
      <c r="C667" s="601" t="s">
        <v>8</v>
      </c>
      <c r="D667" s="132">
        <v>0</v>
      </c>
      <c r="E667" s="132">
        <v>0</v>
      </c>
      <c r="F667" s="92">
        <v>0</v>
      </c>
      <c r="G667" s="132">
        <f t="shared" si="89"/>
        <v>0</v>
      </c>
      <c r="H667" s="156"/>
      <c r="I667" s="39"/>
      <c r="J667" s="39"/>
      <c r="K667" s="39"/>
      <c r="L667" s="39"/>
      <c r="M667" s="39"/>
    </row>
    <row r="668" spans="1:13" ht="45" customHeight="1" x14ac:dyDescent="0.2">
      <c r="A668" s="983"/>
      <c r="B668" s="1194"/>
      <c r="C668" s="601" t="s">
        <v>2</v>
      </c>
      <c r="D668" s="132">
        <v>0</v>
      </c>
      <c r="E668" s="132">
        <v>0</v>
      </c>
      <c r="F668" s="92">
        <v>0</v>
      </c>
      <c r="G668" s="132">
        <f t="shared" si="89"/>
        <v>0</v>
      </c>
      <c r="H668" s="156"/>
      <c r="I668" s="39"/>
      <c r="J668" s="39"/>
      <c r="K668" s="39"/>
      <c r="L668" s="39"/>
      <c r="M668" s="39"/>
    </row>
    <row r="669" spans="1:13" ht="45" x14ac:dyDescent="0.2">
      <c r="A669" s="983"/>
      <c r="B669" s="1194"/>
      <c r="C669" s="601" t="s">
        <v>3</v>
      </c>
      <c r="D669" s="132">
        <v>954.46</v>
      </c>
      <c r="E669" s="30">
        <v>954.46</v>
      </c>
      <c r="F669" s="92">
        <f t="shared" si="90"/>
        <v>100</v>
      </c>
      <c r="G669" s="132">
        <f t="shared" si="89"/>
        <v>954.46</v>
      </c>
      <c r="H669" s="192" t="s">
        <v>1282</v>
      </c>
      <c r="I669" s="39"/>
      <c r="J669" s="39"/>
      <c r="K669" s="39"/>
      <c r="L669" s="39"/>
      <c r="M669" s="39"/>
    </row>
    <row r="670" spans="1:13" ht="15" customHeight="1" x14ac:dyDescent="0.2">
      <c r="A670" s="983"/>
      <c r="B670" s="1195"/>
      <c r="C670" s="601" t="s">
        <v>97</v>
      </c>
      <c r="D670" s="132">
        <v>0</v>
      </c>
      <c r="E670" s="30">
        <v>0</v>
      </c>
      <c r="F670" s="92">
        <v>0</v>
      </c>
      <c r="G670" s="132">
        <f t="shared" si="89"/>
        <v>0</v>
      </c>
      <c r="H670" s="156"/>
      <c r="I670" s="39"/>
      <c r="J670" s="39"/>
      <c r="K670" s="39"/>
      <c r="L670" s="39"/>
      <c r="M670" s="39"/>
    </row>
    <row r="671" spans="1:13" ht="25.5" customHeight="1" x14ac:dyDescent="0.2">
      <c r="A671" s="983" t="s">
        <v>205</v>
      </c>
      <c r="B671" s="886" t="s">
        <v>1087</v>
      </c>
      <c r="C671" s="601" t="s">
        <v>1</v>
      </c>
      <c r="D671" s="132">
        <f>D672+D673+D674+D675</f>
        <v>544.19000000000005</v>
      </c>
      <c r="E671" s="30">
        <f>E672+E673+E674+E675</f>
        <v>544.16999999999996</v>
      </c>
      <c r="F671" s="92">
        <f t="shared" si="90"/>
        <v>99.996324813024856</v>
      </c>
      <c r="G671" s="132">
        <f t="shared" si="89"/>
        <v>544.16999999999996</v>
      </c>
      <c r="H671" s="156"/>
      <c r="I671" s="39"/>
      <c r="J671" s="39"/>
      <c r="K671" s="39"/>
      <c r="L671" s="39"/>
      <c r="M671" s="39"/>
    </row>
    <row r="672" spans="1:13" ht="45" customHeight="1" x14ac:dyDescent="0.2">
      <c r="A672" s="983"/>
      <c r="B672" s="1194"/>
      <c r="C672" s="601" t="s">
        <v>8</v>
      </c>
      <c r="D672" s="132">
        <v>0</v>
      </c>
      <c r="E672" s="30">
        <v>0</v>
      </c>
      <c r="F672" s="92">
        <v>0</v>
      </c>
      <c r="G672" s="132">
        <f t="shared" si="89"/>
        <v>0</v>
      </c>
      <c r="H672" s="156"/>
      <c r="I672" s="39"/>
      <c r="J672" s="39"/>
      <c r="K672" s="39"/>
      <c r="L672" s="39"/>
      <c r="M672" s="39"/>
    </row>
    <row r="673" spans="1:13" ht="45" customHeight="1" x14ac:dyDescent="0.2">
      <c r="A673" s="983"/>
      <c r="B673" s="1194"/>
      <c r="C673" s="601" t="s">
        <v>2</v>
      </c>
      <c r="D673" s="132">
        <v>0</v>
      </c>
      <c r="E673" s="30">
        <v>0</v>
      </c>
      <c r="F673" s="92">
        <v>0</v>
      </c>
      <c r="G673" s="132">
        <f t="shared" si="89"/>
        <v>0</v>
      </c>
      <c r="H673" s="156"/>
      <c r="I673" s="39"/>
      <c r="J673" s="39"/>
      <c r="K673" s="39"/>
      <c r="L673" s="39"/>
      <c r="M673" s="39"/>
    </row>
    <row r="674" spans="1:13" ht="45" x14ac:dyDescent="0.2">
      <c r="A674" s="983"/>
      <c r="B674" s="1194"/>
      <c r="C674" s="601" t="s">
        <v>3</v>
      </c>
      <c r="D674" s="132">
        <v>544.19000000000005</v>
      </c>
      <c r="E674" s="30">
        <v>544.16999999999996</v>
      </c>
      <c r="F674" s="92">
        <f t="shared" si="90"/>
        <v>99.996324813024856</v>
      </c>
      <c r="G674" s="132">
        <f t="shared" ref="G674:G705" si="91">E674</f>
        <v>544.16999999999996</v>
      </c>
      <c r="H674" s="192" t="s">
        <v>1282</v>
      </c>
      <c r="I674" s="39"/>
      <c r="J674" s="39"/>
      <c r="K674" s="39"/>
      <c r="L674" s="39"/>
      <c r="M674" s="39"/>
    </row>
    <row r="675" spans="1:13" ht="15" customHeight="1" x14ac:dyDescent="0.2">
      <c r="A675" s="983"/>
      <c r="B675" s="1195"/>
      <c r="C675" s="601" t="s">
        <v>97</v>
      </c>
      <c r="D675" s="132">
        <v>0</v>
      </c>
      <c r="E675" s="30">
        <v>0</v>
      </c>
      <c r="F675" s="92">
        <v>0</v>
      </c>
      <c r="G675" s="132">
        <f t="shared" si="91"/>
        <v>0</v>
      </c>
      <c r="H675" s="156"/>
      <c r="I675" s="39"/>
      <c r="J675" s="39"/>
      <c r="K675" s="39"/>
      <c r="L675" s="39"/>
      <c r="M675" s="39"/>
    </row>
    <row r="676" spans="1:13" ht="51.75" customHeight="1" x14ac:dyDescent="0.2">
      <c r="A676" s="983" t="s">
        <v>206</v>
      </c>
      <c r="B676" s="886" t="s">
        <v>1088</v>
      </c>
      <c r="C676" s="601" t="s">
        <v>1</v>
      </c>
      <c r="D676" s="132">
        <f>D677+D678+D679+D680</f>
        <v>361.8</v>
      </c>
      <c r="E676" s="30">
        <f>E677+E678+E679+E680</f>
        <v>361.8</v>
      </c>
      <c r="F676" s="92">
        <f t="shared" si="90"/>
        <v>100</v>
      </c>
      <c r="G676" s="132">
        <f t="shared" si="91"/>
        <v>361.8</v>
      </c>
      <c r="H676" s="156"/>
      <c r="I676" s="39"/>
      <c r="J676" s="39"/>
      <c r="K676" s="39"/>
      <c r="L676" s="39"/>
      <c r="M676" s="39"/>
    </row>
    <row r="677" spans="1:13" ht="45" customHeight="1" x14ac:dyDescent="0.2">
      <c r="A677" s="983"/>
      <c r="B677" s="1194"/>
      <c r="C677" s="601" t="s">
        <v>8</v>
      </c>
      <c r="D677" s="132">
        <v>0</v>
      </c>
      <c r="E677" s="30">
        <v>0</v>
      </c>
      <c r="F677" s="92">
        <v>0</v>
      </c>
      <c r="G677" s="132">
        <f t="shared" si="91"/>
        <v>0</v>
      </c>
      <c r="H677" s="156"/>
      <c r="I677" s="39"/>
      <c r="J677" s="39"/>
      <c r="K677" s="39"/>
      <c r="L677" s="39"/>
      <c r="M677" s="39"/>
    </row>
    <row r="678" spans="1:13" ht="48" customHeight="1" x14ac:dyDescent="0.2">
      <c r="A678" s="983"/>
      <c r="B678" s="1194"/>
      <c r="C678" s="601" t="s">
        <v>2</v>
      </c>
      <c r="D678" s="132">
        <v>0</v>
      </c>
      <c r="E678" s="30">
        <v>0</v>
      </c>
      <c r="F678" s="92">
        <v>0</v>
      </c>
      <c r="G678" s="132">
        <f t="shared" si="91"/>
        <v>0</v>
      </c>
      <c r="H678" s="156"/>
      <c r="I678" s="39"/>
      <c r="J678" s="39"/>
      <c r="K678" s="39"/>
      <c r="L678" s="39"/>
      <c r="M678" s="39"/>
    </row>
    <row r="679" spans="1:13" ht="127.5" customHeight="1" x14ac:dyDescent="0.2">
      <c r="A679" s="983"/>
      <c r="B679" s="1194"/>
      <c r="C679" s="601" t="s">
        <v>3</v>
      </c>
      <c r="D679" s="132">
        <v>361.8</v>
      </c>
      <c r="E679" s="30">
        <v>361.8</v>
      </c>
      <c r="F679" s="92">
        <f t="shared" si="90"/>
        <v>100</v>
      </c>
      <c r="G679" s="132">
        <f t="shared" si="91"/>
        <v>361.8</v>
      </c>
      <c r="H679" s="567" t="s">
        <v>1211</v>
      </c>
      <c r="I679" s="39"/>
      <c r="J679" s="39"/>
      <c r="K679" s="39"/>
      <c r="L679" s="39"/>
      <c r="M679" s="39"/>
    </row>
    <row r="680" spans="1:13" ht="24.75" customHeight="1" x14ac:dyDescent="0.2">
      <c r="A680" s="983"/>
      <c r="B680" s="1195"/>
      <c r="C680" s="601" t="s">
        <v>97</v>
      </c>
      <c r="D680" s="132">
        <v>0</v>
      </c>
      <c r="E680" s="132">
        <v>0</v>
      </c>
      <c r="F680" s="92">
        <v>0</v>
      </c>
      <c r="G680" s="132">
        <f t="shared" si="91"/>
        <v>0</v>
      </c>
      <c r="H680" s="156"/>
      <c r="I680" s="39"/>
      <c r="J680" s="39"/>
      <c r="K680" s="39"/>
      <c r="L680" s="39"/>
      <c r="M680" s="39"/>
    </row>
    <row r="681" spans="1:13" ht="26.25" customHeight="1" x14ac:dyDescent="0.2">
      <c r="A681" s="983" t="s">
        <v>207</v>
      </c>
      <c r="B681" s="886" t="s">
        <v>1089</v>
      </c>
      <c r="C681" s="601" t="s">
        <v>1</v>
      </c>
      <c r="D681" s="132">
        <f>D682+D683+D684+D685</f>
        <v>234.5</v>
      </c>
      <c r="E681" s="132">
        <f>E682+E683+E684+E685</f>
        <v>234.47</v>
      </c>
      <c r="F681" s="92">
        <f t="shared" ref="F681:F719" si="92">E681/D681*100</f>
        <v>99.987206823027719</v>
      </c>
      <c r="G681" s="132">
        <f t="shared" si="91"/>
        <v>234.47</v>
      </c>
      <c r="H681" s="156"/>
      <c r="I681" s="39"/>
      <c r="J681" s="39"/>
      <c r="K681" s="39"/>
      <c r="L681" s="39"/>
      <c r="M681" s="39"/>
    </row>
    <row r="682" spans="1:13" ht="54.75" customHeight="1" x14ac:dyDescent="0.2">
      <c r="A682" s="983"/>
      <c r="B682" s="1194"/>
      <c r="C682" s="601" t="s">
        <v>8</v>
      </c>
      <c r="D682" s="132">
        <v>0</v>
      </c>
      <c r="E682" s="132">
        <v>0</v>
      </c>
      <c r="F682" s="92">
        <v>0</v>
      </c>
      <c r="G682" s="132">
        <f t="shared" si="91"/>
        <v>0</v>
      </c>
      <c r="H682" s="156"/>
      <c r="I682" s="39"/>
      <c r="J682" s="39"/>
      <c r="K682" s="39"/>
      <c r="L682" s="39"/>
      <c r="M682" s="39"/>
    </row>
    <row r="683" spans="1:13" ht="57.75" customHeight="1" x14ac:dyDescent="0.2">
      <c r="A683" s="983"/>
      <c r="B683" s="1194"/>
      <c r="C683" s="601" t="s">
        <v>2</v>
      </c>
      <c r="D683" s="132">
        <v>0</v>
      </c>
      <c r="E683" s="132">
        <v>0</v>
      </c>
      <c r="F683" s="92">
        <v>0</v>
      </c>
      <c r="G683" s="132">
        <f t="shared" si="91"/>
        <v>0</v>
      </c>
      <c r="H683" s="156"/>
      <c r="I683" s="39"/>
      <c r="J683" s="39"/>
      <c r="K683" s="39"/>
      <c r="L683" s="39"/>
      <c r="M683" s="39"/>
    </row>
    <row r="684" spans="1:13" ht="96" customHeight="1" x14ac:dyDescent="0.2">
      <c r="A684" s="983"/>
      <c r="B684" s="1194"/>
      <c r="C684" s="601" t="s">
        <v>3</v>
      </c>
      <c r="D684" s="132">
        <v>234.5</v>
      </c>
      <c r="E684" s="30">
        <v>234.47</v>
      </c>
      <c r="F684" s="92">
        <f t="shared" si="92"/>
        <v>99.987206823027719</v>
      </c>
      <c r="G684" s="132">
        <f t="shared" si="91"/>
        <v>234.47</v>
      </c>
      <c r="H684" s="567" t="s">
        <v>1597</v>
      </c>
      <c r="I684" s="39"/>
      <c r="J684" s="39"/>
      <c r="K684" s="39"/>
      <c r="L684" s="39"/>
      <c r="M684" s="39"/>
    </row>
    <row r="685" spans="1:13" ht="33" customHeight="1" x14ac:dyDescent="0.2">
      <c r="A685" s="983"/>
      <c r="B685" s="1195"/>
      <c r="C685" s="601" t="s">
        <v>97</v>
      </c>
      <c r="D685" s="132">
        <v>0</v>
      </c>
      <c r="E685" s="132">
        <v>0</v>
      </c>
      <c r="F685" s="92">
        <v>0</v>
      </c>
      <c r="G685" s="132">
        <f t="shared" si="91"/>
        <v>0</v>
      </c>
      <c r="H685" s="156"/>
      <c r="I685" s="39"/>
      <c r="J685" s="39"/>
      <c r="K685" s="39"/>
      <c r="L685" s="39"/>
      <c r="M685" s="39"/>
    </row>
    <row r="686" spans="1:13" ht="45.75" customHeight="1" x14ac:dyDescent="0.2">
      <c r="A686" s="983" t="s">
        <v>955</v>
      </c>
      <c r="B686" s="886" t="s">
        <v>1090</v>
      </c>
      <c r="C686" s="601" t="s">
        <v>1</v>
      </c>
      <c r="D686" s="132">
        <f>D687+D688+D689+D690</f>
        <v>821.6</v>
      </c>
      <c r="E686" s="132">
        <f>E687+E688+E689+E690</f>
        <v>821.6</v>
      </c>
      <c r="F686" s="92">
        <f t="shared" ref="F686" si="93">E686/D686*100</f>
        <v>100</v>
      </c>
      <c r="G686" s="132">
        <f t="shared" si="91"/>
        <v>821.6</v>
      </c>
      <c r="H686" s="156"/>
      <c r="I686" s="39"/>
      <c r="J686" s="39"/>
      <c r="K686" s="39"/>
      <c r="L686" s="39"/>
      <c r="M686" s="39"/>
    </row>
    <row r="687" spans="1:13" ht="45" customHeight="1" x14ac:dyDescent="0.2">
      <c r="A687" s="983"/>
      <c r="B687" s="1194"/>
      <c r="C687" s="601" t="s">
        <v>8</v>
      </c>
      <c r="D687" s="132">
        <v>0</v>
      </c>
      <c r="E687" s="132">
        <v>0</v>
      </c>
      <c r="F687" s="92">
        <v>0</v>
      </c>
      <c r="G687" s="132">
        <f t="shared" si="91"/>
        <v>0</v>
      </c>
      <c r="H687" s="156"/>
      <c r="I687" s="39"/>
      <c r="J687" s="39"/>
      <c r="K687" s="39"/>
      <c r="L687" s="39"/>
      <c r="M687" s="39"/>
    </row>
    <row r="688" spans="1:13" ht="113.25" customHeight="1" x14ac:dyDescent="0.2">
      <c r="A688" s="983"/>
      <c r="B688" s="1194"/>
      <c r="C688" s="601" t="s">
        <v>2</v>
      </c>
      <c r="D688" s="132">
        <v>0</v>
      </c>
      <c r="E688" s="132">
        <v>0</v>
      </c>
      <c r="F688" s="92">
        <v>0</v>
      </c>
      <c r="G688" s="132">
        <f t="shared" si="91"/>
        <v>0</v>
      </c>
      <c r="H688" s="156"/>
      <c r="I688" s="39"/>
      <c r="J688" s="39"/>
      <c r="K688" s="39"/>
      <c r="L688" s="39"/>
      <c r="M688" s="39"/>
    </row>
    <row r="689" spans="1:13" ht="129.75" customHeight="1" x14ac:dyDescent="0.2">
      <c r="A689" s="983"/>
      <c r="B689" s="1194"/>
      <c r="C689" s="601" t="s">
        <v>3</v>
      </c>
      <c r="D689" s="132">
        <v>821.6</v>
      </c>
      <c r="E689" s="30">
        <v>821.6</v>
      </c>
      <c r="F689" s="92">
        <f t="shared" ref="F689" si="94">E689/D689*100</f>
        <v>100</v>
      </c>
      <c r="G689" s="132">
        <f t="shared" si="91"/>
        <v>821.6</v>
      </c>
      <c r="H689" s="567" t="s">
        <v>1412</v>
      </c>
      <c r="I689" s="39"/>
      <c r="J689" s="39"/>
      <c r="K689" s="39"/>
      <c r="L689" s="39"/>
      <c r="M689" s="39"/>
    </row>
    <row r="690" spans="1:13" ht="15" customHeight="1" x14ac:dyDescent="0.2">
      <c r="A690" s="983"/>
      <c r="B690" s="1195"/>
      <c r="C690" s="601" t="s">
        <v>97</v>
      </c>
      <c r="D690" s="132">
        <v>0</v>
      </c>
      <c r="E690" s="132">
        <v>0</v>
      </c>
      <c r="F690" s="92">
        <v>0</v>
      </c>
      <c r="G690" s="132">
        <f t="shared" si="91"/>
        <v>0</v>
      </c>
      <c r="H690" s="156"/>
      <c r="I690" s="39"/>
      <c r="J690" s="39"/>
      <c r="K690" s="39"/>
      <c r="L690" s="39"/>
      <c r="M690" s="39"/>
    </row>
    <row r="691" spans="1:13" ht="44.25" customHeight="1" x14ac:dyDescent="0.2">
      <c r="A691" s="983">
        <v>3</v>
      </c>
      <c r="B691" s="912" t="s">
        <v>1091</v>
      </c>
      <c r="C691" s="601" t="s">
        <v>1</v>
      </c>
      <c r="D691" s="132">
        <f>D692+D693+D694+D695</f>
        <v>25563</v>
      </c>
      <c r="E691" s="132">
        <f>E692+E693+E694+E695</f>
        <v>23781.62</v>
      </c>
      <c r="F691" s="92">
        <f t="shared" si="92"/>
        <v>93.031412588506825</v>
      </c>
      <c r="G691" s="132">
        <f t="shared" si="91"/>
        <v>23781.62</v>
      </c>
      <c r="H691" s="156"/>
      <c r="I691" s="39"/>
      <c r="J691" s="39"/>
      <c r="K691" s="39"/>
      <c r="L691" s="39"/>
      <c r="M691" s="39"/>
    </row>
    <row r="692" spans="1:13" ht="61.5" customHeight="1" x14ac:dyDescent="0.2">
      <c r="A692" s="983"/>
      <c r="B692" s="1194"/>
      <c r="C692" s="601" t="s">
        <v>8</v>
      </c>
      <c r="D692" s="132">
        <f t="shared" ref="D692:E695" si="95">D697</f>
        <v>0</v>
      </c>
      <c r="E692" s="132">
        <f t="shared" si="95"/>
        <v>0</v>
      </c>
      <c r="F692" s="92">
        <v>0</v>
      </c>
      <c r="G692" s="132">
        <f t="shared" si="91"/>
        <v>0</v>
      </c>
      <c r="H692" s="156"/>
      <c r="I692" s="39"/>
      <c r="J692" s="39"/>
      <c r="K692" s="39"/>
      <c r="L692" s="39"/>
      <c r="M692" s="39"/>
    </row>
    <row r="693" spans="1:13" ht="57" customHeight="1" x14ac:dyDescent="0.2">
      <c r="A693" s="983"/>
      <c r="B693" s="1194"/>
      <c r="C693" s="601" t="s">
        <v>2</v>
      </c>
      <c r="D693" s="132">
        <f t="shared" si="95"/>
        <v>0</v>
      </c>
      <c r="E693" s="132">
        <f t="shared" si="95"/>
        <v>0</v>
      </c>
      <c r="F693" s="92">
        <v>0</v>
      </c>
      <c r="G693" s="132">
        <f t="shared" si="91"/>
        <v>0</v>
      </c>
      <c r="H693" s="156"/>
      <c r="I693" s="39"/>
      <c r="J693" s="39"/>
      <c r="K693" s="39"/>
      <c r="L693" s="39"/>
      <c r="M693" s="39"/>
    </row>
    <row r="694" spans="1:13" ht="45" customHeight="1" x14ac:dyDescent="0.2">
      <c r="A694" s="983"/>
      <c r="B694" s="1194"/>
      <c r="C694" s="601" t="s">
        <v>3</v>
      </c>
      <c r="D694" s="132">
        <f t="shared" si="95"/>
        <v>25563</v>
      </c>
      <c r="E694" s="30">
        <f t="shared" si="95"/>
        <v>23781.62</v>
      </c>
      <c r="F694" s="92">
        <f t="shared" si="92"/>
        <v>93.031412588506825</v>
      </c>
      <c r="G694" s="132">
        <f t="shared" si="91"/>
        <v>23781.62</v>
      </c>
      <c r="H694" s="156"/>
      <c r="I694" s="39"/>
      <c r="J694" s="39"/>
      <c r="K694" s="39"/>
      <c r="L694" s="39"/>
      <c r="M694" s="39"/>
    </row>
    <row r="695" spans="1:13" ht="26.25" customHeight="1" x14ac:dyDescent="0.2">
      <c r="A695" s="983"/>
      <c r="B695" s="1195"/>
      <c r="C695" s="601" t="s">
        <v>97</v>
      </c>
      <c r="D695" s="132">
        <f t="shared" si="95"/>
        <v>0</v>
      </c>
      <c r="E695" s="132">
        <f t="shared" si="95"/>
        <v>0</v>
      </c>
      <c r="F695" s="92">
        <v>0</v>
      </c>
      <c r="G695" s="132">
        <f t="shared" si="91"/>
        <v>0</v>
      </c>
      <c r="H695" s="156"/>
      <c r="I695" s="39"/>
      <c r="J695" s="39"/>
      <c r="K695" s="39"/>
      <c r="L695" s="39"/>
      <c r="M695" s="39"/>
    </row>
    <row r="696" spans="1:13" ht="26.25" customHeight="1" x14ac:dyDescent="0.2">
      <c r="A696" s="983" t="s">
        <v>24</v>
      </c>
      <c r="B696" s="886" t="s">
        <v>1092</v>
      </c>
      <c r="C696" s="601" t="s">
        <v>1</v>
      </c>
      <c r="D696" s="132">
        <f>D697+D698+D699+D700</f>
        <v>25563</v>
      </c>
      <c r="E696" s="132">
        <f>E697+E698+E699+E700</f>
        <v>23781.62</v>
      </c>
      <c r="F696" s="92">
        <f t="shared" si="92"/>
        <v>93.031412588506825</v>
      </c>
      <c r="G696" s="132">
        <f t="shared" si="91"/>
        <v>23781.62</v>
      </c>
      <c r="H696" s="156"/>
      <c r="I696" s="39"/>
      <c r="J696" s="39"/>
      <c r="K696" s="39"/>
      <c r="L696" s="39"/>
      <c r="M696" s="39"/>
    </row>
    <row r="697" spans="1:13" ht="52.5" customHeight="1" x14ac:dyDescent="0.2">
      <c r="A697" s="983"/>
      <c r="B697" s="1194"/>
      <c r="C697" s="601" t="s">
        <v>8</v>
      </c>
      <c r="D697" s="132">
        <f t="shared" ref="D697:E700" si="96">D702</f>
        <v>0</v>
      </c>
      <c r="E697" s="132">
        <f t="shared" si="96"/>
        <v>0</v>
      </c>
      <c r="F697" s="92">
        <v>0</v>
      </c>
      <c r="G697" s="132">
        <f t="shared" si="91"/>
        <v>0</v>
      </c>
      <c r="H697" s="156"/>
      <c r="I697" s="39"/>
      <c r="J697" s="39"/>
      <c r="K697" s="39"/>
      <c r="L697" s="39"/>
      <c r="M697" s="39"/>
    </row>
    <row r="698" spans="1:13" ht="45" customHeight="1" x14ac:dyDescent="0.2">
      <c r="A698" s="983"/>
      <c r="B698" s="1194"/>
      <c r="C698" s="601" t="s">
        <v>2</v>
      </c>
      <c r="D698" s="132">
        <f t="shared" si="96"/>
        <v>0</v>
      </c>
      <c r="E698" s="132">
        <f t="shared" si="96"/>
        <v>0</v>
      </c>
      <c r="F698" s="92">
        <v>0</v>
      </c>
      <c r="G698" s="132">
        <f t="shared" si="91"/>
        <v>0</v>
      </c>
      <c r="H698" s="156"/>
      <c r="I698" s="39"/>
      <c r="J698" s="39"/>
      <c r="K698" s="39"/>
      <c r="L698" s="39"/>
      <c r="M698" s="39"/>
    </row>
    <row r="699" spans="1:13" ht="48" customHeight="1" x14ac:dyDescent="0.2">
      <c r="A699" s="983"/>
      <c r="B699" s="1194"/>
      <c r="C699" s="601" t="s">
        <v>3</v>
      </c>
      <c r="D699" s="132">
        <f t="shared" si="96"/>
        <v>25563</v>
      </c>
      <c r="E699" s="132">
        <f t="shared" si="96"/>
        <v>23781.62</v>
      </c>
      <c r="F699" s="92">
        <f t="shared" si="92"/>
        <v>93.031412588506825</v>
      </c>
      <c r="G699" s="132">
        <f t="shared" si="91"/>
        <v>23781.62</v>
      </c>
      <c r="H699" s="567"/>
      <c r="I699" s="39"/>
      <c r="J699" s="39"/>
      <c r="K699" s="39"/>
      <c r="L699" s="39"/>
      <c r="M699" s="39"/>
    </row>
    <row r="700" spans="1:13" ht="21" customHeight="1" x14ac:dyDescent="0.2">
      <c r="A700" s="983"/>
      <c r="B700" s="1195"/>
      <c r="C700" s="601" t="s">
        <v>97</v>
      </c>
      <c r="D700" s="132">
        <f t="shared" si="96"/>
        <v>0</v>
      </c>
      <c r="E700" s="132">
        <f t="shared" si="96"/>
        <v>0</v>
      </c>
      <c r="F700" s="92">
        <v>0</v>
      </c>
      <c r="G700" s="132">
        <f t="shared" si="91"/>
        <v>0</v>
      </c>
      <c r="H700" s="156"/>
      <c r="I700" s="39"/>
      <c r="J700" s="39"/>
      <c r="K700" s="39"/>
      <c r="L700" s="39"/>
      <c r="M700" s="39"/>
    </row>
    <row r="701" spans="1:13" ht="26.25" customHeight="1" x14ac:dyDescent="0.2">
      <c r="A701" s="983" t="s">
        <v>25</v>
      </c>
      <c r="B701" s="886" t="s">
        <v>1093</v>
      </c>
      <c r="C701" s="601" t="s">
        <v>1</v>
      </c>
      <c r="D701" s="132">
        <f>D702+D703+D704+D705</f>
        <v>25563</v>
      </c>
      <c r="E701" s="132">
        <f>E702+E703+E704+E705</f>
        <v>23781.62</v>
      </c>
      <c r="F701" s="92">
        <f t="shared" si="92"/>
        <v>93.031412588506825</v>
      </c>
      <c r="G701" s="132">
        <f t="shared" si="91"/>
        <v>23781.62</v>
      </c>
      <c r="H701" s="156"/>
      <c r="I701" s="39"/>
      <c r="J701" s="39"/>
      <c r="K701" s="39"/>
      <c r="L701" s="39"/>
      <c r="M701" s="39"/>
    </row>
    <row r="702" spans="1:13" ht="65.25" customHeight="1" x14ac:dyDescent="0.2">
      <c r="A702" s="983"/>
      <c r="B702" s="1194"/>
      <c r="C702" s="601" t="s">
        <v>8</v>
      </c>
      <c r="D702" s="132">
        <v>0</v>
      </c>
      <c r="E702" s="132">
        <v>0</v>
      </c>
      <c r="F702" s="92">
        <v>0</v>
      </c>
      <c r="G702" s="132">
        <f t="shared" si="91"/>
        <v>0</v>
      </c>
      <c r="H702" s="156"/>
      <c r="I702" s="39"/>
      <c r="J702" s="39"/>
      <c r="K702" s="39"/>
      <c r="L702" s="39"/>
      <c r="M702" s="39"/>
    </row>
    <row r="703" spans="1:13" ht="63" customHeight="1" x14ac:dyDescent="0.2">
      <c r="A703" s="983"/>
      <c r="B703" s="1194"/>
      <c r="C703" s="601" t="s">
        <v>2</v>
      </c>
      <c r="D703" s="132">
        <v>0</v>
      </c>
      <c r="E703" s="132">
        <v>0</v>
      </c>
      <c r="F703" s="92">
        <v>0</v>
      </c>
      <c r="G703" s="132">
        <f t="shared" si="91"/>
        <v>0</v>
      </c>
      <c r="H703" s="156"/>
      <c r="I703" s="39"/>
      <c r="J703" s="39"/>
      <c r="K703" s="39"/>
      <c r="L703" s="39"/>
      <c r="M703" s="39"/>
    </row>
    <row r="704" spans="1:13" ht="144.75" customHeight="1" x14ac:dyDescent="0.2">
      <c r="A704" s="983"/>
      <c r="B704" s="1194"/>
      <c r="C704" s="601" t="s">
        <v>3</v>
      </c>
      <c r="D704" s="132">
        <v>25563</v>
      </c>
      <c r="E704" s="132">
        <f>23275.75+66+439.87</f>
        <v>23781.62</v>
      </c>
      <c r="F704" s="92">
        <f t="shared" si="92"/>
        <v>93.031412588506825</v>
      </c>
      <c r="G704" s="132">
        <f t="shared" si="91"/>
        <v>23781.62</v>
      </c>
      <c r="H704" s="581" t="s">
        <v>1773</v>
      </c>
      <c r="I704" s="39"/>
      <c r="J704" s="39"/>
      <c r="K704" s="39"/>
      <c r="L704" s="39"/>
      <c r="M704" s="39"/>
    </row>
    <row r="705" spans="1:13" ht="31.5" customHeight="1" x14ac:dyDescent="0.2">
      <c r="A705" s="983"/>
      <c r="B705" s="1195"/>
      <c r="C705" s="601" t="s">
        <v>97</v>
      </c>
      <c r="D705" s="132">
        <v>0</v>
      </c>
      <c r="E705" s="132">
        <v>0</v>
      </c>
      <c r="F705" s="92">
        <v>0</v>
      </c>
      <c r="G705" s="132">
        <f t="shared" si="91"/>
        <v>0</v>
      </c>
      <c r="H705" s="156"/>
      <c r="I705" s="39"/>
      <c r="J705" s="39"/>
      <c r="K705" s="39"/>
      <c r="L705" s="39"/>
      <c r="M705" s="39"/>
    </row>
    <row r="706" spans="1:13" ht="48.75" customHeight="1" x14ac:dyDescent="0.2">
      <c r="A706" s="983">
        <v>4</v>
      </c>
      <c r="B706" s="912" t="s">
        <v>1094</v>
      </c>
      <c r="C706" s="601" t="s">
        <v>1</v>
      </c>
      <c r="D706" s="132">
        <f>D707+D708+D709+D710</f>
        <v>250</v>
      </c>
      <c r="E706" s="132">
        <f>E707+E708+E709+E710</f>
        <v>249.92</v>
      </c>
      <c r="F706" s="92">
        <f t="shared" si="92"/>
        <v>99.967999999999989</v>
      </c>
      <c r="G706" s="132">
        <f t="shared" ref="G706:G720" si="97">E706</f>
        <v>249.92</v>
      </c>
      <c r="H706" s="156"/>
      <c r="I706" s="39"/>
      <c r="J706" s="39"/>
      <c r="K706" s="39"/>
      <c r="L706" s="39"/>
      <c r="M706" s="39"/>
    </row>
    <row r="707" spans="1:13" ht="51.75" customHeight="1" x14ac:dyDescent="0.2">
      <c r="A707" s="983"/>
      <c r="B707" s="1194"/>
      <c r="C707" s="601" t="s">
        <v>8</v>
      </c>
      <c r="D707" s="132">
        <f t="shared" ref="D707:E710" si="98">D712</f>
        <v>0</v>
      </c>
      <c r="E707" s="132">
        <f t="shared" si="98"/>
        <v>0</v>
      </c>
      <c r="F707" s="92">
        <v>0</v>
      </c>
      <c r="G707" s="132">
        <f t="shared" si="97"/>
        <v>0</v>
      </c>
      <c r="H707" s="156"/>
      <c r="I707" s="39"/>
      <c r="J707" s="39"/>
      <c r="K707" s="39"/>
      <c r="L707" s="39"/>
      <c r="M707" s="39"/>
    </row>
    <row r="708" spans="1:13" ht="45" x14ac:dyDescent="0.2">
      <c r="A708" s="983"/>
      <c r="B708" s="1194"/>
      <c r="C708" s="601" t="s">
        <v>2</v>
      </c>
      <c r="D708" s="132">
        <f t="shared" si="98"/>
        <v>0</v>
      </c>
      <c r="E708" s="132">
        <f t="shared" si="98"/>
        <v>0</v>
      </c>
      <c r="F708" s="92">
        <v>0</v>
      </c>
      <c r="G708" s="132">
        <f t="shared" si="97"/>
        <v>0</v>
      </c>
      <c r="H708" s="156"/>
      <c r="I708" s="39"/>
      <c r="J708" s="39"/>
      <c r="K708" s="39"/>
      <c r="L708" s="39"/>
      <c r="M708" s="39"/>
    </row>
    <row r="709" spans="1:13" ht="45" x14ac:dyDescent="0.2">
      <c r="A709" s="983"/>
      <c r="B709" s="1194"/>
      <c r="C709" s="601" t="s">
        <v>3</v>
      </c>
      <c r="D709" s="132">
        <f t="shared" si="98"/>
        <v>250</v>
      </c>
      <c r="E709" s="30">
        <f t="shared" si="98"/>
        <v>249.92</v>
      </c>
      <c r="F709" s="92">
        <f t="shared" si="92"/>
        <v>99.967999999999989</v>
      </c>
      <c r="G709" s="132">
        <f t="shared" si="97"/>
        <v>249.92</v>
      </c>
      <c r="H709" s="156"/>
      <c r="I709" s="39"/>
      <c r="J709" s="39"/>
      <c r="K709" s="39"/>
      <c r="L709" s="39"/>
      <c r="M709" s="39"/>
    </row>
    <row r="710" spans="1:13" ht="15" customHeight="1" x14ac:dyDescent="0.2">
      <c r="A710" s="983"/>
      <c r="B710" s="1195"/>
      <c r="C710" s="601" t="s">
        <v>97</v>
      </c>
      <c r="D710" s="132">
        <f t="shared" si="98"/>
        <v>0</v>
      </c>
      <c r="E710" s="132">
        <f t="shared" si="98"/>
        <v>0</v>
      </c>
      <c r="F710" s="92">
        <v>0</v>
      </c>
      <c r="G710" s="132">
        <f t="shared" si="97"/>
        <v>0</v>
      </c>
      <c r="H710" s="156"/>
      <c r="I710" s="39"/>
      <c r="J710" s="39"/>
      <c r="K710" s="39"/>
      <c r="L710" s="39"/>
      <c r="M710" s="39"/>
    </row>
    <row r="711" spans="1:13" ht="15" customHeight="1" x14ac:dyDescent="0.2">
      <c r="A711" s="983" t="s">
        <v>36</v>
      </c>
      <c r="B711" s="886" t="s">
        <v>1095</v>
      </c>
      <c r="C711" s="601" t="s">
        <v>1</v>
      </c>
      <c r="D711" s="132">
        <f>D712+D713+D714+D715</f>
        <v>250</v>
      </c>
      <c r="E711" s="132">
        <f>E712+E713+E714+E715</f>
        <v>249.92</v>
      </c>
      <c r="F711" s="92">
        <f t="shared" si="92"/>
        <v>99.967999999999989</v>
      </c>
      <c r="G711" s="132">
        <f t="shared" si="97"/>
        <v>249.92</v>
      </c>
      <c r="H711" s="156"/>
      <c r="I711" s="39"/>
      <c r="J711" s="39"/>
      <c r="K711" s="39"/>
      <c r="L711" s="39"/>
      <c r="M711" s="39"/>
    </row>
    <row r="712" spans="1:13" ht="50.25" customHeight="1" x14ac:dyDescent="0.2">
      <c r="A712" s="983"/>
      <c r="B712" s="1194"/>
      <c r="C712" s="601" t="s">
        <v>8</v>
      </c>
      <c r="D712" s="132">
        <f t="shared" ref="D712:E715" si="99">D717</f>
        <v>0</v>
      </c>
      <c r="E712" s="132">
        <f t="shared" si="99"/>
        <v>0</v>
      </c>
      <c r="F712" s="92">
        <v>0</v>
      </c>
      <c r="G712" s="132">
        <f t="shared" si="97"/>
        <v>0</v>
      </c>
      <c r="H712" s="156"/>
      <c r="I712" s="39"/>
      <c r="J712" s="39"/>
      <c r="K712" s="39"/>
      <c r="L712" s="39"/>
      <c r="M712" s="39"/>
    </row>
    <row r="713" spans="1:13" ht="45" customHeight="1" x14ac:dyDescent="0.2">
      <c r="A713" s="983"/>
      <c r="B713" s="1194"/>
      <c r="C713" s="601" t="s">
        <v>2</v>
      </c>
      <c r="D713" s="132">
        <f t="shared" si="99"/>
        <v>0</v>
      </c>
      <c r="E713" s="132">
        <f t="shared" si="99"/>
        <v>0</v>
      </c>
      <c r="F713" s="92">
        <v>0</v>
      </c>
      <c r="G713" s="132">
        <f t="shared" si="97"/>
        <v>0</v>
      </c>
      <c r="H713" s="156"/>
      <c r="I713" s="39"/>
      <c r="J713" s="39"/>
      <c r="K713" s="39"/>
      <c r="L713" s="39"/>
      <c r="M713" s="39"/>
    </row>
    <row r="714" spans="1:13" ht="28.5" customHeight="1" x14ac:dyDescent="0.2">
      <c r="A714" s="983"/>
      <c r="B714" s="1194"/>
      <c r="C714" s="601" t="s">
        <v>3</v>
      </c>
      <c r="D714" s="132">
        <f t="shared" si="99"/>
        <v>250</v>
      </c>
      <c r="E714" s="30">
        <f>E719</f>
        <v>249.92</v>
      </c>
      <c r="F714" s="92">
        <f t="shared" si="92"/>
        <v>99.967999999999989</v>
      </c>
      <c r="G714" s="132">
        <f t="shared" si="97"/>
        <v>249.92</v>
      </c>
      <c r="H714" s="156"/>
      <c r="I714" s="39"/>
      <c r="J714" s="39"/>
      <c r="K714" s="39"/>
      <c r="L714" s="39"/>
      <c r="M714" s="39"/>
    </row>
    <row r="715" spans="1:13" ht="30.75" customHeight="1" x14ac:dyDescent="0.2">
      <c r="A715" s="983"/>
      <c r="B715" s="1195"/>
      <c r="C715" s="601" t="s">
        <v>97</v>
      </c>
      <c r="D715" s="132">
        <f t="shared" si="99"/>
        <v>0</v>
      </c>
      <c r="E715" s="132">
        <f t="shared" si="99"/>
        <v>0</v>
      </c>
      <c r="F715" s="92">
        <v>0</v>
      </c>
      <c r="G715" s="132">
        <f t="shared" si="97"/>
        <v>0</v>
      </c>
      <c r="H715" s="156"/>
      <c r="I715" s="39"/>
      <c r="J715" s="39"/>
      <c r="K715" s="39"/>
      <c r="L715" s="39"/>
      <c r="M715" s="39"/>
    </row>
    <row r="716" spans="1:13" ht="76.5" customHeight="1" x14ac:dyDescent="0.2">
      <c r="A716" s="983" t="s">
        <v>37</v>
      </c>
      <c r="B716" s="886" t="s">
        <v>1096</v>
      </c>
      <c r="C716" s="601" t="s">
        <v>1</v>
      </c>
      <c r="D716" s="132">
        <f>D717+D718+D719+D720</f>
        <v>250</v>
      </c>
      <c r="E716" s="132">
        <f>E717+E718+E719+E720</f>
        <v>249.92</v>
      </c>
      <c r="F716" s="92">
        <f t="shared" si="92"/>
        <v>99.967999999999989</v>
      </c>
      <c r="G716" s="132">
        <f t="shared" si="97"/>
        <v>249.92</v>
      </c>
      <c r="H716" s="156"/>
      <c r="I716" s="39"/>
      <c r="J716" s="39"/>
      <c r="K716" s="39"/>
      <c r="L716" s="39"/>
      <c r="M716" s="39"/>
    </row>
    <row r="717" spans="1:13" ht="30.75" customHeight="1" x14ac:dyDescent="0.2">
      <c r="A717" s="983"/>
      <c r="B717" s="1194"/>
      <c r="C717" s="601" t="s">
        <v>8</v>
      </c>
      <c r="D717" s="132">
        <v>0</v>
      </c>
      <c r="E717" s="132">
        <v>0</v>
      </c>
      <c r="F717" s="92">
        <v>0</v>
      </c>
      <c r="G717" s="132">
        <f t="shared" si="97"/>
        <v>0</v>
      </c>
      <c r="H717" s="156"/>
      <c r="I717" s="39"/>
      <c r="J717" s="39"/>
      <c r="K717" s="39"/>
      <c r="L717" s="39"/>
      <c r="M717" s="39"/>
    </row>
    <row r="718" spans="1:13" ht="45" customHeight="1" x14ac:dyDescent="0.2">
      <c r="A718" s="983"/>
      <c r="B718" s="1194"/>
      <c r="C718" s="601" t="s">
        <v>2</v>
      </c>
      <c r="D718" s="132">
        <v>0</v>
      </c>
      <c r="E718" s="132">
        <v>0</v>
      </c>
      <c r="F718" s="92">
        <v>0</v>
      </c>
      <c r="G718" s="132">
        <f t="shared" si="97"/>
        <v>0</v>
      </c>
      <c r="H718" s="156"/>
      <c r="I718" s="39"/>
      <c r="J718" s="39"/>
      <c r="K718" s="39"/>
      <c r="L718" s="39"/>
      <c r="M718" s="39"/>
    </row>
    <row r="719" spans="1:13" ht="45" customHeight="1" x14ac:dyDescent="0.2">
      <c r="A719" s="983"/>
      <c r="B719" s="1194"/>
      <c r="C719" s="601" t="s">
        <v>3</v>
      </c>
      <c r="D719" s="132">
        <v>250</v>
      </c>
      <c r="E719" s="30">
        <v>249.92</v>
      </c>
      <c r="F719" s="92">
        <f t="shared" si="92"/>
        <v>99.967999999999989</v>
      </c>
      <c r="G719" s="132">
        <f t="shared" si="97"/>
        <v>249.92</v>
      </c>
      <c r="H719" s="192" t="s">
        <v>1282</v>
      </c>
      <c r="I719" s="39"/>
      <c r="J719" s="39"/>
      <c r="K719" s="39"/>
      <c r="L719" s="39"/>
      <c r="M719" s="39"/>
    </row>
    <row r="720" spans="1:13" ht="113.25" customHeight="1" x14ac:dyDescent="0.2">
      <c r="A720" s="983"/>
      <c r="B720" s="1195"/>
      <c r="C720" s="601" t="s">
        <v>97</v>
      </c>
      <c r="D720" s="132">
        <v>0</v>
      </c>
      <c r="E720" s="132">
        <v>0</v>
      </c>
      <c r="F720" s="92">
        <v>0</v>
      </c>
      <c r="G720" s="132">
        <f t="shared" si="97"/>
        <v>0</v>
      </c>
      <c r="H720" s="156"/>
      <c r="I720" s="39"/>
      <c r="J720" s="39"/>
      <c r="K720" s="39"/>
      <c r="L720" s="39"/>
      <c r="M720" s="39"/>
    </row>
    <row r="721" spans="1:13" ht="45" customHeight="1" x14ac:dyDescent="0.2">
      <c r="A721" s="1442" t="s">
        <v>788</v>
      </c>
      <c r="B721" s="1471"/>
      <c r="C721" s="1471"/>
      <c r="D721" s="1471"/>
      <c r="E721" s="1471"/>
      <c r="F721" s="1471"/>
      <c r="G721" s="1471"/>
      <c r="H721" s="1472"/>
      <c r="I721" s="39"/>
      <c r="J721" s="39"/>
      <c r="K721" s="39"/>
      <c r="L721" s="39"/>
      <c r="M721" s="39"/>
    </row>
    <row r="722" spans="1:13" ht="14.25" customHeight="1" x14ac:dyDescent="0.2">
      <c r="A722" s="983"/>
      <c r="B722" s="1045" t="s">
        <v>54</v>
      </c>
      <c r="C722" s="33" t="s">
        <v>1</v>
      </c>
      <c r="D722" s="67">
        <f>D723+D724+D725+D726</f>
        <v>124594.4</v>
      </c>
      <c r="E722" s="67">
        <f>E723+E724+E725+E726</f>
        <v>119972.01000000001</v>
      </c>
      <c r="F722" s="94">
        <f t="shared" ref="F722:F725" si="100">E722/D722*100</f>
        <v>96.290049954091046</v>
      </c>
      <c r="G722" s="67">
        <f t="shared" ref="G722:G753" si="101">E722</f>
        <v>119972.01000000001</v>
      </c>
      <c r="H722" s="191"/>
      <c r="I722" s="39"/>
      <c r="J722" s="39"/>
      <c r="K722" s="39"/>
      <c r="L722" s="39"/>
      <c r="M722" s="39"/>
    </row>
    <row r="723" spans="1:13" ht="15" customHeight="1" x14ac:dyDescent="0.2">
      <c r="A723" s="983"/>
      <c r="B723" s="1045"/>
      <c r="C723" s="33" t="s">
        <v>8</v>
      </c>
      <c r="D723" s="67">
        <f t="shared" ref="D723:E725" si="102">D728+D743+D763+D778</f>
        <v>0</v>
      </c>
      <c r="E723" s="67">
        <f t="shared" si="102"/>
        <v>0</v>
      </c>
      <c r="F723" s="94">
        <v>0</v>
      </c>
      <c r="G723" s="67">
        <f t="shared" si="101"/>
        <v>0</v>
      </c>
      <c r="H723" s="191"/>
      <c r="I723" s="39"/>
      <c r="J723" s="39"/>
      <c r="K723" s="39"/>
      <c r="L723" s="39"/>
      <c r="M723" s="39"/>
    </row>
    <row r="724" spans="1:13" ht="45" customHeight="1" x14ac:dyDescent="0.2">
      <c r="A724" s="983"/>
      <c r="B724" s="1045"/>
      <c r="C724" s="33" t="s">
        <v>2</v>
      </c>
      <c r="D724" s="67">
        <f t="shared" si="102"/>
        <v>0</v>
      </c>
      <c r="E724" s="67">
        <f t="shared" si="102"/>
        <v>0</v>
      </c>
      <c r="F724" s="94">
        <v>0</v>
      </c>
      <c r="G724" s="67">
        <f t="shared" si="101"/>
        <v>0</v>
      </c>
      <c r="H724" s="191"/>
      <c r="I724" s="39"/>
      <c r="J724" s="39"/>
      <c r="K724" s="39"/>
      <c r="L724" s="39"/>
      <c r="M724" s="39"/>
    </row>
    <row r="725" spans="1:13" ht="45" customHeight="1" x14ac:dyDescent="0.2">
      <c r="A725" s="983"/>
      <c r="B725" s="1045"/>
      <c r="C725" s="33" t="s">
        <v>3</v>
      </c>
      <c r="D725" s="67">
        <f t="shared" si="102"/>
        <v>124594.4</v>
      </c>
      <c r="E725" s="67">
        <f t="shared" si="102"/>
        <v>119972.01000000001</v>
      </c>
      <c r="F725" s="94">
        <f t="shared" si="100"/>
        <v>96.290049954091046</v>
      </c>
      <c r="G725" s="67">
        <f t="shared" si="101"/>
        <v>119972.01000000001</v>
      </c>
      <c r="H725" s="191"/>
      <c r="I725" s="39"/>
      <c r="J725" s="39"/>
      <c r="K725" s="39"/>
      <c r="L725" s="39"/>
      <c r="M725" s="39"/>
    </row>
    <row r="726" spans="1:13" ht="28.5" x14ac:dyDescent="0.2">
      <c r="A726" s="983"/>
      <c r="B726" s="1045"/>
      <c r="C726" s="33" t="s">
        <v>97</v>
      </c>
      <c r="D726" s="67">
        <f>D736+D746+D766+D781</f>
        <v>0</v>
      </c>
      <c r="E726" s="67">
        <f>E736+E746+E766+E781</f>
        <v>0</v>
      </c>
      <c r="F726" s="94">
        <v>0</v>
      </c>
      <c r="G726" s="67">
        <f t="shared" si="101"/>
        <v>0</v>
      </c>
      <c r="H726" s="191"/>
      <c r="I726" s="39"/>
      <c r="J726" s="39"/>
      <c r="K726" s="39"/>
      <c r="L726" s="39"/>
      <c r="M726" s="39"/>
    </row>
    <row r="727" spans="1:13" ht="15" customHeight="1" x14ac:dyDescent="0.2">
      <c r="A727" s="983">
        <v>1</v>
      </c>
      <c r="B727" s="912" t="s">
        <v>1097</v>
      </c>
      <c r="C727" s="601" t="s">
        <v>1</v>
      </c>
      <c r="D727" s="132">
        <f>D728+D729+D730+D731</f>
        <v>32394</v>
      </c>
      <c r="E727" s="132">
        <f>E728+E729+E730+E731</f>
        <v>29943.02</v>
      </c>
      <c r="F727" s="92">
        <f t="shared" ref="F727:F787" si="103">E727/D727*100</f>
        <v>92.433845773908757</v>
      </c>
      <c r="G727" s="132">
        <f t="shared" si="101"/>
        <v>29943.02</v>
      </c>
      <c r="H727" s="156"/>
      <c r="I727" s="39"/>
      <c r="J727" s="39"/>
      <c r="K727" s="39"/>
      <c r="L727" s="39"/>
      <c r="M727" s="39"/>
    </row>
    <row r="728" spans="1:13" ht="57.75" customHeight="1" x14ac:dyDescent="0.2">
      <c r="A728" s="983"/>
      <c r="B728" s="1194"/>
      <c r="C728" s="601" t="s">
        <v>8</v>
      </c>
      <c r="D728" s="132">
        <f t="shared" ref="D728:E731" si="104">D733</f>
        <v>0</v>
      </c>
      <c r="E728" s="132">
        <f t="shared" si="104"/>
        <v>0</v>
      </c>
      <c r="F728" s="92">
        <v>0</v>
      </c>
      <c r="G728" s="132">
        <f t="shared" si="101"/>
        <v>0</v>
      </c>
      <c r="H728" s="156"/>
      <c r="I728" s="39"/>
      <c r="J728" s="39"/>
      <c r="K728" s="39"/>
      <c r="L728" s="39"/>
      <c r="M728" s="39"/>
    </row>
    <row r="729" spans="1:13" ht="59.25" customHeight="1" x14ac:dyDescent="0.2">
      <c r="A729" s="983"/>
      <c r="B729" s="1194"/>
      <c r="C729" s="601" t="s">
        <v>2</v>
      </c>
      <c r="D729" s="132">
        <f t="shared" si="104"/>
        <v>0</v>
      </c>
      <c r="E729" s="132">
        <f t="shared" si="104"/>
        <v>0</v>
      </c>
      <c r="F729" s="92">
        <v>0</v>
      </c>
      <c r="G729" s="132">
        <f t="shared" si="101"/>
        <v>0</v>
      </c>
      <c r="H729" s="156"/>
      <c r="I729" s="39"/>
      <c r="J729" s="39"/>
      <c r="K729" s="39"/>
      <c r="L729" s="39"/>
      <c r="M729" s="39"/>
    </row>
    <row r="730" spans="1:13" ht="45" customHeight="1" x14ac:dyDescent="0.2">
      <c r="A730" s="983"/>
      <c r="B730" s="1194"/>
      <c r="C730" s="601" t="s">
        <v>3</v>
      </c>
      <c r="D730" s="132">
        <f t="shared" si="104"/>
        <v>32394</v>
      </c>
      <c r="E730" s="132">
        <f t="shared" si="104"/>
        <v>29943.02</v>
      </c>
      <c r="F730" s="92">
        <f t="shared" si="103"/>
        <v>92.433845773908757</v>
      </c>
      <c r="G730" s="132">
        <f t="shared" si="101"/>
        <v>29943.02</v>
      </c>
      <c r="H730" s="156"/>
      <c r="I730" s="39"/>
      <c r="J730" s="39"/>
      <c r="K730" s="39"/>
      <c r="L730" s="39"/>
      <c r="M730" s="39"/>
    </row>
    <row r="731" spans="1:13" ht="52.5" customHeight="1" x14ac:dyDescent="0.2">
      <c r="A731" s="983"/>
      <c r="B731" s="1195"/>
      <c r="C731" s="601" t="s">
        <v>97</v>
      </c>
      <c r="D731" s="132">
        <f t="shared" si="104"/>
        <v>0</v>
      </c>
      <c r="E731" s="132">
        <f t="shared" si="104"/>
        <v>0</v>
      </c>
      <c r="F731" s="92">
        <v>0</v>
      </c>
      <c r="G731" s="132">
        <f t="shared" si="101"/>
        <v>0</v>
      </c>
      <c r="H731" s="156"/>
      <c r="I731" s="39"/>
      <c r="J731" s="39"/>
      <c r="K731" s="39"/>
      <c r="L731" s="39"/>
      <c r="M731" s="39"/>
    </row>
    <row r="732" spans="1:13" ht="15" customHeight="1" x14ac:dyDescent="0.2">
      <c r="A732" s="983">
        <v>1.1000000000000001</v>
      </c>
      <c r="B732" s="886" t="s">
        <v>1098</v>
      </c>
      <c r="C732" s="601" t="s">
        <v>1</v>
      </c>
      <c r="D732" s="132">
        <f>D733+D734+D735+D736</f>
        <v>32394</v>
      </c>
      <c r="E732" s="132">
        <f>E733+E734+E735+E736</f>
        <v>29943.02</v>
      </c>
      <c r="F732" s="92">
        <f t="shared" si="103"/>
        <v>92.433845773908757</v>
      </c>
      <c r="G732" s="132">
        <f t="shared" si="101"/>
        <v>29943.02</v>
      </c>
      <c r="H732" s="156"/>
      <c r="I732" s="39"/>
      <c r="J732" s="39"/>
      <c r="K732" s="39"/>
      <c r="L732" s="39"/>
      <c r="M732" s="39"/>
    </row>
    <row r="733" spans="1:13" ht="46.5" customHeight="1" x14ac:dyDescent="0.2">
      <c r="A733" s="983"/>
      <c r="B733" s="1194"/>
      <c r="C733" s="601" t="s">
        <v>8</v>
      </c>
      <c r="D733" s="132">
        <f t="shared" ref="D733:E736" si="105">D738</f>
        <v>0</v>
      </c>
      <c r="E733" s="132">
        <f t="shared" si="105"/>
        <v>0</v>
      </c>
      <c r="F733" s="92">
        <v>0</v>
      </c>
      <c r="G733" s="132">
        <f t="shared" si="101"/>
        <v>0</v>
      </c>
      <c r="H733" s="156"/>
      <c r="I733" s="39"/>
      <c r="J733" s="39"/>
      <c r="K733" s="39"/>
      <c r="L733" s="39"/>
      <c r="M733" s="39"/>
    </row>
    <row r="734" spans="1:13" ht="45" customHeight="1" x14ac:dyDescent="0.2">
      <c r="A734" s="983"/>
      <c r="B734" s="1194"/>
      <c r="C734" s="601" t="s">
        <v>2</v>
      </c>
      <c r="D734" s="132">
        <f t="shared" si="105"/>
        <v>0</v>
      </c>
      <c r="E734" s="132">
        <f t="shared" si="105"/>
        <v>0</v>
      </c>
      <c r="F734" s="92">
        <v>0</v>
      </c>
      <c r="G734" s="132">
        <f t="shared" si="101"/>
        <v>0</v>
      </c>
      <c r="H734" s="156"/>
      <c r="I734" s="39"/>
      <c r="J734" s="39"/>
      <c r="K734" s="39"/>
      <c r="L734" s="39"/>
      <c r="M734" s="39"/>
    </row>
    <row r="735" spans="1:13" ht="60" customHeight="1" x14ac:dyDescent="0.2">
      <c r="A735" s="983"/>
      <c r="B735" s="1194"/>
      <c r="C735" s="601" t="s">
        <v>3</v>
      </c>
      <c r="D735" s="132">
        <f t="shared" si="105"/>
        <v>32394</v>
      </c>
      <c r="E735" s="132">
        <f t="shared" si="105"/>
        <v>29943.02</v>
      </c>
      <c r="F735" s="92">
        <f>E735/D735*100</f>
        <v>92.433845773908757</v>
      </c>
      <c r="G735" s="132">
        <f t="shared" si="101"/>
        <v>29943.02</v>
      </c>
      <c r="H735" s="567"/>
      <c r="I735" s="39"/>
      <c r="J735" s="39"/>
      <c r="K735" s="39"/>
      <c r="L735" s="39"/>
      <c r="M735" s="39"/>
    </row>
    <row r="736" spans="1:13" ht="30" customHeight="1" x14ac:dyDescent="0.2">
      <c r="A736" s="983"/>
      <c r="B736" s="1195"/>
      <c r="C736" s="601" t="s">
        <v>97</v>
      </c>
      <c r="D736" s="132">
        <f t="shared" si="105"/>
        <v>0</v>
      </c>
      <c r="E736" s="132">
        <f t="shared" si="105"/>
        <v>0</v>
      </c>
      <c r="F736" s="92">
        <v>0</v>
      </c>
      <c r="G736" s="132">
        <f t="shared" si="101"/>
        <v>0</v>
      </c>
      <c r="H736" s="156"/>
      <c r="I736" s="39"/>
      <c r="J736" s="39"/>
      <c r="K736" s="39"/>
      <c r="L736" s="39"/>
      <c r="M736" s="39"/>
    </row>
    <row r="737" spans="1:13" ht="20.25" customHeight="1" x14ac:dyDescent="0.2">
      <c r="A737" s="983" t="s">
        <v>12</v>
      </c>
      <c r="B737" s="886" t="s">
        <v>1099</v>
      </c>
      <c r="C737" s="601" t="s">
        <v>1</v>
      </c>
      <c r="D737" s="132">
        <f>D738+D739+D740+D741</f>
        <v>32394</v>
      </c>
      <c r="E737" s="132">
        <f>E738+E739+E740+E741</f>
        <v>29943.02</v>
      </c>
      <c r="F737" s="92">
        <f t="shared" si="103"/>
        <v>92.433845773908757</v>
      </c>
      <c r="G737" s="132">
        <f t="shared" si="101"/>
        <v>29943.02</v>
      </c>
      <c r="H737" s="156"/>
      <c r="I737" s="39"/>
      <c r="J737" s="39"/>
      <c r="K737" s="39"/>
      <c r="L737" s="39"/>
      <c r="M737" s="39"/>
    </row>
    <row r="738" spans="1:13" ht="45.75" customHeight="1" x14ac:dyDescent="0.2">
      <c r="A738" s="983"/>
      <c r="B738" s="1194"/>
      <c r="C738" s="601" t="s">
        <v>8</v>
      </c>
      <c r="D738" s="132">
        <v>0</v>
      </c>
      <c r="E738" s="132">
        <v>0</v>
      </c>
      <c r="F738" s="92">
        <v>0</v>
      </c>
      <c r="G738" s="132">
        <f t="shared" si="101"/>
        <v>0</v>
      </c>
      <c r="H738" s="156"/>
      <c r="I738" s="39"/>
      <c r="J738" s="39"/>
      <c r="K738" s="39"/>
      <c r="L738" s="39"/>
      <c r="M738" s="39"/>
    </row>
    <row r="739" spans="1:13" ht="45" customHeight="1" x14ac:dyDescent="0.2">
      <c r="A739" s="983"/>
      <c r="B739" s="1194"/>
      <c r="C739" s="601" t="s">
        <v>2</v>
      </c>
      <c r="D739" s="132">
        <v>0</v>
      </c>
      <c r="E739" s="132">
        <v>0</v>
      </c>
      <c r="F739" s="92">
        <v>0</v>
      </c>
      <c r="G739" s="132">
        <f t="shared" si="101"/>
        <v>0</v>
      </c>
      <c r="H739" s="156"/>
      <c r="I739" s="39"/>
      <c r="J739" s="39"/>
      <c r="K739" s="39"/>
      <c r="L739" s="39"/>
      <c r="M739" s="39"/>
    </row>
    <row r="740" spans="1:13" ht="147.75" customHeight="1" x14ac:dyDescent="0.2">
      <c r="A740" s="983"/>
      <c r="B740" s="1194"/>
      <c r="C740" s="601" t="s">
        <v>3</v>
      </c>
      <c r="D740" s="132">
        <v>32394</v>
      </c>
      <c r="E740" s="30">
        <v>29943.02</v>
      </c>
      <c r="F740" s="92">
        <f t="shared" si="103"/>
        <v>92.433845773908757</v>
      </c>
      <c r="G740" s="132">
        <f t="shared" si="101"/>
        <v>29943.02</v>
      </c>
      <c r="H740" s="569" t="s">
        <v>1774</v>
      </c>
      <c r="I740" s="39"/>
      <c r="J740" s="39"/>
      <c r="K740" s="39"/>
      <c r="L740" s="39"/>
      <c r="M740" s="39"/>
    </row>
    <row r="741" spans="1:13" x14ac:dyDescent="0.2">
      <c r="A741" s="983"/>
      <c r="B741" s="1195"/>
      <c r="C741" s="601" t="s">
        <v>97</v>
      </c>
      <c r="D741" s="132">
        <v>0</v>
      </c>
      <c r="E741" s="132">
        <v>0</v>
      </c>
      <c r="F741" s="92">
        <v>0</v>
      </c>
      <c r="G741" s="132">
        <f t="shared" si="101"/>
        <v>0</v>
      </c>
      <c r="H741" s="156"/>
      <c r="I741" s="39"/>
      <c r="J741" s="39"/>
      <c r="K741" s="39"/>
      <c r="L741" s="39"/>
      <c r="M741" s="39"/>
    </row>
    <row r="742" spans="1:13" ht="15" customHeight="1" x14ac:dyDescent="0.2">
      <c r="A742" s="1212">
        <v>2</v>
      </c>
      <c r="B742" s="912" t="s">
        <v>1100</v>
      </c>
      <c r="C742" s="601" t="s">
        <v>1</v>
      </c>
      <c r="D742" s="132">
        <f>D743+D744+D745+D746</f>
        <v>67670.399999999994</v>
      </c>
      <c r="E742" s="132">
        <f>E743+E744+E745+E746</f>
        <v>67594.760000000009</v>
      </c>
      <c r="F742" s="92">
        <f t="shared" si="103"/>
        <v>99.888222915780034</v>
      </c>
      <c r="G742" s="132">
        <f t="shared" si="101"/>
        <v>67594.760000000009</v>
      </c>
      <c r="H742" s="156"/>
      <c r="I742" s="39"/>
      <c r="J742" s="39"/>
      <c r="K742" s="39"/>
      <c r="L742" s="39"/>
      <c r="M742" s="39"/>
    </row>
    <row r="743" spans="1:13" ht="49.5" customHeight="1" x14ac:dyDescent="0.2">
      <c r="A743" s="1213"/>
      <c r="B743" s="1194"/>
      <c r="C743" s="601" t="s">
        <v>8</v>
      </c>
      <c r="D743" s="132">
        <f t="shared" ref="D743:E746" si="106">D748</f>
        <v>0</v>
      </c>
      <c r="E743" s="132">
        <f t="shared" si="106"/>
        <v>0</v>
      </c>
      <c r="F743" s="92">
        <v>0</v>
      </c>
      <c r="G743" s="132">
        <f t="shared" si="101"/>
        <v>0</v>
      </c>
      <c r="H743" s="156"/>
      <c r="I743" s="39"/>
      <c r="J743" s="39"/>
      <c r="K743" s="39"/>
      <c r="L743" s="39"/>
      <c r="M743" s="39"/>
    </row>
    <row r="744" spans="1:13" ht="45" customHeight="1" x14ac:dyDescent="0.2">
      <c r="A744" s="1213"/>
      <c r="B744" s="1194"/>
      <c r="C744" s="601" t="s">
        <v>2</v>
      </c>
      <c r="D744" s="132">
        <f t="shared" si="106"/>
        <v>0</v>
      </c>
      <c r="E744" s="132">
        <f t="shared" si="106"/>
        <v>0</v>
      </c>
      <c r="F744" s="92">
        <v>0</v>
      </c>
      <c r="G744" s="132">
        <f t="shared" si="101"/>
        <v>0</v>
      </c>
      <c r="H744" s="156"/>
      <c r="I744" s="39"/>
      <c r="J744" s="39"/>
      <c r="K744" s="39"/>
      <c r="L744" s="39"/>
      <c r="M744" s="39"/>
    </row>
    <row r="745" spans="1:13" ht="45" customHeight="1" x14ac:dyDescent="0.2">
      <c r="A745" s="1213"/>
      <c r="B745" s="1194"/>
      <c r="C745" s="601" t="s">
        <v>3</v>
      </c>
      <c r="D745" s="132">
        <f t="shared" si="106"/>
        <v>67670.399999999994</v>
      </c>
      <c r="E745" s="132">
        <f t="shared" si="106"/>
        <v>67594.760000000009</v>
      </c>
      <c r="F745" s="92">
        <f t="shared" si="103"/>
        <v>99.888222915780034</v>
      </c>
      <c r="G745" s="132">
        <f t="shared" si="101"/>
        <v>67594.760000000009</v>
      </c>
      <c r="H745" s="567"/>
      <c r="I745" s="39"/>
      <c r="J745" s="39"/>
      <c r="K745" s="39"/>
      <c r="L745" s="39"/>
      <c r="M745" s="39"/>
    </row>
    <row r="746" spans="1:13" ht="33.75" customHeight="1" x14ac:dyDescent="0.2">
      <c r="A746" s="1214"/>
      <c r="B746" s="1195"/>
      <c r="C746" s="601" t="s">
        <v>97</v>
      </c>
      <c r="D746" s="132">
        <f t="shared" si="106"/>
        <v>0</v>
      </c>
      <c r="E746" s="132">
        <f t="shared" si="106"/>
        <v>0</v>
      </c>
      <c r="F746" s="92">
        <v>0</v>
      </c>
      <c r="G746" s="132">
        <f t="shared" si="101"/>
        <v>0</v>
      </c>
      <c r="H746" s="156"/>
      <c r="I746" s="39"/>
      <c r="J746" s="39"/>
      <c r="K746" s="39"/>
      <c r="L746" s="39"/>
      <c r="M746" s="39"/>
    </row>
    <row r="747" spans="1:13" ht="15" customHeight="1" x14ac:dyDescent="0.2">
      <c r="A747" s="983" t="s">
        <v>17</v>
      </c>
      <c r="B747" s="886" t="s">
        <v>1101</v>
      </c>
      <c r="C747" s="601" t="s">
        <v>1</v>
      </c>
      <c r="D747" s="132">
        <f>D748+D749+D750+D751</f>
        <v>67670.399999999994</v>
      </c>
      <c r="E747" s="132">
        <f>E748+E749+E750+E751</f>
        <v>67594.760000000009</v>
      </c>
      <c r="F747" s="92">
        <f t="shared" si="103"/>
        <v>99.888222915780034</v>
      </c>
      <c r="G747" s="132">
        <f t="shared" si="101"/>
        <v>67594.760000000009</v>
      </c>
      <c r="H747" s="156"/>
      <c r="I747" s="39"/>
      <c r="J747" s="39"/>
      <c r="K747" s="39"/>
      <c r="L747" s="39"/>
      <c r="M747" s="39"/>
    </row>
    <row r="748" spans="1:13" ht="15" customHeight="1" x14ac:dyDescent="0.2">
      <c r="A748" s="983"/>
      <c r="B748" s="1194"/>
      <c r="C748" s="601" t="s">
        <v>8</v>
      </c>
      <c r="D748" s="132">
        <f t="shared" ref="D748:E751" si="107">D753+D758</f>
        <v>0</v>
      </c>
      <c r="E748" s="132">
        <f t="shared" si="107"/>
        <v>0</v>
      </c>
      <c r="F748" s="92">
        <v>0</v>
      </c>
      <c r="G748" s="132">
        <f t="shared" si="101"/>
        <v>0</v>
      </c>
      <c r="H748" s="156"/>
      <c r="I748" s="39"/>
      <c r="J748" s="39"/>
      <c r="K748" s="39"/>
      <c r="L748" s="39"/>
      <c r="M748" s="39"/>
    </row>
    <row r="749" spans="1:13" ht="45" customHeight="1" x14ac:dyDescent="0.2">
      <c r="A749" s="983"/>
      <c r="B749" s="1194"/>
      <c r="C749" s="601" t="s">
        <v>2</v>
      </c>
      <c r="D749" s="132">
        <f t="shared" si="107"/>
        <v>0</v>
      </c>
      <c r="E749" s="132">
        <f t="shared" si="107"/>
        <v>0</v>
      </c>
      <c r="F749" s="92">
        <v>0</v>
      </c>
      <c r="G749" s="132">
        <f t="shared" si="101"/>
        <v>0</v>
      </c>
      <c r="H749" s="156"/>
      <c r="I749" s="39"/>
      <c r="J749" s="39"/>
      <c r="K749" s="39"/>
      <c r="L749" s="39"/>
      <c r="M749" s="39"/>
    </row>
    <row r="750" spans="1:13" ht="60" customHeight="1" x14ac:dyDescent="0.2">
      <c r="A750" s="983"/>
      <c r="B750" s="1194"/>
      <c r="C750" s="601" t="s">
        <v>3</v>
      </c>
      <c r="D750" s="132">
        <f t="shared" si="107"/>
        <v>67670.399999999994</v>
      </c>
      <c r="E750" s="30">
        <f>E755+E760</f>
        <v>67594.760000000009</v>
      </c>
      <c r="F750" s="92">
        <f t="shared" si="103"/>
        <v>99.888222915780034</v>
      </c>
      <c r="G750" s="132">
        <f t="shared" si="101"/>
        <v>67594.760000000009</v>
      </c>
      <c r="H750" s="567"/>
      <c r="I750" s="39"/>
      <c r="J750" s="39"/>
      <c r="K750" s="39"/>
      <c r="L750" s="39"/>
      <c r="M750" s="39"/>
    </row>
    <row r="751" spans="1:13" ht="33.75" customHeight="1" x14ac:dyDescent="0.2">
      <c r="A751" s="983"/>
      <c r="B751" s="1195"/>
      <c r="C751" s="601" t="s">
        <v>97</v>
      </c>
      <c r="D751" s="132">
        <f t="shared" si="107"/>
        <v>0</v>
      </c>
      <c r="E751" s="132">
        <f t="shared" si="107"/>
        <v>0</v>
      </c>
      <c r="F751" s="92">
        <v>0</v>
      </c>
      <c r="G751" s="132">
        <f t="shared" si="101"/>
        <v>0</v>
      </c>
      <c r="H751" s="156"/>
      <c r="I751" s="39"/>
      <c r="J751" s="39"/>
      <c r="K751" s="39"/>
      <c r="L751" s="39"/>
      <c r="M751" s="39"/>
    </row>
    <row r="752" spans="1:13" ht="21" customHeight="1" x14ac:dyDescent="0.2">
      <c r="A752" s="983" t="s">
        <v>18</v>
      </c>
      <c r="B752" s="886" t="s">
        <v>1102</v>
      </c>
      <c r="C752" s="601" t="s">
        <v>1</v>
      </c>
      <c r="D752" s="132">
        <f>D753+D754+D755+D756</f>
        <v>37213.4</v>
      </c>
      <c r="E752" s="132">
        <f>E753+E754+E755+E756</f>
        <v>37165.550000000003</v>
      </c>
      <c r="F752" s="92">
        <f t="shared" si="103"/>
        <v>99.871417285171475</v>
      </c>
      <c r="G752" s="132">
        <f t="shared" si="101"/>
        <v>37165.550000000003</v>
      </c>
      <c r="H752" s="156"/>
      <c r="I752" s="39"/>
      <c r="J752" s="39"/>
      <c r="K752" s="39"/>
      <c r="L752" s="39"/>
      <c r="M752" s="39"/>
    </row>
    <row r="753" spans="1:13" ht="52.5" customHeight="1" x14ac:dyDescent="0.2">
      <c r="A753" s="983"/>
      <c r="B753" s="1194"/>
      <c r="C753" s="601" t="s">
        <v>8</v>
      </c>
      <c r="D753" s="132">
        <v>0</v>
      </c>
      <c r="E753" s="132">
        <v>0</v>
      </c>
      <c r="F753" s="92">
        <v>0</v>
      </c>
      <c r="G753" s="132">
        <f t="shared" si="101"/>
        <v>0</v>
      </c>
      <c r="H753" s="156"/>
      <c r="I753" s="39"/>
      <c r="J753" s="39"/>
      <c r="K753" s="39"/>
      <c r="L753" s="39"/>
      <c r="M753" s="39"/>
    </row>
    <row r="754" spans="1:13" ht="45" customHeight="1" x14ac:dyDescent="0.2">
      <c r="A754" s="983"/>
      <c r="B754" s="1194"/>
      <c r="C754" s="601" t="s">
        <v>2</v>
      </c>
      <c r="D754" s="132">
        <v>0</v>
      </c>
      <c r="E754" s="132">
        <v>0</v>
      </c>
      <c r="F754" s="92">
        <v>0</v>
      </c>
      <c r="G754" s="132">
        <f t="shared" ref="G754:G790" si="108">E754</f>
        <v>0</v>
      </c>
      <c r="H754" s="156"/>
      <c r="I754" s="39"/>
      <c r="J754" s="39"/>
      <c r="K754" s="39"/>
      <c r="L754" s="39"/>
      <c r="M754" s="39"/>
    </row>
    <row r="755" spans="1:13" ht="123" customHeight="1" x14ac:dyDescent="0.2">
      <c r="A755" s="983"/>
      <c r="B755" s="1194"/>
      <c r="C755" s="601" t="s">
        <v>3</v>
      </c>
      <c r="D755" s="132">
        <v>37213.4</v>
      </c>
      <c r="E755" s="30">
        <v>37165.550000000003</v>
      </c>
      <c r="F755" s="92">
        <f>E755/D755*100</f>
        <v>99.871417285171475</v>
      </c>
      <c r="G755" s="132">
        <f t="shared" si="108"/>
        <v>37165.550000000003</v>
      </c>
      <c r="H755" s="567" t="s">
        <v>1211</v>
      </c>
      <c r="I755" s="39"/>
      <c r="J755" s="39"/>
      <c r="K755" s="39"/>
      <c r="L755" s="39"/>
      <c r="M755" s="39"/>
    </row>
    <row r="756" spans="1:13" ht="35.25" customHeight="1" x14ac:dyDescent="0.2">
      <c r="A756" s="983"/>
      <c r="B756" s="1195"/>
      <c r="C756" s="601" t="s">
        <v>97</v>
      </c>
      <c r="D756" s="132">
        <v>0</v>
      </c>
      <c r="E756" s="132">
        <v>0</v>
      </c>
      <c r="F756" s="92">
        <v>0</v>
      </c>
      <c r="G756" s="132">
        <f t="shared" si="108"/>
        <v>0</v>
      </c>
      <c r="H756" s="156"/>
      <c r="I756" s="39"/>
      <c r="J756" s="39"/>
      <c r="K756" s="39"/>
      <c r="L756" s="39"/>
      <c r="M756" s="39"/>
    </row>
    <row r="757" spans="1:13" ht="22.5" customHeight="1" x14ac:dyDescent="0.2">
      <c r="A757" s="983" t="s">
        <v>105</v>
      </c>
      <c r="B757" s="886" t="s">
        <v>1103</v>
      </c>
      <c r="C757" s="601" t="s">
        <v>1</v>
      </c>
      <c r="D757" s="132">
        <f>D758+D759+D760+D761</f>
        <v>30457</v>
      </c>
      <c r="E757" s="132">
        <f>E758+E759+E760+E761</f>
        <v>30429.21</v>
      </c>
      <c r="F757" s="92">
        <f t="shared" si="103"/>
        <v>99.908756607676395</v>
      </c>
      <c r="G757" s="132">
        <f t="shared" si="108"/>
        <v>30429.21</v>
      </c>
      <c r="H757" s="156"/>
      <c r="I757" s="39"/>
      <c r="J757" s="39"/>
      <c r="K757" s="39"/>
      <c r="L757" s="39"/>
      <c r="M757" s="39"/>
    </row>
    <row r="758" spans="1:13" ht="45.75" customHeight="1" x14ac:dyDescent="0.2">
      <c r="A758" s="983"/>
      <c r="B758" s="1194"/>
      <c r="C758" s="601" t="s">
        <v>8</v>
      </c>
      <c r="D758" s="132">
        <v>0</v>
      </c>
      <c r="E758" s="132">
        <v>0</v>
      </c>
      <c r="F758" s="92">
        <v>0</v>
      </c>
      <c r="G758" s="132">
        <f t="shared" si="108"/>
        <v>0</v>
      </c>
      <c r="H758" s="156"/>
      <c r="I758" s="39"/>
      <c r="J758" s="39"/>
      <c r="K758" s="39"/>
      <c r="L758" s="39"/>
      <c r="M758" s="39"/>
    </row>
    <row r="759" spans="1:13" ht="45" customHeight="1" x14ac:dyDescent="0.2">
      <c r="A759" s="983"/>
      <c r="B759" s="1194"/>
      <c r="C759" s="601" t="s">
        <v>2</v>
      </c>
      <c r="D759" s="132">
        <v>0</v>
      </c>
      <c r="E759" s="132">
        <v>0</v>
      </c>
      <c r="F759" s="92">
        <v>0</v>
      </c>
      <c r="G759" s="132">
        <f t="shared" si="108"/>
        <v>0</v>
      </c>
      <c r="H759" s="156"/>
      <c r="I759" s="39"/>
      <c r="J759" s="39"/>
      <c r="K759" s="39"/>
      <c r="L759" s="39"/>
      <c r="M759" s="39"/>
    </row>
    <row r="760" spans="1:13" ht="113.25" customHeight="1" x14ac:dyDescent="0.2">
      <c r="A760" s="983"/>
      <c r="B760" s="1194"/>
      <c r="C760" s="601" t="s">
        <v>3</v>
      </c>
      <c r="D760" s="132">
        <v>30457</v>
      </c>
      <c r="E760" s="30">
        <v>30429.21</v>
      </c>
      <c r="F760" s="92">
        <f>E760/D760*100</f>
        <v>99.908756607676395</v>
      </c>
      <c r="G760" s="132">
        <f t="shared" si="108"/>
        <v>30429.21</v>
      </c>
      <c r="H760" s="567" t="s">
        <v>1412</v>
      </c>
      <c r="I760" s="39"/>
      <c r="J760" s="39"/>
      <c r="K760" s="39"/>
      <c r="L760" s="39"/>
      <c r="M760" s="39"/>
    </row>
    <row r="761" spans="1:13" ht="45" customHeight="1" x14ac:dyDescent="0.2">
      <c r="A761" s="983"/>
      <c r="B761" s="1195"/>
      <c r="C761" s="601" t="s">
        <v>97</v>
      </c>
      <c r="D761" s="132">
        <v>0</v>
      </c>
      <c r="E761" s="132">
        <v>0</v>
      </c>
      <c r="F761" s="92">
        <v>0</v>
      </c>
      <c r="G761" s="132">
        <f t="shared" si="108"/>
        <v>0</v>
      </c>
      <c r="H761" s="156"/>
      <c r="I761" s="39"/>
      <c r="J761" s="39"/>
      <c r="K761" s="39"/>
      <c r="L761" s="39"/>
      <c r="M761" s="39"/>
    </row>
    <row r="762" spans="1:13" ht="15" customHeight="1" x14ac:dyDescent="0.2">
      <c r="A762" s="983">
        <v>3</v>
      </c>
      <c r="B762" s="912" t="s">
        <v>1104</v>
      </c>
      <c r="C762" s="601" t="s">
        <v>1</v>
      </c>
      <c r="D762" s="132">
        <f>D763+D764+D765+D766</f>
        <v>300</v>
      </c>
      <c r="E762" s="132">
        <f>E763+E764+E765+E766</f>
        <v>145.80000000000001</v>
      </c>
      <c r="F762" s="92">
        <f t="shared" si="103"/>
        <v>48.6</v>
      </c>
      <c r="G762" s="132">
        <f t="shared" si="108"/>
        <v>145.80000000000001</v>
      </c>
      <c r="H762" s="156"/>
      <c r="I762" s="39"/>
      <c r="J762" s="39"/>
      <c r="K762" s="39"/>
      <c r="L762" s="39"/>
      <c r="M762" s="39"/>
    </row>
    <row r="763" spans="1:13" ht="53.25" customHeight="1" x14ac:dyDescent="0.2">
      <c r="A763" s="983"/>
      <c r="B763" s="1194"/>
      <c r="C763" s="601" t="s">
        <v>8</v>
      </c>
      <c r="D763" s="132">
        <f t="shared" ref="D763:E766" si="109">D768</f>
        <v>0</v>
      </c>
      <c r="E763" s="132">
        <f t="shared" si="109"/>
        <v>0</v>
      </c>
      <c r="F763" s="92">
        <v>0</v>
      </c>
      <c r="G763" s="132">
        <f t="shared" si="108"/>
        <v>0</v>
      </c>
      <c r="H763" s="156"/>
      <c r="I763" s="39"/>
      <c r="J763" s="39"/>
      <c r="K763" s="39"/>
      <c r="L763" s="39"/>
      <c r="M763" s="39"/>
    </row>
    <row r="764" spans="1:13" ht="45" customHeight="1" x14ac:dyDescent="0.2">
      <c r="A764" s="983"/>
      <c r="B764" s="1194"/>
      <c r="C764" s="601" t="s">
        <v>2</v>
      </c>
      <c r="D764" s="132">
        <f t="shared" si="109"/>
        <v>0</v>
      </c>
      <c r="E764" s="132">
        <f t="shared" si="109"/>
        <v>0</v>
      </c>
      <c r="F764" s="92">
        <v>0</v>
      </c>
      <c r="G764" s="132">
        <f t="shared" si="108"/>
        <v>0</v>
      </c>
      <c r="H764" s="156"/>
      <c r="I764" s="39"/>
      <c r="J764" s="39"/>
      <c r="K764" s="39"/>
      <c r="L764" s="39"/>
      <c r="M764" s="39"/>
    </row>
    <row r="765" spans="1:13" ht="54" customHeight="1" x14ac:dyDescent="0.2">
      <c r="A765" s="983"/>
      <c r="B765" s="1194"/>
      <c r="C765" s="601" t="s">
        <v>3</v>
      </c>
      <c r="D765" s="132">
        <f t="shared" si="109"/>
        <v>300</v>
      </c>
      <c r="E765" s="132">
        <f t="shared" si="109"/>
        <v>145.80000000000001</v>
      </c>
      <c r="F765" s="92">
        <f t="shared" si="103"/>
        <v>48.6</v>
      </c>
      <c r="G765" s="132">
        <f t="shared" si="108"/>
        <v>145.80000000000001</v>
      </c>
      <c r="H765" s="156"/>
      <c r="I765" s="39"/>
      <c r="J765" s="39"/>
      <c r="K765" s="39"/>
      <c r="L765" s="39"/>
      <c r="M765" s="39"/>
    </row>
    <row r="766" spans="1:13" ht="27.75" customHeight="1" x14ac:dyDescent="0.2">
      <c r="A766" s="983"/>
      <c r="B766" s="1195"/>
      <c r="C766" s="601" t="s">
        <v>97</v>
      </c>
      <c r="D766" s="132">
        <f t="shared" si="109"/>
        <v>0</v>
      </c>
      <c r="E766" s="132">
        <f t="shared" si="109"/>
        <v>0</v>
      </c>
      <c r="F766" s="92">
        <v>0</v>
      </c>
      <c r="G766" s="132">
        <f t="shared" si="108"/>
        <v>0</v>
      </c>
      <c r="H766" s="156"/>
      <c r="I766" s="39"/>
      <c r="J766" s="39"/>
      <c r="K766" s="39"/>
      <c r="L766" s="39"/>
      <c r="M766" s="39"/>
    </row>
    <row r="767" spans="1:13" ht="15" customHeight="1" x14ac:dyDescent="0.2">
      <c r="A767" s="1212" t="s">
        <v>24</v>
      </c>
      <c r="B767" s="886" t="s">
        <v>1105</v>
      </c>
      <c r="C767" s="601" t="s">
        <v>1</v>
      </c>
      <c r="D767" s="132">
        <f>D768+D769+D770+D771</f>
        <v>300</v>
      </c>
      <c r="E767" s="132">
        <f>E768+E769+E770+E771</f>
        <v>145.80000000000001</v>
      </c>
      <c r="F767" s="92">
        <f t="shared" si="103"/>
        <v>48.6</v>
      </c>
      <c r="G767" s="132">
        <f t="shared" si="108"/>
        <v>145.80000000000001</v>
      </c>
      <c r="H767" s="156"/>
      <c r="I767" s="39"/>
      <c r="J767" s="39"/>
      <c r="K767" s="39"/>
      <c r="L767" s="39"/>
      <c r="M767" s="39"/>
    </row>
    <row r="768" spans="1:13" ht="52.5" customHeight="1" x14ac:dyDescent="0.2">
      <c r="A768" s="1213"/>
      <c r="B768" s="1194"/>
      <c r="C768" s="601" t="s">
        <v>8</v>
      </c>
      <c r="D768" s="132">
        <f t="shared" ref="D768:E771" si="110">D773</f>
        <v>0</v>
      </c>
      <c r="E768" s="132">
        <f t="shared" si="110"/>
        <v>0</v>
      </c>
      <c r="F768" s="92">
        <v>0</v>
      </c>
      <c r="G768" s="132">
        <f t="shared" si="108"/>
        <v>0</v>
      </c>
      <c r="H768" s="156"/>
      <c r="I768" s="39"/>
      <c r="J768" s="39"/>
      <c r="K768" s="39"/>
      <c r="L768" s="39"/>
      <c r="M768" s="39"/>
    </row>
    <row r="769" spans="1:13" ht="45" x14ac:dyDescent="0.2">
      <c r="A769" s="1213"/>
      <c r="B769" s="1194"/>
      <c r="C769" s="601" t="s">
        <v>2</v>
      </c>
      <c r="D769" s="132">
        <f t="shared" si="110"/>
        <v>0</v>
      </c>
      <c r="E769" s="132">
        <f t="shared" si="110"/>
        <v>0</v>
      </c>
      <c r="F769" s="92">
        <v>0</v>
      </c>
      <c r="G769" s="132">
        <f t="shared" si="108"/>
        <v>0</v>
      </c>
      <c r="H769" s="156"/>
      <c r="I769" s="39"/>
      <c r="J769" s="39"/>
      <c r="K769" s="39"/>
      <c r="L769" s="39"/>
      <c r="M769" s="39"/>
    </row>
    <row r="770" spans="1:13" ht="51.75" customHeight="1" x14ac:dyDescent="0.2">
      <c r="A770" s="1213"/>
      <c r="B770" s="1194"/>
      <c r="C770" s="601" t="s">
        <v>3</v>
      </c>
      <c r="D770" s="132">
        <f t="shared" si="110"/>
        <v>300</v>
      </c>
      <c r="E770" s="132">
        <f>E775</f>
        <v>145.80000000000001</v>
      </c>
      <c r="F770" s="92">
        <f t="shared" si="103"/>
        <v>48.6</v>
      </c>
      <c r="G770" s="132">
        <f t="shared" si="108"/>
        <v>145.80000000000001</v>
      </c>
      <c r="H770" s="567"/>
      <c r="I770" s="39"/>
      <c r="J770" s="39"/>
      <c r="K770" s="39"/>
      <c r="L770" s="39"/>
      <c r="M770" s="39"/>
    </row>
    <row r="771" spans="1:13" ht="30" customHeight="1" x14ac:dyDescent="0.2">
      <c r="A771" s="1214"/>
      <c r="B771" s="1195"/>
      <c r="C771" s="601" t="s">
        <v>97</v>
      </c>
      <c r="D771" s="132">
        <f t="shared" si="110"/>
        <v>0</v>
      </c>
      <c r="E771" s="132">
        <f t="shared" si="110"/>
        <v>0</v>
      </c>
      <c r="F771" s="92">
        <v>0</v>
      </c>
      <c r="G771" s="132">
        <f t="shared" si="108"/>
        <v>0</v>
      </c>
      <c r="H771" s="156"/>
      <c r="I771" s="39"/>
      <c r="J771" s="39"/>
      <c r="K771" s="39"/>
      <c r="L771" s="39"/>
      <c r="M771" s="39"/>
    </row>
    <row r="772" spans="1:13" ht="15" customHeight="1" x14ac:dyDescent="0.2">
      <c r="A772" s="1212" t="s">
        <v>25</v>
      </c>
      <c r="B772" s="886" t="s">
        <v>1106</v>
      </c>
      <c r="C772" s="601" t="s">
        <v>1</v>
      </c>
      <c r="D772" s="132">
        <f>D773+D774+D775+D776</f>
        <v>300</v>
      </c>
      <c r="E772" s="132">
        <f>E773+E774+E775+E776</f>
        <v>145.80000000000001</v>
      </c>
      <c r="F772" s="92">
        <f t="shared" si="103"/>
        <v>48.6</v>
      </c>
      <c r="G772" s="132">
        <f t="shared" si="108"/>
        <v>145.80000000000001</v>
      </c>
      <c r="H772" s="156"/>
      <c r="I772" s="39"/>
      <c r="J772" s="39"/>
      <c r="K772" s="39"/>
      <c r="L772" s="39"/>
      <c r="M772" s="39"/>
    </row>
    <row r="773" spans="1:13" ht="59.25" customHeight="1" x14ac:dyDescent="0.2">
      <c r="A773" s="1213"/>
      <c r="B773" s="1194"/>
      <c r="C773" s="601" t="s">
        <v>8</v>
      </c>
      <c r="D773" s="132">
        <v>0</v>
      </c>
      <c r="E773" s="132">
        <v>0</v>
      </c>
      <c r="F773" s="92">
        <v>0</v>
      </c>
      <c r="G773" s="132">
        <f t="shared" si="108"/>
        <v>0</v>
      </c>
      <c r="H773" s="156"/>
      <c r="I773" s="39"/>
      <c r="J773" s="39"/>
      <c r="K773" s="39"/>
      <c r="L773" s="39"/>
      <c r="M773" s="39"/>
    </row>
    <row r="774" spans="1:13" ht="45" x14ac:dyDescent="0.2">
      <c r="A774" s="1213"/>
      <c r="B774" s="1194"/>
      <c r="C774" s="601" t="s">
        <v>2</v>
      </c>
      <c r="D774" s="132">
        <v>0</v>
      </c>
      <c r="E774" s="132">
        <v>0</v>
      </c>
      <c r="F774" s="92">
        <v>0</v>
      </c>
      <c r="G774" s="132">
        <f t="shared" si="108"/>
        <v>0</v>
      </c>
      <c r="H774" s="156"/>
      <c r="I774" s="39"/>
      <c r="J774" s="39"/>
      <c r="K774" s="39"/>
      <c r="L774" s="39"/>
      <c r="M774" s="39"/>
    </row>
    <row r="775" spans="1:13" ht="174" customHeight="1" x14ac:dyDescent="0.2">
      <c r="A775" s="1213"/>
      <c r="B775" s="1194"/>
      <c r="C775" s="601" t="s">
        <v>3</v>
      </c>
      <c r="D775" s="132">
        <v>300</v>
      </c>
      <c r="E775" s="30">
        <v>145.80000000000001</v>
      </c>
      <c r="F775" s="92">
        <f>E775/D775*100</f>
        <v>48.6</v>
      </c>
      <c r="G775" s="132">
        <f t="shared" si="108"/>
        <v>145.80000000000001</v>
      </c>
      <c r="H775" s="567" t="s">
        <v>1775</v>
      </c>
      <c r="I775" s="39"/>
      <c r="J775" s="39"/>
      <c r="K775" s="39"/>
      <c r="L775" s="39"/>
      <c r="M775" s="39"/>
    </row>
    <row r="776" spans="1:13" ht="26.25" customHeight="1" x14ac:dyDescent="0.2">
      <c r="A776" s="1214"/>
      <c r="B776" s="1195"/>
      <c r="C776" s="601" t="s">
        <v>97</v>
      </c>
      <c r="D776" s="132">
        <v>0</v>
      </c>
      <c r="E776" s="132">
        <v>0</v>
      </c>
      <c r="F776" s="92">
        <v>0</v>
      </c>
      <c r="G776" s="132">
        <f t="shared" si="108"/>
        <v>0</v>
      </c>
      <c r="H776" s="156"/>
      <c r="I776" s="39"/>
      <c r="J776" s="39"/>
      <c r="K776" s="39"/>
      <c r="L776" s="39"/>
      <c r="M776" s="39"/>
    </row>
    <row r="777" spans="1:13" ht="23.25" customHeight="1" x14ac:dyDescent="0.2">
      <c r="A777" s="983">
        <v>4</v>
      </c>
      <c r="B777" s="912" t="s">
        <v>1107</v>
      </c>
      <c r="C777" s="601" t="s">
        <v>1</v>
      </c>
      <c r="D777" s="132">
        <f>D778+D779+D780+D781</f>
        <v>24230</v>
      </c>
      <c r="E777" s="132">
        <f>E778+E779+E780+E781</f>
        <v>22288.43</v>
      </c>
      <c r="F777" s="92">
        <f t="shared" si="103"/>
        <v>91.98691704498556</v>
      </c>
      <c r="G777" s="132">
        <f t="shared" si="108"/>
        <v>22288.43</v>
      </c>
      <c r="H777" s="156"/>
      <c r="I777" s="39"/>
      <c r="J777" s="39"/>
      <c r="K777" s="39"/>
      <c r="L777" s="39"/>
      <c r="M777" s="39"/>
    </row>
    <row r="778" spans="1:13" ht="54.75" customHeight="1" x14ac:dyDescent="0.2">
      <c r="A778" s="983"/>
      <c r="B778" s="1194"/>
      <c r="C778" s="601" t="s">
        <v>8</v>
      </c>
      <c r="D778" s="132">
        <f t="shared" ref="D778:E781" si="111">D783</f>
        <v>0</v>
      </c>
      <c r="E778" s="132">
        <f t="shared" si="111"/>
        <v>0</v>
      </c>
      <c r="F778" s="92">
        <v>0</v>
      </c>
      <c r="G778" s="132">
        <f t="shared" si="108"/>
        <v>0</v>
      </c>
      <c r="H778" s="156"/>
      <c r="I778" s="39"/>
      <c r="J778" s="39"/>
      <c r="K778" s="39"/>
      <c r="L778" s="39"/>
      <c r="M778" s="39"/>
    </row>
    <row r="779" spans="1:13" ht="54" customHeight="1" x14ac:dyDescent="0.2">
      <c r="A779" s="983"/>
      <c r="B779" s="1194"/>
      <c r="C779" s="601" t="s">
        <v>2</v>
      </c>
      <c r="D779" s="132">
        <f t="shared" si="111"/>
        <v>0</v>
      </c>
      <c r="E779" s="132">
        <f t="shared" si="111"/>
        <v>0</v>
      </c>
      <c r="F779" s="92">
        <v>0</v>
      </c>
      <c r="G779" s="132">
        <f t="shared" si="108"/>
        <v>0</v>
      </c>
      <c r="H779" s="156"/>
      <c r="I779" s="39"/>
      <c r="J779" s="39"/>
      <c r="K779" s="39"/>
      <c r="L779" s="39"/>
      <c r="M779" s="39"/>
    </row>
    <row r="780" spans="1:13" ht="54" customHeight="1" x14ac:dyDescent="0.2">
      <c r="A780" s="983"/>
      <c r="B780" s="1194"/>
      <c r="C780" s="601" t="s">
        <v>3</v>
      </c>
      <c r="D780" s="132">
        <f t="shared" si="111"/>
        <v>24230</v>
      </c>
      <c r="E780" s="132">
        <f t="shared" si="111"/>
        <v>22288.43</v>
      </c>
      <c r="F780" s="92">
        <f t="shared" si="103"/>
        <v>91.98691704498556</v>
      </c>
      <c r="G780" s="132">
        <f t="shared" si="108"/>
        <v>22288.43</v>
      </c>
      <c r="H780" s="156"/>
      <c r="I780" s="39"/>
      <c r="J780" s="39"/>
      <c r="K780" s="39"/>
      <c r="L780" s="39"/>
      <c r="M780" s="39"/>
    </row>
    <row r="781" spans="1:13" ht="23.25" customHeight="1" x14ac:dyDescent="0.2">
      <c r="A781" s="983"/>
      <c r="B781" s="1195"/>
      <c r="C781" s="601" t="s">
        <v>97</v>
      </c>
      <c r="D781" s="132">
        <f t="shared" si="111"/>
        <v>0</v>
      </c>
      <c r="E781" s="132">
        <f t="shared" si="111"/>
        <v>0</v>
      </c>
      <c r="F781" s="92">
        <v>0</v>
      </c>
      <c r="G781" s="132">
        <f t="shared" si="108"/>
        <v>0</v>
      </c>
      <c r="H781" s="156"/>
      <c r="I781" s="39"/>
      <c r="J781" s="39"/>
      <c r="K781" s="39"/>
      <c r="L781" s="39"/>
      <c r="M781" s="39"/>
    </row>
    <row r="782" spans="1:13" ht="23.25" customHeight="1" x14ac:dyDescent="0.2">
      <c r="A782" s="983" t="s">
        <v>36</v>
      </c>
      <c r="B782" s="886" t="s">
        <v>1752</v>
      </c>
      <c r="C782" s="601" t="s">
        <v>1</v>
      </c>
      <c r="D782" s="132">
        <f>D783+D784+D785+D786</f>
        <v>24230</v>
      </c>
      <c r="E782" s="132">
        <f>E783+E784+E785+E786</f>
        <v>22288.43</v>
      </c>
      <c r="F782" s="92">
        <f t="shared" si="103"/>
        <v>91.98691704498556</v>
      </c>
      <c r="G782" s="132">
        <f t="shared" si="108"/>
        <v>22288.43</v>
      </c>
      <c r="H782" s="156"/>
      <c r="I782" s="39"/>
      <c r="J782" s="39"/>
      <c r="K782" s="39"/>
      <c r="L782" s="39"/>
      <c r="M782" s="39"/>
    </row>
    <row r="783" spans="1:13" ht="46.5" customHeight="1" x14ac:dyDescent="0.2">
      <c r="A783" s="983"/>
      <c r="B783" s="1194"/>
      <c r="C783" s="601" t="s">
        <v>8</v>
      </c>
      <c r="D783" s="132">
        <f t="shared" ref="D783:E786" si="112">D788</f>
        <v>0</v>
      </c>
      <c r="E783" s="132">
        <f t="shared" si="112"/>
        <v>0</v>
      </c>
      <c r="F783" s="92">
        <v>0</v>
      </c>
      <c r="G783" s="132">
        <f t="shared" si="108"/>
        <v>0</v>
      </c>
      <c r="H783" s="156"/>
      <c r="I783" s="39"/>
      <c r="J783" s="39"/>
      <c r="K783" s="39"/>
      <c r="L783" s="39"/>
      <c r="M783" s="39"/>
    </row>
    <row r="784" spans="1:13" ht="51.75" customHeight="1" x14ac:dyDescent="0.2">
      <c r="A784" s="983"/>
      <c r="B784" s="1194"/>
      <c r="C784" s="601" t="s">
        <v>2</v>
      </c>
      <c r="D784" s="132">
        <f t="shared" si="112"/>
        <v>0</v>
      </c>
      <c r="E784" s="132">
        <f t="shared" si="112"/>
        <v>0</v>
      </c>
      <c r="F784" s="92">
        <v>0</v>
      </c>
      <c r="G784" s="132">
        <f t="shared" si="108"/>
        <v>0</v>
      </c>
      <c r="H784" s="156"/>
      <c r="I784" s="39"/>
      <c r="J784" s="39"/>
      <c r="K784" s="39"/>
      <c r="L784" s="39"/>
      <c r="M784" s="39"/>
    </row>
    <row r="785" spans="1:13" ht="60.75" customHeight="1" x14ac:dyDescent="0.2">
      <c r="A785" s="983"/>
      <c r="B785" s="1194"/>
      <c r="C785" s="601" t="s">
        <v>3</v>
      </c>
      <c r="D785" s="132">
        <f t="shared" si="112"/>
        <v>24230</v>
      </c>
      <c r="E785" s="132">
        <f t="shared" si="112"/>
        <v>22288.43</v>
      </c>
      <c r="F785" s="92">
        <f t="shared" si="103"/>
        <v>91.98691704498556</v>
      </c>
      <c r="G785" s="132">
        <f t="shared" si="108"/>
        <v>22288.43</v>
      </c>
      <c r="H785" s="567"/>
      <c r="J785" s="39"/>
      <c r="K785" s="39"/>
      <c r="L785" s="39"/>
      <c r="M785" s="39"/>
    </row>
    <row r="786" spans="1:13" ht="23.25" customHeight="1" x14ac:dyDescent="0.2">
      <c r="A786" s="983"/>
      <c r="B786" s="1195"/>
      <c r="C786" s="601" t="s">
        <v>97</v>
      </c>
      <c r="D786" s="132">
        <f t="shared" si="112"/>
        <v>0</v>
      </c>
      <c r="E786" s="132">
        <f t="shared" si="112"/>
        <v>0</v>
      </c>
      <c r="F786" s="92">
        <v>0</v>
      </c>
      <c r="G786" s="132">
        <f t="shared" si="108"/>
        <v>0</v>
      </c>
      <c r="H786" s="156"/>
      <c r="J786" s="39"/>
      <c r="K786" s="39"/>
      <c r="L786" s="39"/>
      <c r="M786" s="39"/>
    </row>
    <row r="787" spans="1:13" ht="30" customHeight="1" x14ac:dyDescent="0.2">
      <c r="A787" s="1215" t="s">
        <v>37</v>
      </c>
      <c r="B787" s="886" t="s">
        <v>1109</v>
      </c>
      <c r="C787" s="601" t="s">
        <v>1</v>
      </c>
      <c r="D787" s="132">
        <f>D788+D789+D790+D791</f>
        <v>24230</v>
      </c>
      <c r="E787" s="132">
        <f>E788+E789+E790+E791</f>
        <v>22288.43</v>
      </c>
      <c r="F787" s="92">
        <f t="shared" si="103"/>
        <v>91.98691704498556</v>
      </c>
      <c r="G787" s="132">
        <f t="shared" si="108"/>
        <v>22288.43</v>
      </c>
      <c r="H787" s="156"/>
      <c r="J787" s="39"/>
      <c r="K787" s="39"/>
      <c r="L787" s="39"/>
      <c r="M787" s="39"/>
    </row>
    <row r="788" spans="1:13" ht="45.75" customHeight="1" x14ac:dyDescent="0.2">
      <c r="A788" s="983"/>
      <c r="B788" s="1194"/>
      <c r="C788" s="601" t="s">
        <v>8</v>
      </c>
      <c r="D788" s="132">
        <v>0</v>
      </c>
      <c r="E788" s="132">
        <v>0</v>
      </c>
      <c r="F788" s="92">
        <v>0</v>
      </c>
      <c r="G788" s="132">
        <f t="shared" si="108"/>
        <v>0</v>
      </c>
      <c r="H788" s="156"/>
      <c r="J788" s="39"/>
      <c r="K788" s="39"/>
      <c r="L788" s="39"/>
      <c r="M788" s="39"/>
    </row>
    <row r="789" spans="1:13" ht="45.75" customHeight="1" x14ac:dyDescent="0.2">
      <c r="A789" s="983"/>
      <c r="B789" s="1194"/>
      <c r="C789" s="601" t="s">
        <v>2</v>
      </c>
      <c r="D789" s="132">
        <v>0</v>
      </c>
      <c r="E789" s="132">
        <v>0</v>
      </c>
      <c r="F789" s="92">
        <v>0</v>
      </c>
      <c r="G789" s="132">
        <f t="shared" si="108"/>
        <v>0</v>
      </c>
      <c r="H789" s="156"/>
      <c r="J789" s="39"/>
      <c r="K789" s="39"/>
      <c r="L789" s="39"/>
      <c r="M789" s="39"/>
    </row>
    <row r="790" spans="1:13" ht="146.25" customHeight="1" x14ac:dyDescent="0.2">
      <c r="A790" s="983"/>
      <c r="B790" s="1194"/>
      <c r="C790" s="601" t="s">
        <v>3</v>
      </c>
      <c r="D790" s="132">
        <v>24230</v>
      </c>
      <c r="E790" s="30">
        <v>22288.43</v>
      </c>
      <c r="F790" s="92">
        <f>E790/D790*100</f>
        <v>91.98691704498556</v>
      </c>
      <c r="G790" s="132">
        <f t="shared" si="108"/>
        <v>22288.43</v>
      </c>
      <c r="H790" s="569" t="s">
        <v>1776</v>
      </c>
      <c r="J790" s="39"/>
      <c r="K790" s="39"/>
      <c r="L790" s="39"/>
      <c r="M790" s="39"/>
    </row>
    <row r="791" spans="1:13" ht="35.25" customHeight="1" x14ac:dyDescent="0.2">
      <c r="A791" s="983"/>
      <c r="B791" s="1195"/>
      <c r="C791" s="601" t="s">
        <v>97</v>
      </c>
      <c r="D791" s="132">
        <v>0</v>
      </c>
      <c r="E791" s="132">
        <v>0</v>
      </c>
      <c r="F791" s="92">
        <v>0</v>
      </c>
      <c r="G791" s="132">
        <v>0</v>
      </c>
      <c r="H791" s="156"/>
      <c r="J791" s="39"/>
      <c r="K791" s="39"/>
      <c r="L791" s="39"/>
      <c r="M791" s="39"/>
    </row>
    <row r="792" spans="1:13" ht="27" customHeight="1" x14ac:dyDescent="0.2">
      <c r="A792" s="1199" t="s">
        <v>209</v>
      </c>
      <c r="B792" s="1200"/>
      <c r="C792" s="1200"/>
      <c r="D792" s="1200"/>
      <c r="E792" s="1200"/>
      <c r="F792" s="1200"/>
      <c r="G792" s="1200"/>
      <c r="H792" s="1201"/>
      <c r="I792" s="608"/>
      <c r="J792" s="39"/>
      <c r="K792" s="39"/>
      <c r="L792" s="39"/>
      <c r="M792" s="39"/>
    </row>
    <row r="793" spans="1:13" ht="45" customHeight="1" x14ac:dyDescent="0.2">
      <c r="A793" s="1202"/>
      <c r="B793" s="1196" t="s">
        <v>19</v>
      </c>
      <c r="C793" s="419" t="s">
        <v>1</v>
      </c>
      <c r="D793" s="67">
        <f>D794+D795+D796</f>
        <v>123464.9</v>
      </c>
      <c r="E793" s="67">
        <f>E794+E795+E796</f>
        <v>118901.99999999997</v>
      </c>
      <c r="F793" s="94">
        <f>E793/D793*100</f>
        <v>96.304293770942166</v>
      </c>
      <c r="G793" s="67">
        <f>G794+G795+G796</f>
        <v>118901.99999999997</v>
      </c>
      <c r="H793" s="156"/>
      <c r="J793" s="39"/>
      <c r="K793" s="39"/>
      <c r="L793" s="39"/>
      <c r="M793" s="39"/>
    </row>
    <row r="794" spans="1:13" ht="42.75" x14ac:dyDescent="0.2">
      <c r="A794" s="1203"/>
      <c r="B794" s="1197"/>
      <c r="C794" s="419" t="s">
        <v>210</v>
      </c>
      <c r="D794" s="67">
        <f t="shared" ref="D794:E796" si="113">D799+D839+D859</f>
        <v>0</v>
      </c>
      <c r="E794" s="67">
        <f t="shared" si="113"/>
        <v>0</v>
      </c>
      <c r="F794" s="94">
        <v>0</v>
      </c>
      <c r="G794" s="67">
        <f>G799+G839+G859</f>
        <v>0</v>
      </c>
      <c r="H794" s="156"/>
      <c r="J794" s="39"/>
      <c r="K794" s="39"/>
      <c r="L794" s="39"/>
      <c r="M794" s="39"/>
    </row>
    <row r="795" spans="1:13" ht="55.5" customHeight="1" x14ac:dyDescent="0.2">
      <c r="A795" s="1203"/>
      <c r="B795" s="1197"/>
      <c r="C795" s="419" t="s">
        <v>2</v>
      </c>
      <c r="D795" s="67">
        <f t="shared" si="113"/>
        <v>69377</v>
      </c>
      <c r="E795" s="67">
        <f t="shared" si="113"/>
        <v>67224.739999999991</v>
      </c>
      <c r="F795" s="94">
        <f>E795/D795*100</f>
        <v>96.897732677976833</v>
      </c>
      <c r="G795" s="67">
        <f>G800+G840+G860</f>
        <v>67224.739999999991</v>
      </c>
      <c r="H795" s="156"/>
      <c r="J795" s="39"/>
      <c r="K795" s="39"/>
      <c r="L795" s="39"/>
      <c r="M795" s="39"/>
    </row>
    <row r="796" spans="1:13" ht="71.25" x14ac:dyDescent="0.2">
      <c r="A796" s="1204"/>
      <c r="B796" s="1198"/>
      <c r="C796" s="419" t="s">
        <v>3</v>
      </c>
      <c r="D796" s="67">
        <f t="shared" si="113"/>
        <v>54087.899999999994</v>
      </c>
      <c r="E796" s="67">
        <f t="shared" si="113"/>
        <v>51677.259999999987</v>
      </c>
      <c r="F796" s="94">
        <f>E796/D796*100</f>
        <v>95.543106683749954</v>
      </c>
      <c r="G796" s="67">
        <f>G801+G841+G861</f>
        <v>51677.259999999987</v>
      </c>
      <c r="H796" s="156"/>
      <c r="J796" s="39"/>
      <c r="K796" s="39"/>
      <c r="L796" s="39"/>
      <c r="M796" s="39"/>
    </row>
    <row r="797" spans="1:13" ht="28.5" customHeight="1" x14ac:dyDescent="0.2">
      <c r="A797" s="1456" t="s">
        <v>211</v>
      </c>
      <c r="B797" s="1457"/>
      <c r="C797" s="1457"/>
      <c r="D797" s="1457"/>
      <c r="E797" s="1457"/>
      <c r="F797" s="1457"/>
      <c r="G797" s="1457"/>
      <c r="H797" s="1458"/>
      <c r="J797" s="39"/>
      <c r="K797" s="39"/>
      <c r="L797" s="39"/>
      <c r="M797" s="39"/>
    </row>
    <row r="798" spans="1:13" ht="15" customHeight="1" x14ac:dyDescent="0.2">
      <c r="A798" s="1202"/>
      <c r="B798" s="1210" t="s">
        <v>212</v>
      </c>
      <c r="C798" s="420" t="s">
        <v>1</v>
      </c>
      <c r="D798" s="421">
        <f>D799+D800+D801</f>
        <v>86147.799999999988</v>
      </c>
      <c r="E798" s="421">
        <f>E799+E800+E801</f>
        <v>82733.00999999998</v>
      </c>
      <c r="F798" s="94">
        <f>E798/D798*100</f>
        <v>96.036126285291076</v>
      </c>
      <c r="G798" s="421">
        <f>G799+G800+G801</f>
        <v>82733.00999999998</v>
      </c>
      <c r="H798" s="156"/>
      <c r="J798" s="39"/>
      <c r="K798" s="39"/>
      <c r="L798" s="39"/>
      <c r="M798" s="39"/>
    </row>
    <row r="799" spans="1:13" ht="42.75" x14ac:dyDescent="0.2">
      <c r="A799" s="1203"/>
      <c r="B799" s="1211"/>
      <c r="C799" s="419" t="s">
        <v>210</v>
      </c>
      <c r="D799" s="421">
        <v>0</v>
      </c>
      <c r="E799" s="421">
        <v>0</v>
      </c>
      <c r="F799" s="94">
        <v>0</v>
      </c>
      <c r="G799" s="421">
        <v>0</v>
      </c>
      <c r="H799" s="156"/>
      <c r="J799" s="39"/>
      <c r="K799" s="39"/>
      <c r="L799" s="39"/>
      <c r="M799" s="39"/>
    </row>
    <row r="800" spans="1:13" ht="57" x14ac:dyDescent="0.2">
      <c r="A800" s="1203"/>
      <c r="B800" s="1211"/>
      <c r="C800" s="419" t="s">
        <v>2</v>
      </c>
      <c r="D800" s="67">
        <f>D803</f>
        <v>41130</v>
      </c>
      <c r="E800" s="67">
        <f>E803</f>
        <v>40084.519999999997</v>
      </c>
      <c r="F800" s="94">
        <f>E800/D800*100</f>
        <v>97.458108436664219</v>
      </c>
      <c r="G800" s="67">
        <f>G803</f>
        <v>40084.519999999997</v>
      </c>
      <c r="H800" s="156"/>
      <c r="J800" s="39"/>
      <c r="K800" s="39"/>
      <c r="L800" s="39"/>
      <c r="M800" s="39"/>
    </row>
    <row r="801" spans="1:13" ht="44.25" customHeight="1" x14ac:dyDescent="0.2">
      <c r="A801" s="1204"/>
      <c r="B801" s="1274"/>
      <c r="C801" s="419" t="s">
        <v>3</v>
      </c>
      <c r="D801" s="67">
        <f>D804+D834</f>
        <v>45017.799999999996</v>
      </c>
      <c r="E801" s="67">
        <f>E804+E834</f>
        <v>42648.489999999991</v>
      </c>
      <c r="F801" s="94">
        <f>E801/D801*100</f>
        <v>94.73694849592826</v>
      </c>
      <c r="G801" s="67">
        <f>G804+G834</f>
        <v>42648.489999999991</v>
      </c>
      <c r="H801" s="156"/>
      <c r="I801" s="39"/>
      <c r="J801" s="39"/>
      <c r="K801" s="39"/>
      <c r="L801" s="39"/>
      <c r="M801" s="39"/>
    </row>
    <row r="802" spans="1:13" ht="45" customHeight="1" x14ac:dyDescent="0.2">
      <c r="A802" s="1202" t="s">
        <v>10</v>
      </c>
      <c r="B802" s="1211" t="s">
        <v>213</v>
      </c>
      <c r="C802" s="423" t="s">
        <v>1</v>
      </c>
      <c r="D802" s="132">
        <f>D803+D804</f>
        <v>80907.799999999988</v>
      </c>
      <c r="E802" s="132">
        <f>E803+E804</f>
        <v>77503.739999999991</v>
      </c>
      <c r="F802" s="424">
        <f>E802/D802*100</f>
        <v>95.792667703237512</v>
      </c>
      <c r="G802" s="132">
        <f>G803+G804</f>
        <v>77503.739999999991</v>
      </c>
      <c r="H802" s="156"/>
      <c r="I802" s="39"/>
      <c r="J802" s="39"/>
      <c r="K802" s="39"/>
      <c r="L802" s="39"/>
      <c r="M802" s="39"/>
    </row>
    <row r="803" spans="1:13" ht="45" customHeight="1" x14ac:dyDescent="0.2">
      <c r="A803" s="1203"/>
      <c r="B803" s="1211"/>
      <c r="C803" s="592" t="s">
        <v>214</v>
      </c>
      <c r="D803" s="245">
        <f>D828</f>
        <v>41130</v>
      </c>
      <c r="E803" s="245">
        <f>E828</f>
        <v>40084.519999999997</v>
      </c>
      <c r="F803" s="424">
        <f t="shared" ref="F803:F850" si="114">E803/D803*100</f>
        <v>97.458108436664219</v>
      </c>
      <c r="G803" s="245">
        <f>G828</f>
        <v>40084.519999999997</v>
      </c>
      <c r="H803" s="156"/>
      <c r="I803" s="39"/>
      <c r="J803" s="39"/>
      <c r="K803" s="39"/>
      <c r="L803" s="39"/>
      <c r="M803" s="39"/>
    </row>
    <row r="804" spans="1:13" ht="45" customHeight="1" x14ac:dyDescent="0.2">
      <c r="A804" s="1203"/>
      <c r="B804" s="1211"/>
      <c r="C804" s="592" t="s">
        <v>3</v>
      </c>
      <c r="D804" s="245">
        <f>D806+D817+D826+D829</f>
        <v>39777.799999999996</v>
      </c>
      <c r="E804" s="245">
        <f>E806+E817+E826+E829</f>
        <v>37419.219999999994</v>
      </c>
      <c r="F804" s="424">
        <f t="shared" si="114"/>
        <v>94.070612251054612</v>
      </c>
      <c r="G804" s="245">
        <f>G806+G817+G826+G829</f>
        <v>37419.219999999994</v>
      </c>
      <c r="H804" s="418"/>
      <c r="I804" s="39"/>
      <c r="J804" s="39"/>
      <c r="K804" s="39"/>
      <c r="L804" s="39"/>
      <c r="M804" s="39"/>
    </row>
    <row r="805" spans="1:13" ht="26.25" customHeight="1" x14ac:dyDescent="0.2">
      <c r="A805" s="1202" t="s">
        <v>11</v>
      </c>
      <c r="B805" s="1424" t="s">
        <v>890</v>
      </c>
      <c r="C805" s="587" t="s">
        <v>1</v>
      </c>
      <c r="D805" s="132">
        <f>D806</f>
        <v>9525.6</v>
      </c>
      <c r="E805" s="132">
        <f>E806</f>
        <v>8466.24</v>
      </c>
      <c r="F805" s="424">
        <f t="shared" si="114"/>
        <v>88.878810783572675</v>
      </c>
      <c r="G805" s="132">
        <f>G806</f>
        <v>8466.24</v>
      </c>
      <c r="H805" s="156"/>
      <c r="I805" s="39"/>
      <c r="J805" s="39"/>
      <c r="K805" s="39"/>
      <c r="L805" s="39"/>
      <c r="M805" s="39"/>
    </row>
    <row r="806" spans="1:13" ht="74.25" customHeight="1" x14ac:dyDescent="0.2">
      <c r="A806" s="1204"/>
      <c r="B806" s="1425"/>
      <c r="C806" s="423" t="s">
        <v>1224</v>
      </c>
      <c r="D806" s="13">
        <f>D807+D808+D809+D810+D811+D812+D813+D814+D815</f>
        <v>9525.6</v>
      </c>
      <c r="E806" s="13">
        <f>E807+E808+E809+E810+E811+E812+E813+E814+E815</f>
        <v>8466.24</v>
      </c>
      <c r="F806" s="424">
        <f t="shared" si="114"/>
        <v>88.878810783572675</v>
      </c>
      <c r="G806" s="13">
        <f>G807+G808+G809+G810+G811+G812+G813+G814+G815</f>
        <v>8466.24</v>
      </c>
      <c r="H806" s="156"/>
      <c r="I806" s="39"/>
      <c r="J806" s="39"/>
      <c r="K806" s="39"/>
      <c r="L806" s="39"/>
      <c r="M806" s="39"/>
    </row>
    <row r="807" spans="1:13" ht="128.25" customHeight="1" x14ac:dyDescent="0.2">
      <c r="A807" s="428" t="s">
        <v>12</v>
      </c>
      <c r="B807" s="865" t="s">
        <v>215</v>
      </c>
      <c r="C807" s="592" t="s">
        <v>1224</v>
      </c>
      <c r="D807" s="133">
        <v>440</v>
      </c>
      <c r="E807" s="133">
        <v>356.08</v>
      </c>
      <c r="F807" s="424">
        <f t="shared" si="114"/>
        <v>80.927272727272722</v>
      </c>
      <c r="G807" s="430">
        <v>356.08</v>
      </c>
      <c r="H807" s="228" t="s">
        <v>1777</v>
      </c>
      <c r="I807" s="39"/>
      <c r="J807" s="39"/>
      <c r="K807" s="39"/>
      <c r="L807" s="39"/>
      <c r="M807" s="39"/>
    </row>
    <row r="808" spans="1:13" ht="75" x14ac:dyDescent="0.2">
      <c r="A808" s="428" t="s">
        <v>100</v>
      </c>
      <c r="B808" s="866" t="s">
        <v>216</v>
      </c>
      <c r="C808" s="592" t="s">
        <v>1224</v>
      </c>
      <c r="D808" s="133">
        <v>154.30000000000001</v>
      </c>
      <c r="E808" s="133">
        <v>138.47</v>
      </c>
      <c r="F808" s="424">
        <f>E808/D808*100</f>
        <v>89.740764744005176</v>
      </c>
      <c r="G808" s="431">
        <v>138.47</v>
      </c>
      <c r="H808" s="845" t="s">
        <v>1777</v>
      </c>
      <c r="I808" s="39"/>
      <c r="J808" s="39"/>
      <c r="K808" s="39"/>
      <c r="L808" s="39"/>
      <c r="M808" s="39"/>
    </row>
    <row r="809" spans="1:13" ht="133.5" customHeight="1" x14ac:dyDescent="0.2">
      <c r="A809" s="428" t="s">
        <v>101</v>
      </c>
      <c r="B809" s="865" t="s">
        <v>217</v>
      </c>
      <c r="C809" s="592" t="s">
        <v>1224</v>
      </c>
      <c r="D809" s="13">
        <v>315</v>
      </c>
      <c r="E809" s="13">
        <v>296.45</v>
      </c>
      <c r="F809" s="424">
        <f t="shared" si="114"/>
        <v>94.111111111111114</v>
      </c>
      <c r="G809" s="430">
        <v>296.45</v>
      </c>
      <c r="H809" s="845" t="s">
        <v>1777</v>
      </c>
      <c r="I809" s="39"/>
      <c r="J809" s="39"/>
      <c r="K809" s="39"/>
      <c r="L809" s="39"/>
      <c r="M809" s="39"/>
    </row>
    <row r="810" spans="1:13" ht="129.75" customHeight="1" x14ac:dyDescent="0.2">
      <c r="A810" s="428" t="s">
        <v>102</v>
      </c>
      <c r="B810" s="865" t="s">
        <v>218</v>
      </c>
      <c r="C810" s="592" t="s">
        <v>1224</v>
      </c>
      <c r="D810" s="133">
        <v>15.8</v>
      </c>
      <c r="E810" s="133">
        <v>6.14</v>
      </c>
      <c r="F810" s="424">
        <f t="shared" si="114"/>
        <v>38.860759493670884</v>
      </c>
      <c r="G810" s="430">
        <v>6.14</v>
      </c>
      <c r="H810" s="845" t="s">
        <v>1777</v>
      </c>
      <c r="I810" s="39"/>
      <c r="J810" s="39"/>
      <c r="K810" s="39"/>
      <c r="L810" s="39"/>
      <c r="M810" s="39"/>
    </row>
    <row r="811" spans="1:13" ht="120" customHeight="1" x14ac:dyDescent="0.2">
      <c r="A811" s="428" t="s">
        <v>103</v>
      </c>
      <c r="B811" s="865" t="s">
        <v>219</v>
      </c>
      <c r="C811" s="592" t="s">
        <v>1224</v>
      </c>
      <c r="D811" s="133">
        <v>11.1</v>
      </c>
      <c r="E811" s="133">
        <v>0</v>
      </c>
      <c r="F811" s="424">
        <f t="shared" si="114"/>
        <v>0</v>
      </c>
      <c r="G811" s="430">
        <v>0</v>
      </c>
      <c r="H811" s="845" t="s">
        <v>1777</v>
      </c>
      <c r="I811" s="39"/>
      <c r="J811" s="39"/>
      <c r="K811" s="39"/>
      <c r="L811" s="39"/>
      <c r="M811" s="39"/>
    </row>
    <row r="812" spans="1:13" ht="122.25" customHeight="1" x14ac:dyDescent="0.2">
      <c r="A812" s="428" t="s">
        <v>13</v>
      </c>
      <c r="B812" s="865" t="s">
        <v>220</v>
      </c>
      <c r="C812" s="592" t="s">
        <v>1224</v>
      </c>
      <c r="D812" s="133">
        <v>28.4</v>
      </c>
      <c r="E812" s="133">
        <v>27</v>
      </c>
      <c r="F812" s="424">
        <f>E812/D812*100</f>
        <v>95.070422535211279</v>
      </c>
      <c r="G812" s="430">
        <v>27</v>
      </c>
      <c r="H812" s="845" t="s">
        <v>1777</v>
      </c>
      <c r="I812" s="39"/>
      <c r="J812" s="39"/>
      <c r="K812" s="39"/>
      <c r="L812" s="39"/>
      <c r="M812" s="39"/>
    </row>
    <row r="813" spans="1:13" ht="127.5" customHeight="1" x14ac:dyDescent="0.2">
      <c r="A813" s="428" t="s">
        <v>222</v>
      </c>
      <c r="B813" s="865" t="s">
        <v>223</v>
      </c>
      <c r="C813" s="592" t="s">
        <v>1224</v>
      </c>
      <c r="D813" s="133">
        <v>11.1</v>
      </c>
      <c r="E813" s="133">
        <v>6.1</v>
      </c>
      <c r="F813" s="424">
        <f t="shared" si="114"/>
        <v>54.95495495495495</v>
      </c>
      <c r="G813" s="430">
        <v>6.1</v>
      </c>
      <c r="H813" s="845" t="s">
        <v>1777</v>
      </c>
      <c r="I813" s="39"/>
      <c r="J813" s="39"/>
      <c r="K813" s="39"/>
      <c r="L813" s="39"/>
      <c r="M813" s="39"/>
    </row>
    <row r="814" spans="1:13" ht="212.25" customHeight="1" x14ac:dyDescent="0.2">
      <c r="A814" s="433" t="s">
        <v>224</v>
      </c>
      <c r="B814" s="865" t="s">
        <v>225</v>
      </c>
      <c r="C814" s="592" t="s">
        <v>1224</v>
      </c>
      <c r="D814" s="13">
        <v>8520</v>
      </c>
      <c r="E814" s="434">
        <v>7609</v>
      </c>
      <c r="F814" s="424">
        <f>E814/D814*100</f>
        <v>89.3075117370892</v>
      </c>
      <c r="G814" s="430">
        <v>7609</v>
      </c>
      <c r="H814" s="845" t="s">
        <v>1777</v>
      </c>
      <c r="I814" s="39"/>
      <c r="J814" s="39"/>
      <c r="K814" s="39"/>
      <c r="L814" s="39"/>
      <c r="M814" s="39"/>
    </row>
    <row r="815" spans="1:13" ht="129" customHeight="1" x14ac:dyDescent="0.2">
      <c r="A815" s="428" t="s">
        <v>226</v>
      </c>
      <c r="B815" s="865" t="s">
        <v>227</v>
      </c>
      <c r="C815" s="592" t="s">
        <v>1224</v>
      </c>
      <c r="D815" s="435">
        <v>29.9</v>
      </c>
      <c r="E815" s="133">
        <v>27</v>
      </c>
      <c r="F815" s="424">
        <f t="shared" si="114"/>
        <v>90.301003344481614</v>
      </c>
      <c r="G815" s="431">
        <v>27</v>
      </c>
      <c r="H815" s="845" t="s">
        <v>1777</v>
      </c>
      <c r="I815" s="39"/>
      <c r="J815" s="39"/>
      <c r="K815" s="39"/>
      <c r="L815" s="39"/>
      <c r="M815" s="39"/>
    </row>
    <row r="816" spans="1:13" ht="75" customHeight="1" x14ac:dyDescent="0.2">
      <c r="A816" s="1202" t="s">
        <v>14</v>
      </c>
      <c r="B816" s="1424" t="s">
        <v>891</v>
      </c>
      <c r="C816" s="587" t="s">
        <v>1</v>
      </c>
      <c r="D816" s="13">
        <f>D817</f>
        <v>17622</v>
      </c>
      <c r="E816" s="13">
        <f>E817</f>
        <v>16923.050000000003</v>
      </c>
      <c r="F816" s="424">
        <f t="shared" si="114"/>
        <v>96.033651117920797</v>
      </c>
      <c r="G816" s="13">
        <f>G817</f>
        <v>16923.050000000003</v>
      </c>
      <c r="H816" s="228"/>
      <c r="I816" s="39"/>
      <c r="J816" s="39"/>
      <c r="K816" s="39"/>
      <c r="L816" s="39"/>
      <c r="M816" s="39"/>
    </row>
    <row r="817" spans="1:13" ht="35.25" customHeight="1" x14ac:dyDescent="0.2">
      <c r="A817" s="1204"/>
      <c r="B817" s="1425"/>
      <c r="C817" s="423" t="s">
        <v>1224</v>
      </c>
      <c r="D817" s="24">
        <f>D818+D819+D820+D821+D822+D823+D824</f>
        <v>17622</v>
      </c>
      <c r="E817" s="24">
        <f>E818+E819+E820+E821+E822+E823+E824</f>
        <v>16923.050000000003</v>
      </c>
      <c r="F817" s="424">
        <f t="shared" si="114"/>
        <v>96.033651117920797</v>
      </c>
      <c r="G817" s="24">
        <f>G818+G819+G820+G821+G822+G823+G824</f>
        <v>16923.050000000003</v>
      </c>
      <c r="H817" s="156"/>
      <c r="I817" s="39"/>
      <c r="J817" s="39"/>
      <c r="K817" s="39"/>
      <c r="L817" s="39"/>
      <c r="M817" s="39"/>
    </row>
    <row r="818" spans="1:13" ht="129" customHeight="1" x14ac:dyDescent="0.2">
      <c r="A818" s="428" t="s">
        <v>15</v>
      </c>
      <c r="B818" s="865" t="s">
        <v>229</v>
      </c>
      <c r="C818" s="592" t="s">
        <v>1224</v>
      </c>
      <c r="D818" s="133">
        <v>4000</v>
      </c>
      <c r="E818" s="133">
        <v>3660.5</v>
      </c>
      <c r="F818" s="424">
        <f t="shared" si="114"/>
        <v>91.512500000000003</v>
      </c>
      <c r="G818" s="430">
        <v>3660.5</v>
      </c>
      <c r="H818" s="845" t="s">
        <v>1777</v>
      </c>
      <c r="I818" s="39"/>
      <c r="J818" s="39"/>
      <c r="K818" s="39"/>
      <c r="L818" s="39"/>
      <c r="M818" s="39"/>
    </row>
    <row r="819" spans="1:13" ht="152.25" customHeight="1" x14ac:dyDescent="0.2">
      <c r="A819" s="428" t="s">
        <v>167</v>
      </c>
      <c r="B819" s="865" t="s">
        <v>230</v>
      </c>
      <c r="C819" s="592" t="s">
        <v>1224</v>
      </c>
      <c r="D819" s="133">
        <v>1462</v>
      </c>
      <c r="E819" s="133">
        <v>1459.34</v>
      </c>
      <c r="F819" s="424">
        <v>99.8</v>
      </c>
      <c r="G819" s="431">
        <v>1459.34</v>
      </c>
      <c r="H819" s="545" t="s">
        <v>1442</v>
      </c>
      <c r="I819" s="39"/>
      <c r="J819" s="39"/>
      <c r="K819" s="39"/>
      <c r="L819" s="39"/>
      <c r="M819" s="39"/>
    </row>
    <row r="820" spans="1:13" ht="186" customHeight="1" x14ac:dyDescent="0.2">
      <c r="A820" s="428" t="s">
        <v>169</v>
      </c>
      <c r="B820" s="865" t="s">
        <v>232</v>
      </c>
      <c r="C820" s="592" t="s">
        <v>1224</v>
      </c>
      <c r="D820" s="133">
        <v>436</v>
      </c>
      <c r="E820" s="431">
        <v>296.56</v>
      </c>
      <c r="F820" s="424">
        <f t="shared" si="114"/>
        <v>68.018348623853214</v>
      </c>
      <c r="G820" s="13">
        <v>296.56</v>
      </c>
      <c r="H820" s="845" t="s">
        <v>1777</v>
      </c>
      <c r="I820" s="39"/>
      <c r="J820" s="39"/>
      <c r="K820" s="39"/>
      <c r="L820" s="39"/>
      <c r="M820" s="39"/>
    </row>
    <row r="821" spans="1:13" ht="130.5" customHeight="1" x14ac:dyDescent="0.2">
      <c r="A821" s="428" t="s">
        <v>170</v>
      </c>
      <c r="B821" s="865" t="s">
        <v>233</v>
      </c>
      <c r="C821" s="437" t="s">
        <v>1224</v>
      </c>
      <c r="D821" s="431">
        <v>7326</v>
      </c>
      <c r="E821" s="133">
        <v>7289.75</v>
      </c>
      <c r="F821" s="424">
        <f t="shared" si="114"/>
        <v>99.505187005186997</v>
      </c>
      <c r="G821" s="439">
        <v>7289.75</v>
      </c>
      <c r="H821" s="845" t="s">
        <v>1777</v>
      </c>
      <c r="I821" s="39"/>
      <c r="J821" s="39"/>
      <c r="K821" s="39"/>
      <c r="L821" s="39"/>
      <c r="M821" s="39"/>
    </row>
    <row r="822" spans="1:13" ht="124.5" customHeight="1" x14ac:dyDescent="0.2">
      <c r="A822" s="428" t="s">
        <v>234</v>
      </c>
      <c r="B822" s="865" t="s">
        <v>235</v>
      </c>
      <c r="C822" s="592" t="s">
        <v>1224</v>
      </c>
      <c r="D822" s="13">
        <v>3000</v>
      </c>
      <c r="E822" s="13">
        <v>2946.9</v>
      </c>
      <c r="F822" s="424">
        <f t="shared" si="114"/>
        <v>98.23</v>
      </c>
      <c r="G822" s="431">
        <v>2946.9</v>
      </c>
      <c r="H822" s="845" t="s">
        <v>1777</v>
      </c>
      <c r="I822" s="39"/>
      <c r="J822" s="39"/>
      <c r="K822" s="39"/>
      <c r="L822" s="39"/>
      <c r="M822" s="39"/>
    </row>
    <row r="823" spans="1:13" ht="104.25" customHeight="1" x14ac:dyDescent="0.2">
      <c r="A823" s="428" t="s">
        <v>236</v>
      </c>
      <c r="B823" s="865" t="s">
        <v>237</v>
      </c>
      <c r="C823" s="592" t="s">
        <v>1224</v>
      </c>
      <c r="D823" s="133">
        <v>1270</v>
      </c>
      <c r="E823" s="431">
        <v>1270</v>
      </c>
      <c r="F823" s="424">
        <f t="shared" si="114"/>
        <v>100</v>
      </c>
      <c r="G823" s="13">
        <v>1270</v>
      </c>
      <c r="H823" s="223" t="s">
        <v>1211</v>
      </c>
      <c r="I823" s="39"/>
      <c r="J823" s="39"/>
      <c r="K823" s="39"/>
      <c r="L823" s="39"/>
      <c r="M823" s="39"/>
    </row>
    <row r="824" spans="1:13" ht="148.5" customHeight="1" x14ac:dyDescent="0.2">
      <c r="A824" s="428" t="s">
        <v>238</v>
      </c>
      <c r="B824" s="865" t="s">
        <v>239</v>
      </c>
      <c r="C824" s="592" t="s">
        <v>1224</v>
      </c>
      <c r="D824" s="133">
        <v>128</v>
      </c>
      <c r="E824" s="431">
        <v>0</v>
      </c>
      <c r="F824" s="424">
        <f t="shared" si="114"/>
        <v>0</v>
      </c>
      <c r="G824" s="440">
        <v>0</v>
      </c>
      <c r="H824" s="563" t="s">
        <v>1605</v>
      </c>
      <c r="I824" s="39"/>
      <c r="J824" s="39"/>
      <c r="K824" s="39"/>
      <c r="L824" s="39"/>
      <c r="M824" s="39"/>
    </row>
    <row r="825" spans="1:13" ht="87" customHeight="1" x14ac:dyDescent="0.2">
      <c r="A825" s="1202" t="s">
        <v>171</v>
      </c>
      <c r="B825" s="1424" t="s">
        <v>892</v>
      </c>
      <c r="C825" s="587" t="s">
        <v>1</v>
      </c>
      <c r="D825" s="24">
        <f>D826</f>
        <v>11905.5</v>
      </c>
      <c r="E825" s="24">
        <f>E826</f>
        <v>11863.55</v>
      </c>
      <c r="F825" s="424">
        <f t="shared" si="114"/>
        <v>99.647641846205531</v>
      </c>
      <c r="G825" s="13">
        <f>G826</f>
        <v>11863.55</v>
      </c>
      <c r="H825" s="886" t="s">
        <v>1452</v>
      </c>
      <c r="I825" s="39"/>
      <c r="J825" s="39"/>
      <c r="K825" s="39"/>
      <c r="L825" s="39"/>
      <c r="M825" s="39"/>
    </row>
    <row r="826" spans="1:13" ht="53.25" customHeight="1" x14ac:dyDescent="0.2">
      <c r="A826" s="1204"/>
      <c r="B826" s="1425"/>
      <c r="C826" s="593" t="s">
        <v>1224</v>
      </c>
      <c r="D826" s="85">
        <v>11905.5</v>
      </c>
      <c r="E826" s="85">
        <v>11863.55</v>
      </c>
      <c r="F826" s="424">
        <f t="shared" si="114"/>
        <v>99.647641846205531</v>
      </c>
      <c r="G826" s="439">
        <v>11863.55</v>
      </c>
      <c r="H826" s="887"/>
      <c r="I826" s="39"/>
      <c r="J826" s="39"/>
      <c r="K826" s="39"/>
      <c r="L826" s="39"/>
      <c r="M826" s="39"/>
    </row>
    <row r="827" spans="1:13" ht="75" customHeight="1" x14ac:dyDescent="0.2">
      <c r="A827" s="1202" t="s">
        <v>240</v>
      </c>
      <c r="B827" s="1424" t="s">
        <v>893</v>
      </c>
      <c r="C827" s="591" t="s">
        <v>1</v>
      </c>
      <c r="D827" s="85">
        <f>D828+D829</f>
        <v>41854.699999999997</v>
      </c>
      <c r="E827" s="85">
        <f>E828+E829</f>
        <v>40250.899999999994</v>
      </c>
      <c r="F827" s="424">
        <f t="shared" si="114"/>
        <v>96.168172272170139</v>
      </c>
      <c r="G827" s="85">
        <f>G828+G829</f>
        <v>40250.899999999994</v>
      </c>
      <c r="H827" s="224"/>
      <c r="I827" s="39"/>
      <c r="J827" s="39"/>
      <c r="K827" s="39"/>
      <c r="L827" s="39"/>
      <c r="M827" s="39"/>
    </row>
    <row r="828" spans="1:13" ht="69" customHeight="1" x14ac:dyDescent="0.2">
      <c r="A828" s="1203"/>
      <c r="B828" s="1433"/>
      <c r="C828" s="423" t="s">
        <v>1226</v>
      </c>
      <c r="D828" s="24">
        <f>D832</f>
        <v>41130</v>
      </c>
      <c r="E828" s="24">
        <f>E832</f>
        <v>40084.519999999997</v>
      </c>
      <c r="F828" s="424">
        <f t="shared" si="114"/>
        <v>97.458108436664219</v>
      </c>
      <c r="G828" s="24">
        <f>G832</f>
        <v>40084.519999999997</v>
      </c>
      <c r="H828" s="156"/>
      <c r="I828" s="39"/>
      <c r="J828" s="39"/>
      <c r="K828" s="39"/>
      <c r="L828" s="39"/>
      <c r="M828" s="39"/>
    </row>
    <row r="829" spans="1:13" ht="45" customHeight="1" x14ac:dyDescent="0.2">
      <c r="A829" s="1204"/>
      <c r="B829" s="1425"/>
      <c r="C829" s="593" t="s">
        <v>1224</v>
      </c>
      <c r="D829" s="85">
        <f>D830+D831</f>
        <v>724.7</v>
      </c>
      <c r="E829" s="85">
        <f>E830+E831</f>
        <v>166.38</v>
      </c>
      <c r="F829" s="424">
        <f t="shared" si="114"/>
        <v>22.958465571960808</v>
      </c>
      <c r="G829" s="85">
        <f>G830+G831</f>
        <v>166.38</v>
      </c>
      <c r="H829" s="156"/>
      <c r="I829" s="39"/>
      <c r="J829" s="39"/>
      <c r="K829" s="39"/>
      <c r="L829" s="39"/>
      <c r="M829" s="39"/>
    </row>
    <row r="830" spans="1:13" ht="189" customHeight="1" x14ac:dyDescent="0.2">
      <c r="A830" s="428" t="s">
        <v>241</v>
      </c>
      <c r="B830" s="865" t="s">
        <v>242</v>
      </c>
      <c r="C830" s="592" t="s">
        <v>1224</v>
      </c>
      <c r="D830" s="133">
        <v>403</v>
      </c>
      <c r="E830" s="431">
        <v>20.66</v>
      </c>
      <c r="F830" s="424">
        <f t="shared" si="114"/>
        <v>5.1265508684863521</v>
      </c>
      <c r="G830" s="431">
        <v>20.66</v>
      </c>
      <c r="H830" s="845" t="s">
        <v>1777</v>
      </c>
      <c r="I830" s="39"/>
      <c r="J830" s="39"/>
      <c r="K830" s="39"/>
      <c r="L830" s="39"/>
      <c r="M830" s="39"/>
    </row>
    <row r="831" spans="1:13" ht="123.75" customHeight="1" x14ac:dyDescent="0.2">
      <c r="A831" s="428" t="s">
        <v>244</v>
      </c>
      <c r="B831" s="865" t="s">
        <v>245</v>
      </c>
      <c r="C831" s="592" t="s">
        <v>1224</v>
      </c>
      <c r="D831" s="133">
        <v>321.7</v>
      </c>
      <c r="E831" s="431">
        <v>145.72</v>
      </c>
      <c r="F831" s="424">
        <f t="shared" si="114"/>
        <v>45.296860428971094</v>
      </c>
      <c r="G831" s="431">
        <v>145.72</v>
      </c>
      <c r="H831" s="845" t="s">
        <v>1777</v>
      </c>
      <c r="I831" s="39"/>
      <c r="J831" s="39"/>
      <c r="K831" s="39"/>
      <c r="L831" s="39"/>
      <c r="M831" s="39"/>
    </row>
    <row r="832" spans="1:13" ht="127.5" customHeight="1" x14ac:dyDescent="0.2">
      <c r="A832" s="428" t="s">
        <v>247</v>
      </c>
      <c r="B832" s="865" t="s">
        <v>248</v>
      </c>
      <c r="C832" s="592" t="s">
        <v>2</v>
      </c>
      <c r="D832" s="133">
        <v>41130</v>
      </c>
      <c r="E832" s="431">
        <v>40084.519999999997</v>
      </c>
      <c r="F832" s="424">
        <f t="shared" si="114"/>
        <v>97.458108436664219</v>
      </c>
      <c r="G832" s="13">
        <v>40084.519999999997</v>
      </c>
      <c r="H832" s="845" t="s">
        <v>1777</v>
      </c>
      <c r="I832" s="39"/>
      <c r="J832" s="39"/>
      <c r="K832" s="39"/>
      <c r="L832" s="39"/>
      <c r="M832" s="39"/>
    </row>
    <row r="833" spans="1:13" ht="44.25" customHeight="1" x14ac:dyDescent="0.2">
      <c r="A833" s="1202" t="s">
        <v>16</v>
      </c>
      <c r="B833" s="1210" t="s">
        <v>249</v>
      </c>
      <c r="C833" s="423" t="s">
        <v>1</v>
      </c>
      <c r="D833" s="24">
        <f>D834</f>
        <v>5240</v>
      </c>
      <c r="E833" s="24">
        <f>E834</f>
        <v>5229.2700000000004</v>
      </c>
      <c r="F833" s="424">
        <f t="shared" si="114"/>
        <v>99.795229007633594</v>
      </c>
      <c r="G833" s="24">
        <f>G834</f>
        <v>5229.2700000000004</v>
      </c>
      <c r="H833" s="156"/>
      <c r="I833" s="39"/>
      <c r="J833" s="39"/>
      <c r="K833" s="39"/>
      <c r="L833" s="39"/>
      <c r="M833" s="39"/>
    </row>
    <row r="834" spans="1:13" ht="45" customHeight="1" x14ac:dyDescent="0.2">
      <c r="A834" s="1204"/>
      <c r="B834" s="1274"/>
      <c r="C834" s="423" t="s">
        <v>3</v>
      </c>
      <c r="D834" s="24">
        <f>D836</f>
        <v>5240</v>
      </c>
      <c r="E834" s="24">
        <f>E836</f>
        <v>5229.2700000000004</v>
      </c>
      <c r="F834" s="424">
        <f t="shared" si="114"/>
        <v>99.795229007633594</v>
      </c>
      <c r="G834" s="24">
        <f>G836</f>
        <v>5229.2700000000004</v>
      </c>
      <c r="H834" s="156"/>
      <c r="I834" s="39"/>
      <c r="J834" s="39"/>
      <c r="K834" s="39"/>
      <c r="L834" s="39"/>
      <c r="M834" s="39"/>
    </row>
    <row r="835" spans="1:13" ht="50.25" customHeight="1" x14ac:dyDescent="0.2">
      <c r="A835" s="1202" t="s">
        <v>17</v>
      </c>
      <c r="B835" s="1424" t="s">
        <v>250</v>
      </c>
      <c r="C835" s="423" t="s">
        <v>1</v>
      </c>
      <c r="D835" s="24">
        <f>D836</f>
        <v>5240</v>
      </c>
      <c r="E835" s="24">
        <f>E836</f>
        <v>5229.2700000000004</v>
      </c>
      <c r="F835" s="424">
        <f t="shared" si="114"/>
        <v>99.795229007633594</v>
      </c>
      <c r="G835" s="24">
        <f>G836</f>
        <v>5229.2700000000004</v>
      </c>
      <c r="H835" s="886" t="s">
        <v>1777</v>
      </c>
      <c r="I835" s="39"/>
      <c r="J835" s="39"/>
      <c r="K835" s="39"/>
      <c r="L835" s="39"/>
      <c r="M835" s="39"/>
    </row>
    <row r="836" spans="1:13" ht="72.75" customHeight="1" x14ac:dyDescent="0.2">
      <c r="A836" s="1204"/>
      <c r="B836" s="1425"/>
      <c r="C836" s="423" t="s">
        <v>1224</v>
      </c>
      <c r="D836" s="13">
        <v>5240</v>
      </c>
      <c r="E836" s="13">
        <v>5229.2700000000004</v>
      </c>
      <c r="F836" s="424">
        <f t="shared" si="114"/>
        <v>99.795229007633594</v>
      </c>
      <c r="G836" s="430">
        <v>5229.2700000000004</v>
      </c>
      <c r="H836" s="887"/>
      <c r="I836" s="39"/>
      <c r="J836" s="39"/>
      <c r="K836" s="39"/>
      <c r="L836" s="39"/>
      <c r="M836" s="39"/>
    </row>
    <row r="837" spans="1:13" ht="32.25" customHeight="1" x14ac:dyDescent="0.2">
      <c r="A837" s="1426" t="s">
        <v>1227</v>
      </c>
      <c r="B837" s="1427"/>
      <c r="C837" s="1427"/>
      <c r="D837" s="1427"/>
      <c r="E837" s="1427"/>
      <c r="F837" s="1427"/>
      <c r="G837" s="1427"/>
      <c r="H837" s="1428"/>
      <c r="I837" s="39"/>
      <c r="J837" s="39"/>
      <c r="K837" s="39"/>
      <c r="L837" s="39"/>
      <c r="M837" s="39"/>
    </row>
    <row r="838" spans="1:13" x14ac:dyDescent="0.2">
      <c r="A838" s="1273"/>
      <c r="B838" s="1210" t="s">
        <v>212</v>
      </c>
      <c r="C838" s="445" t="s">
        <v>1</v>
      </c>
      <c r="D838" s="67">
        <f>D839+D840+D841</f>
        <v>505</v>
      </c>
      <c r="E838" s="67">
        <f>E839+E840+E841</f>
        <v>500.31</v>
      </c>
      <c r="F838" s="446">
        <f t="shared" si="114"/>
        <v>99.071287128712868</v>
      </c>
      <c r="G838" s="67">
        <f>G839+G840+G841</f>
        <v>500.31</v>
      </c>
      <c r="H838" s="156"/>
      <c r="I838" s="39"/>
      <c r="J838" s="39"/>
      <c r="K838" s="39"/>
      <c r="L838" s="39"/>
      <c r="M838" s="39"/>
    </row>
    <row r="839" spans="1:13" ht="46.5" customHeight="1" x14ac:dyDescent="0.2">
      <c r="A839" s="1273"/>
      <c r="B839" s="1211"/>
      <c r="C839" s="419" t="s">
        <v>8</v>
      </c>
      <c r="D839" s="67">
        <f>D843</f>
        <v>0</v>
      </c>
      <c r="E839" s="67">
        <f>E843</f>
        <v>0</v>
      </c>
      <c r="F839" s="446">
        <v>0</v>
      </c>
      <c r="G839" s="67">
        <f>G843</f>
        <v>0</v>
      </c>
      <c r="H839" s="156"/>
      <c r="I839" s="39"/>
      <c r="J839" s="39"/>
      <c r="K839" s="39"/>
      <c r="L839" s="39"/>
      <c r="M839" s="39"/>
    </row>
    <row r="840" spans="1:13" ht="63" customHeight="1" x14ac:dyDescent="0.2">
      <c r="A840" s="1273"/>
      <c r="B840" s="1211"/>
      <c r="C840" s="419" t="s">
        <v>2</v>
      </c>
      <c r="D840" s="67">
        <v>0</v>
      </c>
      <c r="E840" s="67">
        <v>0</v>
      </c>
      <c r="F840" s="446">
        <v>0</v>
      </c>
      <c r="G840" s="67">
        <v>0</v>
      </c>
      <c r="H840" s="156"/>
      <c r="I840" s="39"/>
      <c r="J840" s="39"/>
      <c r="K840" s="39"/>
      <c r="L840" s="39"/>
      <c r="M840" s="39"/>
    </row>
    <row r="841" spans="1:13" ht="61.5" customHeight="1" x14ac:dyDescent="0.2">
      <c r="A841" s="1273"/>
      <c r="B841" s="1274"/>
      <c r="C841" s="419" t="s">
        <v>1224</v>
      </c>
      <c r="D841" s="67">
        <f>D844+D852</f>
        <v>505</v>
      </c>
      <c r="E841" s="67">
        <f>E844+E852</f>
        <v>500.31</v>
      </c>
      <c r="F841" s="446">
        <f t="shared" si="114"/>
        <v>99.071287128712868</v>
      </c>
      <c r="G841" s="67">
        <f>G844+G852</f>
        <v>500.31</v>
      </c>
      <c r="H841" s="156"/>
      <c r="I841" s="39"/>
      <c r="J841" s="39"/>
      <c r="K841" s="39"/>
      <c r="L841" s="39"/>
      <c r="M841" s="39"/>
    </row>
    <row r="842" spans="1:13" ht="102" customHeight="1" x14ac:dyDescent="0.2">
      <c r="A842" s="1203" t="s">
        <v>10</v>
      </c>
      <c r="B842" s="1211" t="s">
        <v>251</v>
      </c>
      <c r="C842" s="423" t="s">
        <v>1</v>
      </c>
      <c r="D842" s="13">
        <f>D843+D844</f>
        <v>505</v>
      </c>
      <c r="E842" s="13">
        <f>E843+E844</f>
        <v>500.31</v>
      </c>
      <c r="F842" s="424">
        <f t="shared" si="114"/>
        <v>99.071287128712868</v>
      </c>
      <c r="G842" s="13">
        <f>G843+G844</f>
        <v>500.31</v>
      </c>
      <c r="H842" s="156"/>
      <c r="I842" s="39"/>
      <c r="J842" s="39"/>
      <c r="K842" s="39"/>
      <c r="L842" s="39"/>
      <c r="M842" s="39"/>
    </row>
    <row r="843" spans="1:13" ht="97.5" customHeight="1" x14ac:dyDescent="0.2">
      <c r="A843" s="1203"/>
      <c r="B843" s="1211"/>
      <c r="C843" s="592" t="s">
        <v>252</v>
      </c>
      <c r="D843" s="133">
        <f>D846</f>
        <v>0</v>
      </c>
      <c r="E843" s="133">
        <f>E846</f>
        <v>0</v>
      </c>
      <c r="F843" s="424">
        <v>0</v>
      </c>
      <c r="G843" s="133">
        <f>G846</f>
        <v>0</v>
      </c>
      <c r="H843" s="156"/>
      <c r="I843" s="39"/>
      <c r="J843" s="39"/>
      <c r="K843" s="39"/>
      <c r="L843" s="39"/>
      <c r="M843" s="39"/>
    </row>
    <row r="844" spans="1:13" ht="74.25" customHeight="1" x14ac:dyDescent="0.2">
      <c r="A844" s="1203"/>
      <c r="B844" s="1211"/>
      <c r="C844" s="592" t="s">
        <v>3</v>
      </c>
      <c r="D844" s="133">
        <f>D847</f>
        <v>505</v>
      </c>
      <c r="E844" s="133">
        <f>E847</f>
        <v>500.31</v>
      </c>
      <c r="F844" s="424">
        <f t="shared" si="114"/>
        <v>99.071287128712868</v>
      </c>
      <c r="G844" s="133">
        <f>G847</f>
        <v>500.31</v>
      </c>
      <c r="H844" s="418"/>
      <c r="I844" s="39"/>
      <c r="J844" s="39"/>
      <c r="K844" s="39"/>
      <c r="L844" s="39"/>
      <c r="M844" s="39"/>
    </row>
    <row r="845" spans="1:13" ht="35.25" customHeight="1" x14ac:dyDescent="0.2">
      <c r="A845" s="1202" t="s">
        <v>11</v>
      </c>
      <c r="B845" s="1424" t="s">
        <v>894</v>
      </c>
      <c r="C845" s="423" t="s">
        <v>1</v>
      </c>
      <c r="D845" s="13">
        <f>D846+D847</f>
        <v>505</v>
      </c>
      <c r="E845" s="13">
        <f>E846+E847</f>
        <v>500.31</v>
      </c>
      <c r="F845" s="424">
        <f t="shared" si="114"/>
        <v>99.071287128712868</v>
      </c>
      <c r="G845" s="13">
        <f>G846+G847</f>
        <v>500.31</v>
      </c>
      <c r="H845" s="156"/>
      <c r="I845" s="39"/>
      <c r="J845" s="39"/>
      <c r="K845" s="39"/>
      <c r="L845" s="39"/>
      <c r="M845" s="39"/>
    </row>
    <row r="846" spans="1:13" ht="45" customHeight="1" x14ac:dyDescent="0.2">
      <c r="A846" s="1203"/>
      <c r="B846" s="1433"/>
      <c r="C846" s="592" t="s">
        <v>253</v>
      </c>
      <c r="D846" s="133">
        <f>D849</f>
        <v>0</v>
      </c>
      <c r="E846" s="133">
        <f>E849</f>
        <v>0</v>
      </c>
      <c r="F846" s="424">
        <v>0</v>
      </c>
      <c r="G846" s="133">
        <f>G849</f>
        <v>0</v>
      </c>
      <c r="H846" s="156"/>
      <c r="I846" s="39"/>
      <c r="J846" s="39"/>
      <c r="K846" s="39"/>
      <c r="L846" s="39"/>
      <c r="M846" s="39"/>
    </row>
    <row r="847" spans="1:13" ht="54.75" customHeight="1" x14ac:dyDescent="0.2">
      <c r="A847" s="1204"/>
      <c r="B847" s="1425"/>
      <c r="C847" s="423" t="s">
        <v>3</v>
      </c>
      <c r="D847" s="13">
        <f>D848+D850</f>
        <v>505</v>
      </c>
      <c r="E847" s="13">
        <f>E848+E850</f>
        <v>500.31</v>
      </c>
      <c r="F847" s="424">
        <f t="shared" si="114"/>
        <v>99.071287128712868</v>
      </c>
      <c r="G847" s="13">
        <f>G848+G850</f>
        <v>500.31</v>
      </c>
      <c r="H847" s="156"/>
      <c r="I847" s="39"/>
      <c r="J847" s="39"/>
      <c r="K847" s="39"/>
      <c r="L847" s="39"/>
      <c r="M847" s="39"/>
    </row>
    <row r="848" spans="1:13" ht="95.25" customHeight="1" x14ac:dyDescent="0.2">
      <c r="A848" s="433" t="s">
        <v>12</v>
      </c>
      <c r="B848" s="867" t="s">
        <v>254</v>
      </c>
      <c r="C848" s="423" t="s">
        <v>3</v>
      </c>
      <c r="D848" s="13">
        <v>0</v>
      </c>
      <c r="E848" s="13">
        <v>0</v>
      </c>
      <c r="F848" s="424">
        <v>0</v>
      </c>
      <c r="G848" s="431">
        <v>0</v>
      </c>
      <c r="H848" s="228" t="s">
        <v>256</v>
      </c>
      <c r="I848" s="39"/>
      <c r="J848" s="39"/>
      <c r="K848" s="39"/>
      <c r="L848" s="39"/>
      <c r="M848" s="39"/>
    </row>
    <row r="849" spans="1:13" ht="54.75" customHeight="1" x14ac:dyDescent="0.2">
      <c r="A849" s="1202" t="s">
        <v>100</v>
      </c>
      <c r="B849" s="1483" t="s">
        <v>255</v>
      </c>
      <c r="C849" s="437" t="s">
        <v>8</v>
      </c>
      <c r="D849" s="84">
        <v>0</v>
      </c>
      <c r="E849" s="84">
        <v>0</v>
      </c>
      <c r="F849" s="424">
        <v>0</v>
      </c>
      <c r="G849" s="13">
        <v>0</v>
      </c>
      <c r="H849" s="886" t="s">
        <v>1778</v>
      </c>
      <c r="I849" s="39"/>
      <c r="J849" s="39"/>
      <c r="K849" s="39"/>
      <c r="L849" s="39"/>
      <c r="M849" s="39"/>
    </row>
    <row r="850" spans="1:13" ht="47.25" customHeight="1" x14ac:dyDescent="0.2">
      <c r="A850" s="1203"/>
      <c r="B850" s="1484"/>
      <c r="C850" s="423" t="s">
        <v>3</v>
      </c>
      <c r="D850" s="24">
        <v>505</v>
      </c>
      <c r="E850" s="24">
        <v>500.31</v>
      </c>
      <c r="F850" s="424">
        <f t="shared" si="114"/>
        <v>99.071287128712868</v>
      </c>
      <c r="G850" s="430">
        <v>500.31</v>
      </c>
      <c r="H850" s="887"/>
      <c r="I850" s="39"/>
      <c r="J850" s="39"/>
      <c r="K850" s="39"/>
      <c r="L850" s="39"/>
      <c r="M850" s="39"/>
    </row>
    <row r="851" spans="1:13" ht="55.5" customHeight="1" x14ac:dyDescent="0.2">
      <c r="A851" s="1202" t="s">
        <v>16</v>
      </c>
      <c r="B851" s="1210" t="s">
        <v>257</v>
      </c>
      <c r="C851" s="593" t="s">
        <v>1</v>
      </c>
      <c r="D851" s="85">
        <f>D852</f>
        <v>0</v>
      </c>
      <c r="E851" s="85">
        <f>E852</f>
        <v>0</v>
      </c>
      <c r="F851" s="424">
        <v>0</v>
      </c>
      <c r="G851" s="85">
        <f>G852</f>
        <v>0</v>
      </c>
      <c r="H851" s="482"/>
      <c r="I851" s="39"/>
      <c r="J851" s="39"/>
      <c r="K851" s="39"/>
      <c r="L851" s="39"/>
      <c r="M851" s="39"/>
    </row>
    <row r="852" spans="1:13" ht="53.25" customHeight="1" x14ac:dyDescent="0.2">
      <c r="A852" s="1204"/>
      <c r="B852" s="1211"/>
      <c r="C852" s="592" t="s">
        <v>3</v>
      </c>
      <c r="D852" s="450">
        <f>D854</f>
        <v>0</v>
      </c>
      <c r="E852" s="450">
        <f>E854</f>
        <v>0</v>
      </c>
      <c r="F852" s="424">
        <v>0</v>
      </c>
      <c r="G852" s="450">
        <f>G854</f>
        <v>0</v>
      </c>
      <c r="H852" s="418"/>
      <c r="I852" s="39"/>
      <c r="J852" s="39"/>
      <c r="K852" s="39"/>
      <c r="L852" s="39"/>
      <c r="M852" s="39"/>
    </row>
    <row r="853" spans="1:13" ht="28.5" customHeight="1" x14ac:dyDescent="0.2">
      <c r="A853" s="1202" t="s">
        <v>17</v>
      </c>
      <c r="B853" s="1424" t="s">
        <v>258</v>
      </c>
      <c r="C853" s="423" t="s">
        <v>1</v>
      </c>
      <c r="D853" s="24">
        <f>D854</f>
        <v>0</v>
      </c>
      <c r="E853" s="24">
        <f>E854</f>
        <v>0</v>
      </c>
      <c r="F853" s="424">
        <v>0</v>
      </c>
      <c r="G853" s="24">
        <f>G854</f>
        <v>0</v>
      </c>
      <c r="H853" s="156"/>
      <c r="I853" s="39"/>
      <c r="J853" s="39"/>
      <c r="K853" s="39"/>
      <c r="L853" s="39"/>
      <c r="M853" s="39"/>
    </row>
    <row r="854" spans="1:13" ht="66.75" customHeight="1" x14ac:dyDescent="0.2">
      <c r="A854" s="1204"/>
      <c r="B854" s="1425"/>
      <c r="C854" s="423" t="s">
        <v>3</v>
      </c>
      <c r="D854" s="24">
        <f>D855+D856</f>
        <v>0</v>
      </c>
      <c r="E854" s="24">
        <f>E855+E856</f>
        <v>0</v>
      </c>
      <c r="F854" s="424">
        <v>0</v>
      </c>
      <c r="G854" s="24">
        <f>G855+G856</f>
        <v>0</v>
      </c>
      <c r="H854" s="156"/>
      <c r="I854" s="39"/>
      <c r="J854" s="39"/>
      <c r="K854" s="39"/>
      <c r="L854" s="39"/>
      <c r="M854" s="39"/>
    </row>
    <row r="855" spans="1:13" ht="118.5" customHeight="1" x14ac:dyDescent="0.2">
      <c r="A855" s="433" t="s">
        <v>18</v>
      </c>
      <c r="B855" s="867" t="s">
        <v>259</v>
      </c>
      <c r="C855" s="452" t="s">
        <v>3</v>
      </c>
      <c r="D855" s="153">
        <v>0</v>
      </c>
      <c r="E855" s="153">
        <v>0</v>
      </c>
      <c r="F855" s="424">
        <v>0</v>
      </c>
      <c r="G855" s="153">
        <v>0</v>
      </c>
      <c r="H855" s="228" t="s">
        <v>256</v>
      </c>
      <c r="I855" s="39"/>
      <c r="J855" s="39"/>
      <c r="K855" s="39"/>
      <c r="L855" s="39"/>
      <c r="M855" s="39"/>
    </row>
    <row r="856" spans="1:13" ht="93" customHeight="1" x14ac:dyDescent="0.2">
      <c r="A856" s="433" t="s">
        <v>105</v>
      </c>
      <c r="B856" s="867" t="s">
        <v>260</v>
      </c>
      <c r="C856" s="423" t="s">
        <v>3</v>
      </c>
      <c r="D856" s="24">
        <v>0</v>
      </c>
      <c r="E856" s="24">
        <v>0</v>
      </c>
      <c r="F856" s="424">
        <v>0</v>
      </c>
      <c r="G856" s="24">
        <v>0</v>
      </c>
      <c r="H856" s="228" t="s">
        <v>256</v>
      </c>
      <c r="I856" s="39"/>
      <c r="J856" s="39"/>
      <c r="K856" s="39"/>
      <c r="L856" s="39"/>
      <c r="M856" s="39"/>
    </row>
    <row r="857" spans="1:13" ht="24" customHeight="1" x14ac:dyDescent="0.2">
      <c r="A857" s="1466" t="s">
        <v>1228</v>
      </c>
      <c r="B857" s="1467"/>
      <c r="C857" s="1467"/>
      <c r="D857" s="1467"/>
      <c r="E857" s="1467"/>
      <c r="F857" s="1467"/>
      <c r="G857" s="1467"/>
      <c r="H857" s="1468"/>
      <c r="I857" s="39"/>
      <c r="J857" s="39"/>
      <c r="K857" s="39"/>
      <c r="L857" s="39"/>
      <c r="M857" s="39"/>
    </row>
    <row r="858" spans="1:13" ht="30" customHeight="1" x14ac:dyDescent="0.2">
      <c r="A858" s="1270"/>
      <c r="B858" s="1210" t="s">
        <v>212</v>
      </c>
      <c r="C858" s="419" t="s">
        <v>1</v>
      </c>
      <c r="D858" s="67">
        <f>D859+D860+D861</f>
        <v>36812.1</v>
      </c>
      <c r="E858" s="67">
        <f>E859+E860+E861</f>
        <v>35668.68</v>
      </c>
      <c r="F858" s="446">
        <f t="shared" ref="F858:F870" si="115">E858/D858*100</f>
        <v>96.893901733397442</v>
      </c>
      <c r="G858" s="67">
        <f>G859+G860+G861</f>
        <v>35668.68</v>
      </c>
      <c r="H858" s="156"/>
      <c r="I858" s="39"/>
      <c r="J858" s="39"/>
      <c r="K858" s="39"/>
      <c r="L858" s="39"/>
      <c r="M858" s="39"/>
    </row>
    <row r="859" spans="1:13" ht="51.75" customHeight="1" x14ac:dyDescent="0.2">
      <c r="A859" s="1271"/>
      <c r="B859" s="1211"/>
      <c r="C859" s="419" t="s">
        <v>210</v>
      </c>
      <c r="D859" s="67">
        <v>0</v>
      </c>
      <c r="E859" s="67">
        <v>0</v>
      </c>
      <c r="F859" s="446">
        <v>0</v>
      </c>
      <c r="G859" s="67">
        <v>0</v>
      </c>
      <c r="H859" s="156"/>
      <c r="I859" s="39"/>
      <c r="J859" s="39"/>
      <c r="K859" s="39"/>
      <c r="L859" s="39"/>
      <c r="M859" s="39"/>
    </row>
    <row r="860" spans="1:13" ht="45" customHeight="1" x14ac:dyDescent="0.2">
      <c r="A860" s="1271"/>
      <c r="B860" s="1211"/>
      <c r="C860" s="419" t="s">
        <v>2</v>
      </c>
      <c r="D860" s="67">
        <f>D868</f>
        <v>28247</v>
      </c>
      <c r="E860" s="67">
        <f>E868</f>
        <v>27140.22</v>
      </c>
      <c r="F860" s="446">
        <f t="shared" si="115"/>
        <v>96.081778595957104</v>
      </c>
      <c r="G860" s="67">
        <f>G868</f>
        <v>27140.22</v>
      </c>
      <c r="H860" s="156"/>
      <c r="I860" s="39"/>
      <c r="J860" s="39"/>
      <c r="K860" s="39"/>
      <c r="L860" s="39"/>
      <c r="M860" s="39"/>
    </row>
    <row r="861" spans="1:13" ht="67.5" customHeight="1" x14ac:dyDescent="0.2">
      <c r="A861" s="1272"/>
      <c r="B861" s="1274"/>
      <c r="C861" s="419" t="s">
        <v>3</v>
      </c>
      <c r="D861" s="67">
        <f>D863</f>
        <v>8565.1</v>
      </c>
      <c r="E861" s="67">
        <f>E863</f>
        <v>8528.4599999999991</v>
      </c>
      <c r="F861" s="446">
        <f t="shared" si="115"/>
        <v>99.572217487244728</v>
      </c>
      <c r="G861" s="67">
        <f>G863</f>
        <v>8528.4599999999991</v>
      </c>
      <c r="H861" s="156"/>
      <c r="I861" s="39"/>
      <c r="J861" s="39"/>
      <c r="K861" s="39"/>
      <c r="L861" s="39"/>
      <c r="M861" s="39"/>
    </row>
    <row r="862" spans="1:13" ht="84" customHeight="1" x14ac:dyDescent="0.2">
      <c r="A862" s="1202" t="s">
        <v>10</v>
      </c>
      <c r="B862" s="1210" t="s">
        <v>261</v>
      </c>
      <c r="C862" s="453" t="s">
        <v>1</v>
      </c>
      <c r="D862" s="245">
        <f>D863</f>
        <v>8565.1</v>
      </c>
      <c r="E862" s="245">
        <f>E863</f>
        <v>8528.4599999999991</v>
      </c>
      <c r="F862" s="424">
        <f t="shared" si="115"/>
        <v>99.572217487244728</v>
      </c>
      <c r="G862" s="245">
        <f>G863</f>
        <v>8528.4599999999991</v>
      </c>
      <c r="H862" s="156"/>
      <c r="I862" s="39"/>
      <c r="J862" s="39"/>
      <c r="K862" s="39"/>
      <c r="L862" s="39"/>
      <c r="M862" s="39"/>
    </row>
    <row r="863" spans="1:13" ht="90.75" customHeight="1" x14ac:dyDescent="0.2">
      <c r="A863" s="1203"/>
      <c r="B863" s="1211"/>
      <c r="C863" s="592" t="s">
        <v>3</v>
      </c>
      <c r="D863" s="245">
        <f>D865</f>
        <v>8565.1</v>
      </c>
      <c r="E863" s="245">
        <f>E865</f>
        <v>8528.4599999999991</v>
      </c>
      <c r="F863" s="424">
        <f t="shared" si="115"/>
        <v>99.572217487244728</v>
      </c>
      <c r="G863" s="245">
        <f>G865</f>
        <v>8528.4599999999991</v>
      </c>
      <c r="H863" s="156"/>
      <c r="I863" s="39"/>
      <c r="J863" s="39"/>
      <c r="K863" s="39"/>
      <c r="L863" s="39"/>
      <c r="M863" s="39"/>
    </row>
    <row r="864" spans="1:13" ht="53.25" customHeight="1" x14ac:dyDescent="0.2">
      <c r="A864" s="1202" t="s">
        <v>11</v>
      </c>
      <c r="B864" s="1424" t="s">
        <v>262</v>
      </c>
      <c r="C864" s="592" t="s">
        <v>1</v>
      </c>
      <c r="D864" s="245">
        <f>D865</f>
        <v>8565.1</v>
      </c>
      <c r="E864" s="245">
        <f>E865</f>
        <v>8528.4599999999991</v>
      </c>
      <c r="F864" s="424">
        <f t="shared" si="115"/>
        <v>99.572217487244728</v>
      </c>
      <c r="G864" s="245">
        <f>G865</f>
        <v>8528.4599999999991</v>
      </c>
      <c r="H864" s="418"/>
      <c r="I864" s="39"/>
      <c r="J864" s="39"/>
      <c r="K864" s="39"/>
      <c r="L864" s="39"/>
      <c r="M864" s="39"/>
    </row>
    <row r="865" spans="1:13" ht="97.5" customHeight="1" x14ac:dyDescent="0.2">
      <c r="A865" s="1204"/>
      <c r="B865" s="1425"/>
      <c r="C865" s="423" t="s">
        <v>3</v>
      </c>
      <c r="D865" s="133">
        <f>D866</f>
        <v>8565.1</v>
      </c>
      <c r="E865" s="133">
        <f>E866</f>
        <v>8528.4599999999991</v>
      </c>
      <c r="F865" s="424">
        <f t="shared" si="115"/>
        <v>99.572217487244728</v>
      </c>
      <c r="G865" s="133">
        <f>G866</f>
        <v>8528.4599999999991</v>
      </c>
      <c r="H865" s="243"/>
      <c r="J865" s="39"/>
      <c r="K865" s="39"/>
      <c r="L865" s="39"/>
      <c r="M865" s="39"/>
    </row>
    <row r="866" spans="1:13" ht="130.5" customHeight="1" x14ac:dyDescent="0.2">
      <c r="A866" s="455" t="s">
        <v>12</v>
      </c>
      <c r="B866" s="868" t="s">
        <v>263</v>
      </c>
      <c r="C866" s="456" t="s">
        <v>3</v>
      </c>
      <c r="D866" s="426">
        <v>8565.1</v>
      </c>
      <c r="E866" s="24">
        <v>8528.4599999999991</v>
      </c>
      <c r="F866" s="424">
        <f t="shared" si="115"/>
        <v>99.572217487244728</v>
      </c>
      <c r="G866" s="24">
        <v>8528.4599999999991</v>
      </c>
      <c r="H866" s="886" t="s">
        <v>1777</v>
      </c>
      <c r="J866" s="39"/>
      <c r="K866" s="39"/>
      <c r="L866" s="39"/>
      <c r="M866" s="39"/>
    </row>
    <row r="867" spans="1:13" ht="72" customHeight="1" x14ac:dyDescent="0.2">
      <c r="A867" s="1270" t="s">
        <v>16</v>
      </c>
      <c r="B867" s="1210" t="s">
        <v>1753</v>
      </c>
      <c r="C867" s="423" t="s">
        <v>1</v>
      </c>
      <c r="D867" s="423">
        <f>D868</f>
        <v>28247</v>
      </c>
      <c r="E867" s="423">
        <f>E868</f>
        <v>27140.22</v>
      </c>
      <c r="F867" s="424">
        <f t="shared" si="115"/>
        <v>96.081778595957104</v>
      </c>
      <c r="G867" s="423">
        <f>G868</f>
        <v>27140.22</v>
      </c>
      <c r="H867" s="887"/>
      <c r="J867" s="39"/>
      <c r="K867" s="39"/>
      <c r="L867" s="39"/>
      <c r="M867" s="39"/>
    </row>
    <row r="868" spans="1:13" ht="73.5" customHeight="1" x14ac:dyDescent="0.2">
      <c r="A868" s="1271"/>
      <c r="B868" s="1211"/>
      <c r="C868" s="592" t="s">
        <v>214</v>
      </c>
      <c r="D868" s="24">
        <f>D870</f>
        <v>28247</v>
      </c>
      <c r="E868" s="24">
        <f>E870</f>
        <v>27140.22</v>
      </c>
      <c r="F868" s="424">
        <f t="shared" si="115"/>
        <v>96.081778595957104</v>
      </c>
      <c r="G868" s="24">
        <f>G870</f>
        <v>27140.22</v>
      </c>
      <c r="H868" s="244"/>
      <c r="J868" s="39"/>
      <c r="K868" s="39"/>
      <c r="L868" s="39"/>
      <c r="M868" s="39"/>
    </row>
    <row r="869" spans="1:13" ht="89.25" customHeight="1" x14ac:dyDescent="0.2">
      <c r="A869" s="1270" t="s">
        <v>17</v>
      </c>
      <c r="B869" s="1208" t="s">
        <v>1353</v>
      </c>
      <c r="C869" s="592" t="s">
        <v>1</v>
      </c>
      <c r="D869" s="84">
        <f>D870</f>
        <v>28247</v>
      </c>
      <c r="E869" s="84">
        <f>E870</f>
        <v>27140.22</v>
      </c>
      <c r="F869" s="424">
        <f t="shared" si="115"/>
        <v>96.081778595957104</v>
      </c>
      <c r="G869" s="84">
        <f>G870</f>
        <v>27140.22</v>
      </c>
      <c r="H869" s="886" t="s">
        <v>1777</v>
      </c>
      <c r="J869" s="39"/>
      <c r="K869" s="39"/>
      <c r="L869" s="39"/>
      <c r="M869" s="39"/>
    </row>
    <row r="870" spans="1:13" ht="45" x14ac:dyDescent="0.2">
      <c r="A870" s="1272"/>
      <c r="B870" s="1209"/>
      <c r="C870" s="423" t="s">
        <v>2</v>
      </c>
      <c r="D870" s="13">
        <v>28247</v>
      </c>
      <c r="E870" s="13">
        <v>27140.22</v>
      </c>
      <c r="F870" s="424">
        <f t="shared" si="115"/>
        <v>96.081778595957104</v>
      </c>
      <c r="G870" s="430">
        <v>27140.22</v>
      </c>
      <c r="H870" s="887"/>
      <c r="J870" s="39"/>
      <c r="K870" s="39"/>
      <c r="L870" s="39"/>
      <c r="M870" s="39"/>
    </row>
    <row r="871" spans="1:13" ht="22.5" customHeight="1" x14ac:dyDescent="0.2">
      <c r="A871" s="1453" t="s">
        <v>775</v>
      </c>
      <c r="B871" s="1454"/>
      <c r="C871" s="1454"/>
      <c r="D871" s="1454"/>
      <c r="E871" s="1454"/>
      <c r="F871" s="1454"/>
      <c r="G871" s="1454"/>
      <c r="H871" s="1455"/>
      <c r="I871" s="608"/>
      <c r="J871" s="39"/>
      <c r="K871" s="39"/>
      <c r="L871" s="39"/>
      <c r="M871" s="39"/>
    </row>
    <row r="872" spans="1:13" ht="32.25" customHeight="1" x14ac:dyDescent="0.2">
      <c r="A872" s="1259"/>
      <c r="B872" s="1205" t="s">
        <v>19</v>
      </c>
      <c r="C872" s="33" t="s">
        <v>1</v>
      </c>
      <c r="D872" s="67">
        <f>D875+D874+D873</f>
        <v>379692.30000000005</v>
      </c>
      <c r="E872" s="67">
        <f>E873+E875+E874</f>
        <v>359594.21</v>
      </c>
      <c r="F872" s="94">
        <f>E872/D872*100</f>
        <v>94.706742802000448</v>
      </c>
      <c r="G872" s="67">
        <f>G873+G875+G874</f>
        <v>359594.21</v>
      </c>
      <c r="H872" s="156"/>
      <c r="J872" s="39"/>
      <c r="K872" s="39"/>
      <c r="L872" s="39"/>
      <c r="M872" s="39"/>
    </row>
    <row r="873" spans="1:13" ht="42.75" x14ac:dyDescent="0.2">
      <c r="A873" s="1260"/>
      <c r="B873" s="1206"/>
      <c r="C873" s="33" t="s">
        <v>8</v>
      </c>
      <c r="D873" s="67">
        <f>D878</f>
        <v>29700</v>
      </c>
      <c r="E873" s="67">
        <f>E878</f>
        <v>29700</v>
      </c>
      <c r="F873" s="94">
        <f>E873/D873*100</f>
        <v>100</v>
      </c>
      <c r="G873" s="67">
        <f>E873</f>
        <v>29700</v>
      </c>
      <c r="H873" s="156"/>
      <c r="J873" s="39"/>
      <c r="K873" s="39"/>
      <c r="L873" s="39"/>
      <c r="M873" s="39"/>
    </row>
    <row r="874" spans="1:13" ht="57" x14ac:dyDescent="0.2">
      <c r="A874" s="1260"/>
      <c r="B874" s="1206"/>
      <c r="C874" s="33" t="s">
        <v>2</v>
      </c>
      <c r="D874" s="67">
        <f>D879</f>
        <v>71702.600000000006</v>
      </c>
      <c r="E874" s="67">
        <f>E879</f>
        <v>54966.83</v>
      </c>
      <c r="F874" s="94">
        <f t="shared" ref="F874:F883" si="116">E874/D874*100</f>
        <v>76.659465626072134</v>
      </c>
      <c r="G874" s="67">
        <f>G879</f>
        <v>54966.83</v>
      </c>
      <c r="H874" s="156"/>
      <c r="J874" s="39"/>
      <c r="K874" s="39"/>
      <c r="L874" s="39"/>
      <c r="M874" s="39"/>
    </row>
    <row r="875" spans="1:13" ht="62.25" customHeight="1" x14ac:dyDescent="0.2">
      <c r="A875" s="1261"/>
      <c r="B875" s="1207"/>
      <c r="C875" s="33" t="s">
        <v>3</v>
      </c>
      <c r="D875" s="67">
        <f>D880+D905</f>
        <v>278289.7</v>
      </c>
      <c r="E875" s="67">
        <f>E880+E905</f>
        <v>274927.38</v>
      </c>
      <c r="F875" s="94">
        <f t="shared" si="116"/>
        <v>98.791791431734623</v>
      </c>
      <c r="G875" s="67">
        <f>E875</f>
        <v>274927.38</v>
      </c>
      <c r="H875" s="156"/>
      <c r="J875" s="39"/>
      <c r="K875" s="39"/>
      <c r="L875" s="39"/>
      <c r="M875" s="39"/>
    </row>
    <row r="876" spans="1:13" ht="21" customHeight="1" x14ac:dyDescent="0.2">
      <c r="A876" s="888" t="s">
        <v>1210</v>
      </c>
      <c r="B876" s="888"/>
      <c r="C876" s="888"/>
      <c r="D876" s="888"/>
      <c r="E876" s="888"/>
      <c r="F876" s="888"/>
      <c r="G876" s="888"/>
      <c r="H876" s="480"/>
      <c r="J876" s="39"/>
      <c r="K876" s="39"/>
      <c r="L876" s="39"/>
      <c r="M876" s="39"/>
    </row>
    <row r="877" spans="1:13" x14ac:dyDescent="0.2">
      <c r="A877" s="895"/>
      <c r="B877" s="1205" t="s">
        <v>54</v>
      </c>
      <c r="C877" s="33" t="s">
        <v>1</v>
      </c>
      <c r="D877" s="67">
        <f>D878+D879+D880</f>
        <v>342487.30000000005</v>
      </c>
      <c r="E877" s="67">
        <f>E878+E880+E879</f>
        <v>322784.88</v>
      </c>
      <c r="F877" s="94">
        <f>E877/D877*100</f>
        <v>94.247255299685548</v>
      </c>
      <c r="G877" s="67">
        <f>G878+G880+G879</f>
        <v>322784.88</v>
      </c>
      <c r="H877" s="156"/>
      <c r="J877" s="39"/>
      <c r="K877" s="39"/>
      <c r="L877" s="39"/>
      <c r="M877" s="39"/>
    </row>
    <row r="878" spans="1:13" ht="47.25" customHeight="1" x14ac:dyDescent="0.2">
      <c r="A878" s="1105"/>
      <c r="B878" s="1206"/>
      <c r="C878" s="33" t="s">
        <v>8</v>
      </c>
      <c r="D878" s="67">
        <f>D881</f>
        <v>29700</v>
      </c>
      <c r="E878" s="67">
        <f t="shared" ref="D878:E880" si="117">E881</f>
        <v>29700</v>
      </c>
      <c r="F878" s="94">
        <f>E878/D878*100</f>
        <v>100</v>
      </c>
      <c r="G878" s="67">
        <f>G881</f>
        <v>29700</v>
      </c>
      <c r="H878" s="481"/>
      <c r="J878" s="39"/>
      <c r="K878" s="39"/>
      <c r="L878" s="39"/>
      <c r="M878" s="39"/>
    </row>
    <row r="879" spans="1:13" ht="57" x14ac:dyDescent="0.2">
      <c r="A879" s="1105"/>
      <c r="B879" s="1206"/>
      <c r="C879" s="33" t="s">
        <v>2</v>
      </c>
      <c r="D879" s="67">
        <f t="shared" si="117"/>
        <v>71702.600000000006</v>
      </c>
      <c r="E879" s="67">
        <f t="shared" si="117"/>
        <v>54966.83</v>
      </c>
      <c r="F879" s="94">
        <f t="shared" si="116"/>
        <v>76.659465626072134</v>
      </c>
      <c r="G879" s="79">
        <f>E879</f>
        <v>54966.83</v>
      </c>
      <c r="H879" s="156"/>
      <c r="J879" s="39"/>
      <c r="K879" s="39"/>
      <c r="L879" s="39"/>
      <c r="M879" s="39"/>
    </row>
    <row r="880" spans="1:13" ht="65.25" customHeight="1" x14ac:dyDescent="0.2">
      <c r="A880" s="1106"/>
      <c r="B880" s="1207"/>
      <c r="C880" s="33" t="s">
        <v>3</v>
      </c>
      <c r="D880" s="67">
        <f t="shared" si="117"/>
        <v>241084.7</v>
      </c>
      <c r="E880" s="67">
        <f>E883</f>
        <v>238118.05</v>
      </c>
      <c r="F880" s="94">
        <f t="shared" si="116"/>
        <v>98.769457373280005</v>
      </c>
      <c r="G880" s="67">
        <f>E880</f>
        <v>238118.05</v>
      </c>
      <c r="H880" s="156"/>
      <c r="J880" s="39"/>
      <c r="K880" s="39"/>
      <c r="L880" s="39"/>
      <c r="M880" s="39"/>
    </row>
    <row r="881" spans="1:13" ht="45" customHeight="1" x14ac:dyDescent="0.2">
      <c r="A881" s="895">
        <v>1</v>
      </c>
      <c r="B881" s="912" t="s">
        <v>55</v>
      </c>
      <c r="C881" s="601" t="s">
        <v>8</v>
      </c>
      <c r="D881" s="132">
        <f>D891</f>
        <v>29700</v>
      </c>
      <c r="E881" s="132">
        <f>E891</f>
        <v>29700</v>
      </c>
      <c r="F881" s="92">
        <f>E881/D881*100</f>
        <v>100</v>
      </c>
      <c r="G881" s="132">
        <f>G891</f>
        <v>29700</v>
      </c>
      <c r="H881" s="156"/>
      <c r="I881" s="39"/>
      <c r="J881" s="39"/>
      <c r="K881" s="39"/>
      <c r="L881" s="39"/>
      <c r="M881" s="39"/>
    </row>
    <row r="882" spans="1:13" ht="45" customHeight="1" x14ac:dyDescent="0.2">
      <c r="A882" s="1105"/>
      <c r="B882" s="913"/>
      <c r="C882" s="601" t="s">
        <v>2</v>
      </c>
      <c r="D882" s="132">
        <f>D892</f>
        <v>71702.600000000006</v>
      </c>
      <c r="E882" s="132">
        <f>E892</f>
        <v>54966.83</v>
      </c>
      <c r="F882" s="92">
        <f t="shared" si="116"/>
        <v>76.659465626072134</v>
      </c>
      <c r="G882" s="132">
        <f>G892</f>
        <v>54966.83</v>
      </c>
      <c r="H882" s="156"/>
      <c r="I882" s="39"/>
      <c r="J882" s="39"/>
      <c r="K882" s="39"/>
      <c r="L882" s="39"/>
      <c r="M882" s="39"/>
    </row>
    <row r="883" spans="1:13" ht="45" customHeight="1" x14ac:dyDescent="0.2">
      <c r="A883" s="1106"/>
      <c r="B883" s="914"/>
      <c r="C883" s="601" t="s">
        <v>3</v>
      </c>
      <c r="D883" s="132">
        <f>D884+D885+D893+D898</f>
        <v>241084.7</v>
      </c>
      <c r="E883" s="132">
        <f>E884+E885+E893+E898</f>
        <v>238118.05</v>
      </c>
      <c r="F883" s="92">
        <f t="shared" si="116"/>
        <v>98.769457373280005</v>
      </c>
      <c r="G883" s="132">
        <f>G884+G885+G893+G898</f>
        <v>238118.05</v>
      </c>
      <c r="H883" s="156"/>
      <c r="I883" s="39"/>
      <c r="J883" s="39"/>
      <c r="K883" s="39"/>
      <c r="L883" s="39"/>
      <c r="M883" s="39"/>
    </row>
    <row r="884" spans="1:13" ht="97.5" customHeight="1" x14ac:dyDescent="0.2">
      <c r="A884" s="140">
        <v>1.1000000000000001</v>
      </c>
      <c r="B884" s="857" t="s">
        <v>56</v>
      </c>
      <c r="C884" s="601" t="s">
        <v>3</v>
      </c>
      <c r="D884" s="68">
        <v>3460</v>
      </c>
      <c r="E884" s="68">
        <v>3458.78</v>
      </c>
      <c r="F884" s="96">
        <f>E884/D884*100</f>
        <v>99.964739884393069</v>
      </c>
      <c r="G884" s="68">
        <f t="shared" ref="G884:G897" si="118">E884</f>
        <v>3458.78</v>
      </c>
      <c r="H884" s="228" t="s">
        <v>1211</v>
      </c>
      <c r="I884" s="39"/>
      <c r="J884" s="39"/>
      <c r="K884" s="39"/>
      <c r="L884" s="39"/>
      <c r="M884" s="39"/>
    </row>
    <row r="885" spans="1:13" ht="96" customHeight="1" x14ac:dyDescent="0.2">
      <c r="A885" s="140">
        <v>1.2</v>
      </c>
      <c r="B885" s="857" t="s">
        <v>57</v>
      </c>
      <c r="C885" s="601" t="s">
        <v>3</v>
      </c>
      <c r="D885" s="68">
        <f>D886+D887+D888+D889+D890</f>
        <v>151984.70000000001</v>
      </c>
      <c r="E885" s="68">
        <f>E886+E887+E888+E889+E890</f>
        <v>151123.51</v>
      </c>
      <c r="F885" s="96">
        <f>E885/D885*100</f>
        <v>99.433370595856033</v>
      </c>
      <c r="G885" s="68">
        <f t="shared" si="118"/>
        <v>151123.51</v>
      </c>
      <c r="H885" s="567" t="s">
        <v>1393</v>
      </c>
      <c r="I885" s="39"/>
      <c r="J885" s="39"/>
      <c r="K885" s="39"/>
      <c r="L885" s="39"/>
      <c r="M885" s="39"/>
    </row>
    <row r="886" spans="1:13" ht="120" x14ac:dyDescent="0.2">
      <c r="A886" s="231" t="s">
        <v>15</v>
      </c>
      <c r="B886" s="857" t="s">
        <v>58</v>
      </c>
      <c r="C886" s="601" t="s">
        <v>3</v>
      </c>
      <c r="D886" s="68">
        <v>29596</v>
      </c>
      <c r="E886" s="68">
        <v>29375.58</v>
      </c>
      <c r="F886" s="96">
        <f t="shared" ref="F886:F900" si="119">E886/D886*100</f>
        <v>99.255237194215439</v>
      </c>
      <c r="G886" s="68">
        <f t="shared" si="118"/>
        <v>29375.58</v>
      </c>
      <c r="H886" s="567" t="s">
        <v>1393</v>
      </c>
      <c r="I886" s="39"/>
      <c r="J886" s="39"/>
      <c r="K886" s="39"/>
      <c r="L886" s="39"/>
      <c r="M886" s="39"/>
    </row>
    <row r="887" spans="1:13" ht="150" x14ac:dyDescent="0.2">
      <c r="A887" s="231" t="s">
        <v>59</v>
      </c>
      <c r="B887" s="857" t="s">
        <v>60</v>
      </c>
      <c r="C887" s="601" t="s">
        <v>3</v>
      </c>
      <c r="D887" s="68">
        <v>4441</v>
      </c>
      <c r="E887" s="68">
        <v>4409.6099999999997</v>
      </c>
      <c r="F887" s="96">
        <f t="shared" si="119"/>
        <v>99.293177212339558</v>
      </c>
      <c r="G887" s="68">
        <f t="shared" si="118"/>
        <v>4409.6099999999997</v>
      </c>
      <c r="H887" s="567" t="s">
        <v>1393</v>
      </c>
      <c r="I887" s="39"/>
      <c r="J887" s="39"/>
      <c r="K887" s="39"/>
      <c r="L887" s="39"/>
      <c r="M887" s="39"/>
    </row>
    <row r="888" spans="1:13" ht="120" customHeight="1" x14ac:dyDescent="0.2">
      <c r="A888" s="231" t="s">
        <v>44</v>
      </c>
      <c r="B888" s="857" t="s">
        <v>61</v>
      </c>
      <c r="C888" s="601" t="s">
        <v>3</v>
      </c>
      <c r="D888" s="68">
        <v>93877.5</v>
      </c>
      <c r="E888" s="68">
        <v>93877.51</v>
      </c>
      <c r="F888" s="96">
        <f t="shared" si="119"/>
        <v>100.0000106521797</v>
      </c>
      <c r="G888" s="68">
        <f t="shared" si="118"/>
        <v>93877.51</v>
      </c>
      <c r="H888" s="228" t="s">
        <v>1211</v>
      </c>
      <c r="I888" s="39"/>
      <c r="J888" s="39"/>
      <c r="K888" s="39"/>
      <c r="L888" s="39"/>
      <c r="M888" s="39"/>
    </row>
    <row r="889" spans="1:13" ht="147" customHeight="1" x14ac:dyDescent="0.2">
      <c r="A889" s="231" t="s">
        <v>62</v>
      </c>
      <c r="B889" s="857" t="s">
        <v>90</v>
      </c>
      <c r="C889" s="601" t="s">
        <v>3</v>
      </c>
      <c r="D889" s="68">
        <v>10833.5</v>
      </c>
      <c r="E889" s="68">
        <v>10833.49</v>
      </c>
      <c r="F889" s="96">
        <f t="shared" si="119"/>
        <v>99.999907693727792</v>
      </c>
      <c r="G889" s="68">
        <f t="shared" si="118"/>
        <v>10833.49</v>
      </c>
      <c r="H889" s="228" t="s">
        <v>1211</v>
      </c>
      <c r="I889" s="39"/>
      <c r="J889" s="39"/>
      <c r="K889" s="39"/>
      <c r="L889" s="39"/>
      <c r="M889" s="39"/>
    </row>
    <row r="890" spans="1:13" ht="120" customHeight="1" x14ac:dyDescent="0.2">
      <c r="A890" s="231" t="s">
        <v>74</v>
      </c>
      <c r="B890" s="852" t="s">
        <v>1212</v>
      </c>
      <c r="C890" s="601" t="s">
        <v>3</v>
      </c>
      <c r="D890" s="68">
        <v>13236.7</v>
      </c>
      <c r="E890" s="68">
        <v>12627.32</v>
      </c>
      <c r="F890" s="96">
        <f t="shared" si="119"/>
        <v>95.396284572438745</v>
      </c>
      <c r="G890" s="68">
        <f t="shared" si="118"/>
        <v>12627.32</v>
      </c>
      <c r="H890" s="545" t="s">
        <v>1607</v>
      </c>
      <c r="I890" s="39"/>
      <c r="J890" s="39"/>
      <c r="K890" s="39"/>
      <c r="L890" s="39"/>
      <c r="M890" s="39"/>
    </row>
    <row r="891" spans="1:13" ht="45" customHeight="1" x14ac:dyDescent="0.2">
      <c r="A891" s="895">
        <v>1.3</v>
      </c>
      <c r="B891" s="886" t="s">
        <v>63</v>
      </c>
      <c r="C891" s="601" t="s">
        <v>8</v>
      </c>
      <c r="D891" s="68">
        <f>D894</f>
        <v>29700</v>
      </c>
      <c r="E891" s="68">
        <f>E894</f>
        <v>29700</v>
      </c>
      <c r="F891" s="96">
        <f t="shared" si="119"/>
        <v>100</v>
      </c>
      <c r="G891" s="68">
        <f t="shared" si="118"/>
        <v>29700</v>
      </c>
      <c r="H891" s="228"/>
      <c r="I891" s="39"/>
      <c r="J891" s="39"/>
      <c r="K891" s="39"/>
      <c r="L891" s="39"/>
      <c r="M891" s="39"/>
    </row>
    <row r="892" spans="1:13" ht="52.5" customHeight="1" x14ac:dyDescent="0.2">
      <c r="A892" s="1105"/>
      <c r="B892" s="911"/>
      <c r="C892" s="601" t="s">
        <v>2</v>
      </c>
      <c r="D892" s="68">
        <f>D895</f>
        <v>71702.600000000006</v>
      </c>
      <c r="E892" s="68">
        <f>E895</f>
        <v>54966.83</v>
      </c>
      <c r="F892" s="96">
        <f t="shared" si="119"/>
        <v>76.659465626072134</v>
      </c>
      <c r="G892" s="68">
        <f t="shared" si="118"/>
        <v>54966.83</v>
      </c>
      <c r="H892" s="970"/>
      <c r="I892" s="39"/>
      <c r="J892" s="39"/>
      <c r="K892" s="39"/>
      <c r="L892" s="39"/>
      <c r="M892" s="39"/>
    </row>
    <row r="893" spans="1:13" ht="45" customHeight="1" x14ac:dyDescent="0.2">
      <c r="A893" s="1106"/>
      <c r="B893" s="887"/>
      <c r="C893" s="601" t="s">
        <v>3</v>
      </c>
      <c r="D893" s="68">
        <f>D896+D897</f>
        <v>16141.4</v>
      </c>
      <c r="E893" s="68">
        <f>E896+E897</f>
        <v>15086.05</v>
      </c>
      <c r="F893" s="96">
        <f t="shared" si="119"/>
        <v>93.461843458436064</v>
      </c>
      <c r="G893" s="68">
        <f t="shared" si="118"/>
        <v>15086.05</v>
      </c>
      <c r="H893" s="970"/>
      <c r="I893" s="39"/>
      <c r="J893" s="39"/>
      <c r="K893" s="39"/>
      <c r="L893" s="39"/>
      <c r="M893" s="39"/>
    </row>
    <row r="894" spans="1:13" ht="87.75" customHeight="1" x14ac:dyDescent="0.2">
      <c r="A894" s="878" t="s">
        <v>46</v>
      </c>
      <c r="B894" s="886" t="s">
        <v>91</v>
      </c>
      <c r="C894" s="601" t="s">
        <v>8</v>
      </c>
      <c r="D894" s="68">
        <v>29700</v>
      </c>
      <c r="E894" s="68">
        <v>29700</v>
      </c>
      <c r="F894" s="96">
        <f>E894/D894*100</f>
        <v>100</v>
      </c>
      <c r="G894" s="68">
        <f t="shared" si="118"/>
        <v>29700</v>
      </c>
      <c r="H894" s="886" t="s">
        <v>1393</v>
      </c>
      <c r="I894" s="39"/>
      <c r="J894" s="39"/>
      <c r="K894" s="39"/>
      <c r="L894" s="39"/>
      <c r="M894" s="39"/>
    </row>
    <row r="895" spans="1:13" ht="71.25" customHeight="1" x14ac:dyDescent="0.2">
      <c r="A895" s="915"/>
      <c r="B895" s="911"/>
      <c r="C895" s="601" t="s">
        <v>2</v>
      </c>
      <c r="D895" s="68">
        <v>71702.600000000006</v>
      </c>
      <c r="E895" s="68">
        <v>54966.83</v>
      </c>
      <c r="F895" s="96">
        <f t="shared" si="119"/>
        <v>76.659465626072134</v>
      </c>
      <c r="G895" s="68">
        <f t="shared" si="118"/>
        <v>54966.83</v>
      </c>
      <c r="H895" s="911"/>
      <c r="I895" s="39"/>
      <c r="J895" s="39"/>
      <c r="K895" s="39"/>
      <c r="L895" s="39"/>
      <c r="M895" s="39"/>
    </row>
    <row r="896" spans="1:13" ht="165" customHeight="1" x14ac:dyDescent="0.2">
      <c r="A896" s="879"/>
      <c r="B896" s="887"/>
      <c r="C896" s="601" t="s">
        <v>3</v>
      </c>
      <c r="D896" s="68">
        <v>15841.4</v>
      </c>
      <c r="E896" s="68">
        <v>14793.55</v>
      </c>
      <c r="F896" s="96">
        <f t="shared" si="119"/>
        <v>93.385369979926011</v>
      </c>
      <c r="G896" s="68">
        <f t="shared" si="118"/>
        <v>14793.55</v>
      </c>
      <c r="H896" s="887"/>
      <c r="I896" s="39"/>
      <c r="J896" s="39"/>
      <c r="K896" s="39"/>
      <c r="L896" s="39"/>
      <c r="M896" s="39"/>
    </row>
    <row r="897" spans="1:13" ht="144.75" customHeight="1" x14ac:dyDescent="0.2">
      <c r="A897" s="231" t="s">
        <v>876</v>
      </c>
      <c r="B897" s="857" t="s">
        <v>1396</v>
      </c>
      <c r="C897" s="601" t="s">
        <v>3</v>
      </c>
      <c r="D897" s="68">
        <v>300</v>
      </c>
      <c r="E897" s="68">
        <v>292.5</v>
      </c>
      <c r="F897" s="96">
        <f t="shared" si="119"/>
        <v>97.5</v>
      </c>
      <c r="G897" s="68">
        <f t="shared" si="118"/>
        <v>292.5</v>
      </c>
      <c r="H897" s="136" t="s">
        <v>1393</v>
      </c>
      <c r="I897" s="39"/>
      <c r="J897" s="39"/>
      <c r="K897" s="39"/>
      <c r="L897" s="39"/>
      <c r="M897" s="39"/>
    </row>
    <row r="898" spans="1:13" ht="156" customHeight="1" x14ac:dyDescent="0.2">
      <c r="A898" s="231" t="s">
        <v>874</v>
      </c>
      <c r="B898" s="857" t="s">
        <v>1214</v>
      </c>
      <c r="C898" s="601" t="s">
        <v>3</v>
      </c>
      <c r="D898" s="68">
        <f>D899+D900+D901+D902</f>
        <v>69498.600000000006</v>
      </c>
      <c r="E898" s="68">
        <f>E899+E900+E901+E902</f>
        <v>68449.709999999992</v>
      </c>
      <c r="F898" s="96">
        <f t="shared" si="119"/>
        <v>98.49077535374812</v>
      </c>
      <c r="G898" s="68">
        <f>G899+G900+G901+G902</f>
        <v>68449.709999999992</v>
      </c>
      <c r="H898" s="136"/>
      <c r="I898" s="39"/>
      <c r="J898" s="39"/>
      <c r="K898" s="39"/>
      <c r="L898" s="39"/>
      <c r="M898" s="39"/>
    </row>
    <row r="899" spans="1:13" ht="129.75" customHeight="1" x14ac:dyDescent="0.2">
      <c r="A899" s="231" t="s">
        <v>875</v>
      </c>
      <c r="B899" s="857" t="s">
        <v>1215</v>
      </c>
      <c r="C899" s="601" t="s">
        <v>3</v>
      </c>
      <c r="D899" s="68">
        <v>2200</v>
      </c>
      <c r="E899" s="68">
        <v>1882.1</v>
      </c>
      <c r="F899" s="96">
        <f t="shared" si="119"/>
        <v>85.55</v>
      </c>
      <c r="G899" s="68">
        <f>E899</f>
        <v>1882.1</v>
      </c>
      <c r="H899" s="136" t="s">
        <v>1393</v>
      </c>
      <c r="I899" s="39"/>
      <c r="J899" s="39"/>
      <c r="K899" s="39"/>
      <c r="L899" s="39"/>
      <c r="M899" s="39"/>
    </row>
    <row r="900" spans="1:13" ht="208.5" customHeight="1" x14ac:dyDescent="0.2">
      <c r="A900" s="231" t="s">
        <v>64</v>
      </c>
      <c r="B900" s="857" t="s">
        <v>877</v>
      </c>
      <c r="C900" s="601" t="s">
        <v>3</v>
      </c>
      <c r="D900" s="68">
        <v>18870</v>
      </c>
      <c r="E900" s="68">
        <v>18867.13</v>
      </c>
      <c r="F900" s="96">
        <f t="shared" si="119"/>
        <v>99.984790673025969</v>
      </c>
      <c r="G900" s="68">
        <f>E900</f>
        <v>18867.13</v>
      </c>
      <c r="H900" s="229" t="s">
        <v>1282</v>
      </c>
      <c r="I900" s="39"/>
      <c r="J900" s="39"/>
      <c r="K900" s="39"/>
      <c r="L900" s="39"/>
      <c r="M900" s="39"/>
    </row>
    <row r="901" spans="1:13" ht="409.5" customHeight="1" x14ac:dyDescent="0.2">
      <c r="A901" s="231" t="s">
        <v>878</v>
      </c>
      <c r="B901" s="857" t="s">
        <v>879</v>
      </c>
      <c r="C901" s="601" t="s">
        <v>3</v>
      </c>
      <c r="D901" s="68">
        <v>43898.6</v>
      </c>
      <c r="E901" s="68">
        <v>43175.95</v>
      </c>
      <c r="F901" s="96">
        <f>E901/D901*100</f>
        <v>98.35381993958805</v>
      </c>
      <c r="G901" s="68">
        <f>E901</f>
        <v>43175.95</v>
      </c>
      <c r="H901" s="546" t="s">
        <v>1470</v>
      </c>
      <c r="I901" s="39"/>
      <c r="J901" s="39"/>
      <c r="K901" s="39"/>
      <c r="L901" s="39"/>
      <c r="M901" s="39"/>
    </row>
    <row r="902" spans="1:13" ht="122.25" customHeight="1" x14ac:dyDescent="0.2">
      <c r="A902" s="231" t="s">
        <v>875</v>
      </c>
      <c r="B902" s="857" t="s">
        <v>1218</v>
      </c>
      <c r="C902" s="601" t="s">
        <v>3</v>
      </c>
      <c r="D902" s="68">
        <v>4530</v>
      </c>
      <c r="E902" s="68">
        <v>4524.53</v>
      </c>
      <c r="F902" s="96">
        <f>E902/D902*100</f>
        <v>99.879249448123616</v>
      </c>
      <c r="G902" s="68">
        <f>E902</f>
        <v>4524.53</v>
      </c>
      <c r="H902" s="229" t="s">
        <v>1470</v>
      </c>
      <c r="I902" s="39"/>
      <c r="J902" s="39"/>
      <c r="K902" s="39"/>
      <c r="L902" s="39"/>
      <c r="M902" s="39"/>
    </row>
    <row r="903" spans="1:13" ht="29.25" customHeight="1" x14ac:dyDescent="0.2">
      <c r="A903" s="1255" t="s">
        <v>92</v>
      </c>
      <c r="B903" s="1255"/>
      <c r="C903" s="1255"/>
      <c r="D903" s="1255"/>
      <c r="E903" s="1255"/>
      <c r="F903" s="1255"/>
      <c r="G903" s="1255"/>
      <c r="H903" s="480"/>
      <c r="I903" s="39"/>
      <c r="J903" s="39"/>
      <c r="K903" s="39"/>
      <c r="L903" s="39"/>
      <c r="M903" s="39"/>
    </row>
    <row r="904" spans="1:13" ht="73.5" customHeight="1" x14ac:dyDescent="0.2">
      <c r="A904" s="895"/>
      <c r="B904" s="1205" t="s">
        <v>54</v>
      </c>
      <c r="C904" s="33" t="s">
        <v>1</v>
      </c>
      <c r="D904" s="67">
        <f>D905</f>
        <v>37205</v>
      </c>
      <c r="E904" s="67">
        <f>E905</f>
        <v>36809.33</v>
      </c>
      <c r="F904" s="94">
        <f>E904/D904*100</f>
        <v>98.936513909420782</v>
      </c>
      <c r="G904" s="67">
        <f>G905</f>
        <v>36809.33</v>
      </c>
      <c r="H904" s="481"/>
      <c r="I904" s="39"/>
      <c r="J904" s="39"/>
      <c r="K904" s="39"/>
      <c r="L904" s="39"/>
      <c r="M904" s="39"/>
    </row>
    <row r="905" spans="1:13" ht="80.25" customHeight="1" x14ac:dyDescent="0.2">
      <c r="A905" s="1106"/>
      <c r="B905" s="1207"/>
      <c r="C905" s="33" t="s">
        <v>3</v>
      </c>
      <c r="D905" s="67">
        <f>D906</f>
        <v>37205</v>
      </c>
      <c r="E905" s="67">
        <f>E906</f>
        <v>36809.33</v>
      </c>
      <c r="F905" s="94">
        <f>E905/D905*100</f>
        <v>98.936513909420782</v>
      </c>
      <c r="G905" s="67">
        <f t="shared" ref="G905:G917" si="120">E905</f>
        <v>36809.33</v>
      </c>
      <c r="H905" s="156"/>
      <c r="I905" s="39"/>
      <c r="J905" s="39"/>
      <c r="K905" s="39"/>
      <c r="L905" s="39"/>
      <c r="M905" s="39"/>
    </row>
    <row r="906" spans="1:13" ht="99.75" x14ac:dyDescent="0.2">
      <c r="A906" s="140">
        <v>1</v>
      </c>
      <c r="B906" s="858" t="s">
        <v>65</v>
      </c>
      <c r="C906" s="601" t="s">
        <v>3</v>
      </c>
      <c r="D906" s="132">
        <f>D907+D911</f>
        <v>37205</v>
      </c>
      <c r="E906" s="132">
        <f>E907+E911</f>
        <v>36809.33</v>
      </c>
      <c r="F906" s="92">
        <f>E906/D906*100</f>
        <v>98.936513909420782</v>
      </c>
      <c r="G906" s="132">
        <f t="shared" si="120"/>
        <v>36809.33</v>
      </c>
      <c r="H906" s="156"/>
      <c r="I906" s="39"/>
      <c r="J906" s="39"/>
      <c r="K906" s="39"/>
      <c r="L906" s="39"/>
      <c r="M906" s="39"/>
    </row>
    <row r="907" spans="1:13" ht="82.5" customHeight="1" x14ac:dyDescent="0.2">
      <c r="A907" s="140" t="s">
        <v>11</v>
      </c>
      <c r="B907" s="857" t="s">
        <v>66</v>
      </c>
      <c r="C907" s="601" t="s">
        <v>3</v>
      </c>
      <c r="D907" s="132">
        <f>D908+D909+D910</f>
        <v>33505</v>
      </c>
      <c r="E907" s="132">
        <f>E908+E909+E910</f>
        <v>33200.33</v>
      </c>
      <c r="F907" s="96">
        <f t="shared" ref="F907:F917" si="121">E907/D907*100</f>
        <v>99.090673033875547</v>
      </c>
      <c r="G907" s="132">
        <f t="shared" si="120"/>
        <v>33200.33</v>
      </c>
      <c r="H907" s="482"/>
      <c r="I907" s="39"/>
      <c r="J907" s="39"/>
      <c r="K907" s="39"/>
      <c r="L907" s="39"/>
      <c r="M907" s="39"/>
    </row>
    <row r="908" spans="1:13" ht="117" customHeight="1" x14ac:dyDescent="0.2">
      <c r="A908" s="231" t="s">
        <v>67</v>
      </c>
      <c r="B908" s="857" t="s">
        <v>68</v>
      </c>
      <c r="C908" s="601" t="s">
        <v>3</v>
      </c>
      <c r="D908" s="132">
        <v>32686</v>
      </c>
      <c r="E908" s="132">
        <v>32381.71</v>
      </c>
      <c r="F908" s="96">
        <f t="shared" si="121"/>
        <v>99.06905096983418</v>
      </c>
      <c r="G908" s="132">
        <f t="shared" si="120"/>
        <v>32381.71</v>
      </c>
      <c r="H908" s="228" t="s">
        <v>1470</v>
      </c>
      <c r="I908" s="39"/>
      <c r="J908" s="39"/>
      <c r="K908" s="39"/>
      <c r="L908" s="39"/>
      <c r="M908" s="39"/>
    </row>
    <row r="909" spans="1:13" ht="153" customHeight="1" x14ac:dyDescent="0.2">
      <c r="A909" s="231" t="s">
        <v>341</v>
      </c>
      <c r="B909" s="857" t="s">
        <v>1398</v>
      </c>
      <c r="C909" s="601" t="s">
        <v>3</v>
      </c>
      <c r="D909" s="132">
        <v>502</v>
      </c>
      <c r="E909" s="132">
        <v>502</v>
      </c>
      <c r="F909" s="96">
        <f t="shared" si="121"/>
        <v>100</v>
      </c>
      <c r="G909" s="132">
        <f t="shared" si="120"/>
        <v>502</v>
      </c>
      <c r="H909" s="545" t="s">
        <v>1211</v>
      </c>
      <c r="I909" s="39"/>
      <c r="J909" s="39"/>
      <c r="K909" s="39"/>
      <c r="L909" s="39"/>
      <c r="M909" s="39"/>
    </row>
    <row r="910" spans="1:13" ht="64.5" customHeight="1" x14ac:dyDescent="0.2">
      <c r="A910" s="231" t="s">
        <v>344</v>
      </c>
      <c r="B910" s="857" t="s">
        <v>1399</v>
      </c>
      <c r="C910" s="601" t="s">
        <v>3</v>
      </c>
      <c r="D910" s="132">
        <v>317</v>
      </c>
      <c r="E910" s="132">
        <v>316.62</v>
      </c>
      <c r="F910" s="96">
        <f t="shared" si="121"/>
        <v>99.880126182965299</v>
      </c>
      <c r="G910" s="132">
        <f t="shared" si="120"/>
        <v>316.62</v>
      </c>
      <c r="H910" s="545" t="s">
        <v>1211</v>
      </c>
      <c r="I910" s="39"/>
      <c r="J910" s="39"/>
      <c r="K910" s="39"/>
      <c r="L910" s="39"/>
      <c r="M910" s="39"/>
    </row>
    <row r="911" spans="1:13" ht="79.5" customHeight="1" x14ac:dyDescent="0.2">
      <c r="A911" s="140">
        <v>2</v>
      </c>
      <c r="B911" s="857" t="s">
        <v>69</v>
      </c>
      <c r="C911" s="601" t="s">
        <v>3</v>
      </c>
      <c r="D911" s="132">
        <f>D912+D913+D914+D915+D916+D917</f>
        <v>3700</v>
      </c>
      <c r="E911" s="132">
        <f>E912+E913+E914+E915+E916+E917</f>
        <v>3609</v>
      </c>
      <c r="F911" s="96">
        <f t="shared" si="121"/>
        <v>97.540540540540547</v>
      </c>
      <c r="G911" s="132">
        <f t="shared" si="120"/>
        <v>3609</v>
      </c>
      <c r="H911" s="228"/>
      <c r="I911" s="39"/>
      <c r="J911" s="39"/>
      <c r="K911" s="39"/>
      <c r="L911" s="39"/>
      <c r="M911" s="39"/>
    </row>
    <row r="912" spans="1:13" ht="144.75" customHeight="1" x14ac:dyDescent="0.2">
      <c r="A912" s="231" t="s">
        <v>15</v>
      </c>
      <c r="B912" s="857" t="s">
        <v>70</v>
      </c>
      <c r="C912" s="601" t="s">
        <v>3</v>
      </c>
      <c r="D912" s="132">
        <v>55</v>
      </c>
      <c r="E912" s="132">
        <v>54.5</v>
      </c>
      <c r="F912" s="96">
        <f t="shared" si="121"/>
        <v>99.090909090909093</v>
      </c>
      <c r="G912" s="132">
        <f t="shared" si="120"/>
        <v>54.5</v>
      </c>
      <c r="H912" s="545" t="s">
        <v>1211</v>
      </c>
      <c r="I912" s="39"/>
      <c r="J912" s="39"/>
      <c r="K912" s="39"/>
      <c r="L912" s="39"/>
      <c r="M912" s="39"/>
    </row>
    <row r="913" spans="1:13" ht="180.75" customHeight="1" x14ac:dyDescent="0.2">
      <c r="A913" s="231" t="s">
        <v>59</v>
      </c>
      <c r="B913" s="857" t="s">
        <v>71</v>
      </c>
      <c r="C913" s="601" t="s">
        <v>3</v>
      </c>
      <c r="D913" s="132">
        <v>83</v>
      </c>
      <c r="E913" s="132">
        <v>73.12</v>
      </c>
      <c r="F913" s="96">
        <f t="shared" si="121"/>
        <v>88.096385542168676</v>
      </c>
      <c r="G913" s="132">
        <f t="shared" si="120"/>
        <v>73.12</v>
      </c>
      <c r="H913" s="136" t="s">
        <v>1393</v>
      </c>
      <c r="J913" s="39"/>
      <c r="K913" s="39"/>
      <c r="L913" s="39"/>
      <c r="M913" s="39"/>
    </row>
    <row r="914" spans="1:13" ht="218.25" customHeight="1" x14ac:dyDescent="0.2">
      <c r="A914" s="231" t="s">
        <v>44</v>
      </c>
      <c r="B914" s="857" t="s">
        <v>72</v>
      </c>
      <c r="C914" s="601" t="s">
        <v>3</v>
      </c>
      <c r="D914" s="132">
        <v>188</v>
      </c>
      <c r="E914" s="132">
        <v>180.1</v>
      </c>
      <c r="F914" s="96">
        <f t="shared" si="121"/>
        <v>95.797872340425528</v>
      </c>
      <c r="G914" s="132">
        <f t="shared" si="120"/>
        <v>180.1</v>
      </c>
      <c r="H914" s="136" t="s">
        <v>1393</v>
      </c>
      <c r="J914" s="39"/>
      <c r="K914" s="39"/>
      <c r="L914" s="39"/>
      <c r="M914" s="39"/>
    </row>
    <row r="915" spans="1:13" ht="105" x14ac:dyDescent="0.2">
      <c r="A915" s="231" t="s">
        <v>62</v>
      </c>
      <c r="B915" s="857" t="s">
        <v>73</v>
      </c>
      <c r="C915" s="601" t="s">
        <v>3</v>
      </c>
      <c r="D915" s="132">
        <v>37</v>
      </c>
      <c r="E915" s="132">
        <v>36.880000000000003</v>
      </c>
      <c r="F915" s="96">
        <f t="shared" si="121"/>
        <v>99.675675675675677</v>
      </c>
      <c r="G915" s="132">
        <f t="shared" si="120"/>
        <v>36.880000000000003</v>
      </c>
      <c r="H915" s="136" t="s">
        <v>1393</v>
      </c>
      <c r="J915" s="39"/>
      <c r="K915" s="39"/>
      <c r="L915" s="39"/>
      <c r="M915" s="39"/>
    </row>
    <row r="916" spans="1:13" ht="217.5" customHeight="1" x14ac:dyDescent="0.2">
      <c r="A916" s="231" t="s">
        <v>74</v>
      </c>
      <c r="B916" s="857" t="s">
        <v>75</v>
      </c>
      <c r="C916" s="601" t="s">
        <v>3</v>
      </c>
      <c r="D916" s="68">
        <v>655</v>
      </c>
      <c r="E916" s="68">
        <v>582.9</v>
      </c>
      <c r="F916" s="96">
        <f t="shared" si="121"/>
        <v>88.992366412213741</v>
      </c>
      <c r="G916" s="132">
        <f t="shared" si="120"/>
        <v>582.9</v>
      </c>
      <c r="H916" s="136" t="s">
        <v>1393</v>
      </c>
      <c r="J916" s="39"/>
      <c r="K916" s="39"/>
      <c r="L916" s="39"/>
      <c r="M916" s="39"/>
    </row>
    <row r="917" spans="1:13" ht="300" x14ac:dyDescent="0.2">
      <c r="A917" s="231" t="s">
        <v>76</v>
      </c>
      <c r="B917" s="857" t="s">
        <v>77</v>
      </c>
      <c r="C917" s="601" t="s">
        <v>3</v>
      </c>
      <c r="D917" s="132">
        <v>2682</v>
      </c>
      <c r="E917" s="132">
        <v>2681.5</v>
      </c>
      <c r="F917" s="96">
        <f t="shared" si="121"/>
        <v>99.981357196122303</v>
      </c>
      <c r="G917" s="132">
        <f t="shared" si="120"/>
        <v>2681.5</v>
      </c>
      <c r="H917" s="545" t="s">
        <v>1211</v>
      </c>
      <c r="J917" s="39"/>
      <c r="K917" s="39"/>
      <c r="L917" s="39"/>
      <c r="M917" s="39"/>
    </row>
    <row r="918" spans="1:13" ht="29.25" customHeight="1" x14ac:dyDescent="0.2">
      <c r="A918" s="1199" t="s">
        <v>266</v>
      </c>
      <c r="B918" s="1451"/>
      <c r="C918" s="1451"/>
      <c r="D918" s="1451"/>
      <c r="E918" s="1451"/>
      <c r="F918" s="1451"/>
      <c r="G918" s="1451"/>
      <c r="H918" s="1452"/>
      <c r="I918" s="624"/>
      <c r="J918" s="39"/>
      <c r="K918" s="39"/>
      <c r="L918" s="39"/>
      <c r="M918" s="39"/>
    </row>
    <row r="919" spans="1:13" ht="14.25" customHeight="1" x14ac:dyDescent="0.2">
      <c r="A919" s="1477"/>
      <c r="B919" s="912" t="s">
        <v>19</v>
      </c>
      <c r="C919" s="33" t="s">
        <v>267</v>
      </c>
      <c r="D919" s="31">
        <f>SUM(D920:D923)</f>
        <v>171010.1</v>
      </c>
      <c r="E919" s="67">
        <f>SUM(E920:E923)</f>
        <v>170996.6</v>
      </c>
      <c r="F919" s="519">
        <f t="shared" ref="F919:F982" si="122">E919/D919*100</f>
        <v>99.992105729427678</v>
      </c>
      <c r="G919" s="474">
        <f>SUM(G920:G923)</f>
        <v>170996.6</v>
      </c>
      <c r="H919" s="1171"/>
      <c r="J919" s="39"/>
      <c r="K919" s="39"/>
      <c r="L919" s="39"/>
      <c r="M919" s="39"/>
    </row>
    <row r="920" spans="1:13" ht="42.75" x14ac:dyDescent="0.2">
      <c r="A920" s="1478"/>
      <c r="B920" s="913"/>
      <c r="C920" s="33" t="s">
        <v>8</v>
      </c>
      <c r="D920" s="31">
        <f>D926+D988</f>
        <v>49813.700000000004</v>
      </c>
      <c r="E920" s="67">
        <f>E926+E988</f>
        <v>49813.700000000004</v>
      </c>
      <c r="F920" s="519">
        <f t="shared" si="122"/>
        <v>100</v>
      </c>
      <c r="G920" s="474">
        <f>G926+G988</f>
        <v>49813.700000000004</v>
      </c>
      <c r="H920" s="1171"/>
      <c r="J920" s="39"/>
      <c r="K920" s="39"/>
      <c r="L920" s="39"/>
      <c r="M920" s="39"/>
    </row>
    <row r="921" spans="1:13" ht="57" x14ac:dyDescent="0.2">
      <c r="A921" s="1478"/>
      <c r="B921" s="913"/>
      <c r="C921" s="33" t="s">
        <v>2</v>
      </c>
      <c r="D921" s="31">
        <f>D927+D989</f>
        <v>117346.2</v>
      </c>
      <c r="E921" s="67">
        <f>E927+E989</f>
        <v>117332.7</v>
      </c>
      <c r="F921" s="519">
        <f t="shared" si="122"/>
        <v>99.988495579746086</v>
      </c>
      <c r="G921" s="474">
        <f>G927+G989</f>
        <v>117332.7</v>
      </c>
      <c r="H921" s="1171"/>
      <c r="J921" s="39"/>
      <c r="K921" s="39"/>
      <c r="L921" s="39"/>
      <c r="M921" s="39"/>
    </row>
    <row r="922" spans="1:13" ht="57" customHeight="1" x14ac:dyDescent="0.2">
      <c r="A922" s="1478"/>
      <c r="B922" s="913"/>
      <c r="C922" s="33" t="s">
        <v>1229</v>
      </c>
      <c r="D922" s="31">
        <f>D990</f>
        <v>1036.5</v>
      </c>
      <c r="E922" s="67">
        <f>E990</f>
        <v>1036.5</v>
      </c>
      <c r="F922" s="519">
        <f t="shared" si="122"/>
        <v>100</v>
      </c>
      <c r="G922" s="474">
        <f>G990</f>
        <v>1036.5</v>
      </c>
      <c r="H922" s="1171"/>
      <c r="J922" s="39"/>
      <c r="K922" s="39"/>
      <c r="L922" s="39"/>
      <c r="M922" s="39"/>
    </row>
    <row r="923" spans="1:13" ht="71.25" customHeight="1" x14ac:dyDescent="0.2">
      <c r="A923" s="1479"/>
      <c r="B923" s="914"/>
      <c r="C923" s="33" t="s">
        <v>268</v>
      </c>
      <c r="D923" s="31">
        <f>D928+D991</f>
        <v>2813.7</v>
      </c>
      <c r="E923" s="67">
        <f>E928+E991</f>
        <v>2813.7</v>
      </c>
      <c r="F923" s="519">
        <f t="shared" si="122"/>
        <v>100</v>
      </c>
      <c r="G923" s="474">
        <f>G928+G991</f>
        <v>2813.7</v>
      </c>
      <c r="H923" s="1171"/>
      <c r="J923" s="39"/>
      <c r="K923" s="39"/>
      <c r="L923" s="39"/>
      <c r="M923" s="39"/>
    </row>
    <row r="924" spans="1:13" ht="19.5" customHeight="1" x14ac:dyDescent="0.2">
      <c r="A924" s="889" t="s">
        <v>1230</v>
      </c>
      <c r="B924" s="1170"/>
      <c r="C924" s="1170"/>
      <c r="D924" s="1170"/>
      <c r="E924" s="1170"/>
      <c r="F924" s="1170"/>
      <c r="G924" s="1170"/>
      <c r="H924" s="286"/>
      <c r="J924" s="39"/>
      <c r="K924" s="39"/>
      <c r="L924" s="39"/>
      <c r="M924" s="39"/>
    </row>
    <row r="925" spans="1:13" ht="15" customHeight="1" x14ac:dyDescent="0.2">
      <c r="A925" s="1477"/>
      <c r="B925" s="912" t="s">
        <v>54</v>
      </c>
      <c r="C925" s="33" t="s">
        <v>267</v>
      </c>
      <c r="D925" s="31">
        <f>SUM(D926:D928)</f>
        <v>167414.29999999999</v>
      </c>
      <c r="E925" s="67">
        <f>SUM(E926:E928)</f>
        <v>167400.79999999999</v>
      </c>
      <c r="F925" s="519">
        <f t="shared" si="122"/>
        <v>99.991936172716436</v>
      </c>
      <c r="G925" s="474">
        <f>SUM(G926:G928)</f>
        <v>167400.79999999999</v>
      </c>
      <c r="H925" s="286"/>
      <c r="J925" s="39"/>
      <c r="K925" s="39"/>
      <c r="L925" s="39"/>
      <c r="M925" s="39"/>
    </row>
    <row r="926" spans="1:13" ht="42.75" x14ac:dyDescent="0.2">
      <c r="A926" s="1478"/>
      <c r="B926" s="913"/>
      <c r="C926" s="33" t="s">
        <v>8</v>
      </c>
      <c r="D926" s="31">
        <f>D930+D948+D963</f>
        <v>48777.3</v>
      </c>
      <c r="E926" s="31">
        <f>E930+E948+E963</f>
        <v>48777.3</v>
      </c>
      <c r="F926" s="519">
        <f t="shared" si="122"/>
        <v>100</v>
      </c>
      <c r="G926" s="31">
        <f>G930+G948+G963</f>
        <v>48777.3</v>
      </c>
      <c r="H926" s="286"/>
      <c r="J926" s="39"/>
      <c r="K926" s="39"/>
      <c r="L926" s="39"/>
      <c r="M926" s="39"/>
    </row>
    <row r="927" spans="1:13" ht="57" x14ac:dyDescent="0.2">
      <c r="A927" s="1478"/>
      <c r="B927" s="913"/>
      <c r="C927" s="33" t="s">
        <v>2</v>
      </c>
      <c r="D927" s="31">
        <f>D931+D949+D964+D975+D980</f>
        <v>116902</v>
      </c>
      <c r="E927" s="31">
        <f>E931+E949+E964+E975+E980</f>
        <v>116888.5</v>
      </c>
      <c r="F927" s="519">
        <f t="shared" si="122"/>
        <v>99.988451865665269</v>
      </c>
      <c r="G927" s="31">
        <f>G931+G949+G964+G975+G980</f>
        <v>116888.5</v>
      </c>
      <c r="H927" s="286"/>
      <c r="J927" s="39"/>
      <c r="K927" s="39"/>
      <c r="L927" s="39"/>
      <c r="M927" s="39"/>
    </row>
    <row r="928" spans="1:13" ht="33" customHeight="1" x14ac:dyDescent="0.2">
      <c r="A928" s="1479"/>
      <c r="B928" s="914"/>
      <c r="C928" s="33" t="s">
        <v>268</v>
      </c>
      <c r="D928" s="31">
        <f>D932</f>
        <v>1735</v>
      </c>
      <c r="E928" s="67">
        <f t="shared" ref="D928:E931" si="123">E932</f>
        <v>1735</v>
      </c>
      <c r="F928" s="519">
        <f t="shared" si="122"/>
        <v>100</v>
      </c>
      <c r="G928" s="474">
        <f>G932</f>
        <v>1735</v>
      </c>
      <c r="H928" s="286"/>
      <c r="J928" s="39"/>
      <c r="K928" s="39"/>
      <c r="L928" s="39"/>
      <c r="M928" s="39"/>
    </row>
    <row r="929" spans="1:13" ht="15" customHeight="1" x14ac:dyDescent="0.2">
      <c r="A929" s="892">
        <v>1</v>
      </c>
      <c r="B929" s="912" t="s">
        <v>269</v>
      </c>
      <c r="C929" s="601" t="s">
        <v>267</v>
      </c>
      <c r="D929" s="30">
        <f t="shared" si="123"/>
        <v>43036</v>
      </c>
      <c r="E929" s="132">
        <f t="shared" si="123"/>
        <v>43036</v>
      </c>
      <c r="F929" s="390">
        <f t="shared" si="122"/>
        <v>100</v>
      </c>
      <c r="G929" s="475">
        <f>G933</f>
        <v>43036</v>
      </c>
      <c r="H929" s="204"/>
      <c r="I929" s="39"/>
      <c r="J929" s="39"/>
      <c r="K929" s="39"/>
      <c r="L929" s="39"/>
      <c r="M929" s="39"/>
    </row>
    <row r="930" spans="1:13" ht="45" x14ac:dyDescent="0.2">
      <c r="A930" s="893"/>
      <c r="B930" s="913"/>
      <c r="C930" s="601" t="s">
        <v>8</v>
      </c>
      <c r="D930" s="30">
        <f t="shared" si="123"/>
        <v>17840</v>
      </c>
      <c r="E930" s="132">
        <f t="shared" si="123"/>
        <v>17840</v>
      </c>
      <c r="F930" s="390">
        <f t="shared" si="122"/>
        <v>100</v>
      </c>
      <c r="G930" s="475">
        <f>G934</f>
        <v>17840</v>
      </c>
      <c r="H930" s="204"/>
      <c r="I930" s="39"/>
      <c r="J930" s="39"/>
      <c r="K930" s="39"/>
      <c r="L930" s="39"/>
      <c r="M930" s="39"/>
    </row>
    <row r="931" spans="1:13" ht="59.25" customHeight="1" x14ac:dyDescent="0.2">
      <c r="A931" s="893"/>
      <c r="B931" s="913"/>
      <c r="C931" s="601" t="s">
        <v>2</v>
      </c>
      <c r="D931" s="30">
        <f t="shared" si="123"/>
        <v>23461</v>
      </c>
      <c r="E931" s="132">
        <f t="shared" si="123"/>
        <v>23461</v>
      </c>
      <c r="F931" s="390">
        <f t="shared" si="122"/>
        <v>100</v>
      </c>
      <c r="G931" s="475">
        <f>G935</f>
        <v>23461</v>
      </c>
      <c r="H931" s="204"/>
      <c r="I931" s="39"/>
      <c r="J931" s="39"/>
      <c r="K931" s="39"/>
      <c r="L931" s="39"/>
      <c r="M931" s="39"/>
    </row>
    <row r="932" spans="1:13" ht="30" x14ac:dyDescent="0.2">
      <c r="A932" s="894"/>
      <c r="B932" s="914"/>
      <c r="C932" s="601" t="s">
        <v>268</v>
      </c>
      <c r="D932" s="30">
        <f>D936</f>
        <v>1735</v>
      </c>
      <c r="E932" s="132">
        <f>E936</f>
        <v>1735</v>
      </c>
      <c r="F932" s="390">
        <f t="shared" si="122"/>
        <v>100</v>
      </c>
      <c r="G932" s="475">
        <f>G936</f>
        <v>1735</v>
      </c>
      <c r="H932" s="204"/>
      <c r="I932" s="39"/>
      <c r="J932" s="39"/>
      <c r="K932" s="39"/>
      <c r="L932" s="39"/>
      <c r="M932" s="39"/>
    </row>
    <row r="933" spans="1:13" ht="15" customHeight="1" x14ac:dyDescent="0.2">
      <c r="A933" s="892" t="s">
        <v>11</v>
      </c>
      <c r="B933" s="1172" t="s">
        <v>270</v>
      </c>
      <c r="C933" s="601" t="s">
        <v>267</v>
      </c>
      <c r="D933" s="30">
        <f>SUM(D934:D936)</f>
        <v>43036</v>
      </c>
      <c r="E933" s="132">
        <f>SUM(E934:E936)</f>
        <v>43036</v>
      </c>
      <c r="F933" s="390">
        <f t="shared" si="122"/>
        <v>100</v>
      </c>
      <c r="G933" s="475">
        <f>SUM(G934:G936)</f>
        <v>43036</v>
      </c>
      <c r="H933" s="204"/>
      <c r="I933" s="39"/>
      <c r="J933" s="39"/>
      <c r="K933" s="39"/>
      <c r="L933" s="39"/>
      <c r="M933" s="39"/>
    </row>
    <row r="934" spans="1:13" ht="45" x14ac:dyDescent="0.2">
      <c r="A934" s="893"/>
      <c r="B934" s="1172"/>
      <c r="C934" s="601" t="s">
        <v>8</v>
      </c>
      <c r="D934" s="30">
        <f>D938+D941+D945</f>
        <v>17840</v>
      </c>
      <c r="E934" s="132">
        <f>E938+E941+E945</f>
        <v>17840</v>
      </c>
      <c r="F934" s="390">
        <f t="shared" si="122"/>
        <v>100</v>
      </c>
      <c r="G934" s="475">
        <f>G938+G941+G945</f>
        <v>17840</v>
      </c>
      <c r="H934" s="204"/>
      <c r="I934" s="39"/>
      <c r="J934" s="39"/>
      <c r="K934" s="39"/>
      <c r="L934" s="39"/>
      <c r="M934" s="39"/>
    </row>
    <row r="935" spans="1:13" ht="45" customHeight="1" x14ac:dyDescent="0.2">
      <c r="A935" s="893"/>
      <c r="B935" s="1172"/>
      <c r="C935" s="601" t="s">
        <v>2</v>
      </c>
      <c r="D935" s="30">
        <f>D939+D942+D946</f>
        <v>23461</v>
      </c>
      <c r="E935" s="132">
        <f>E939+E942+E946</f>
        <v>23461</v>
      </c>
      <c r="F935" s="390">
        <f t="shared" si="122"/>
        <v>100</v>
      </c>
      <c r="G935" s="475">
        <f>G939+G942+G946</f>
        <v>23461</v>
      </c>
      <c r="H935" s="204"/>
      <c r="I935" s="39"/>
      <c r="J935" s="39"/>
      <c r="K935" s="39"/>
      <c r="L935" s="39"/>
      <c r="M935" s="39"/>
    </row>
    <row r="936" spans="1:13" ht="30" x14ac:dyDescent="0.2">
      <c r="A936" s="894"/>
      <c r="B936" s="1172"/>
      <c r="C936" s="601" t="s">
        <v>268</v>
      </c>
      <c r="D936" s="30">
        <f>D943</f>
        <v>1735</v>
      </c>
      <c r="E936" s="132">
        <f>E943</f>
        <v>1735</v>
      </c>
      <c r="F936" s="390">
        <f t="shared" si="122"/>
        <v>100</v>
      </c>
      <c r="G936" s="475">
        <f>G943</f>
        <v>1735</v>
      </c>
      <c r="H936" s="204"/>
      <c r="I936" s="39"/>
      <c r="J936" s="39"/>
      <c r="K936" s="39"/>
      <c r="L936" s="39"/>
      <c r="M936" s="39"/>
    </row>
    <row r="937" spans="1:13" ht="15" customHeight="1" x14ac:dyDescent="0.2">
      <c r="A937" s="892" t="s">
        <v>12</v>
      </c>
      <c r="B937" s="1172" t="s">
        <v>271</v>
      </c>
      <c r="C937" s="601" t="s">
        <v>267</v>
      </c>
      <c r="D937" s="30">
        <f>SUM(D938:D939)</f>
        <v>35403</v>
      </c>
      <c r="E937" s="132">
        <f>SUM(E938:E939)</f>
        <v>35403</v>
      </c>
      <c r="F937" s="390">
        <f t="shared" si="122"/>
        <v>100</v>
      </c>
      <c r="G937" s="475">
        <f>SUM(G938:G939)</f>
        <v>35403</v>
      </c>
      <c r="H937" s="886" t="s">
        <v>1282</v>
      </c>
      <c r="I937" s="39"/>
      <c r="J937" s="39"/>
      <c r="K937" s="39"/>
      <c r="L937" s="39"/>
      <c r="M937" s="39"/>
    </row>
    <row r="938" spans="1:13" ht="45" x14ac:dyDescent="0.2">
      <c r="A938" s="893"/>
      <c r="B938" s="1172"/>
      <c r="C938" s="601" t="s">
        <v>8</v>
      </c>
      <c r="D938" s="30">
        <v>13290</v>
      </c>
      <c r="E938" s="132">
        <v>13290</v>
      </c>
      <c r="F938" s="390">
        <f t="shared" si="122"/>
        <v>100</v>
      </c>
      <c r="G938" s="132">
        <f>E938</f>
        <v>13290</v>
      </c>
      <c r="H938" s="911"/>
      <c r="I938" s="39"/>
      <c r="J938" s="39"/>
      <c r="K938" s="39"/>
      <c r="L938" s="39"/>
      <c r="M938" s="39"/>
    </row>
    <row r="939" spans="1:13" ht="67.5" customHeight="1" x14ac:dyDescent="0.2">
      <c r="A939" s="894"/>
      <c r="B939" s="1172"/>
      <c r="C939" s="601" t="s">
        <v>2</v>
      </c>
      <c r="D939" s="30">
        <v>22113</v>
      </c>
      <c r="E939" s="132">
        <v>22113</v>
      </c>
      <c r="F939" s="390">
        <f t="shared" si="122"/>
        <v>100</v>
      </c>
      <c r="G939" s="132">
        <f>E939</f>
        <v>22113</v>
      </c>
      <c r="H939" s="887"/>
      <c r="I939" s="39"/>
      <c r="J939" s="39"/>
      <c r="K939" s="39"/>
      <c r="L939" s="39"/>
      <c r="M939" s="39"/>
    </row>
    <row r="940" spans="1:13" ht="15" customHeight="1" x14ac:dyDescent="0.2">
      <c r="A940" s="892" t="s">
        <v>100</v>
      </c>
      <c r="B940" s="1172" t="s">
        <v>273</v>
      </c>
      <c r="C940" s="601" t="s">
        <v>267</v>
      </c>
      <c r="D940" s="30">
        <f>SUM(D941:D943)</f>
        <v>2806</v>
      </c>
      <c r="E940" s="132">
        <f>SUM(E941:E943)</f>
        <v>2806</v>
      </c>
      <c r="F940" s="390">
        <f t="shared" si="122"/>
        <v>100</v>
      </c>
      <c r="G940" s="475">
        <f>SUM(G941:G943)</f>
        <v>2806</v>
      </c>
      <c r="H940" s="970" t="s">
        <v>1282</v>
      </c>
      <c r="I940" s="39"/>
      <c r="J940" s="39"/>
      <c r="K940" s="39"/>
      <c r="L940" s="39"/>
      <c r="M940" s="39"/>
    </row>
    <row r="941" spans="1:13" ht="45" x14ac:dyDescent="0.2">
      <c r="A941" s="893"/>
      <c r="B941" s="1172"/>
      <c r="C941" s="601" t="s">
        <v>8</v>
      </c>
      <c r="D941" s="30">
        <v>688</v>
      </c>
      <c r="E941" s="132">
        <v>688</v>
      </c>
      <c r="F941" s="390">
        <f t="shared" si="122"/>
        <v>100</v>
      </c>
      <c r="G941" s="475">
        <f>E941</f>
        <v>688</v>
      </c>
      <c r="H941" s="970"/>
      <c r="I941" s="39"/>
      <c r="J941" s="39"/>
      <c r="K941" s="39"/>
      <c r="L941" s="39"/>
      <c r="M941" s="39"/>
    </row>
    <row r="942" spans="1:13" ht="45" customHeight="1" x14ac:dyDescent="0.2">
      <c r="A942" s="893"/>
      <c r="B942" s="1172"/>
      <c r="C942" s="601" t="s">
        <v>2</v>
      </c>
      <c r="D942" s="30">
        <v>383</v>
      </c>
      <c r="E942" s="132">
        <v>383</v>
      </c>
      <c r="F942" s="390">
        <f t="shared" si="122"/>
        <v>100</v>
      </c>
      <c r="G942" s="475">
        <f>E942</f>
        <v>383</v>
      </c>
      <c r="H942" s="970"/>
      <c r="I942" s="39"/>
      <c r="J942" s="39"/>
      <c r="K942" s="39"/>
      <c r="L942" s="39"/>
      <c r="M942" s="39"/>
    </row>
    <row r="943" spans="1:13" ht="30" x14ac:dyDescent="0.2">
      <c r="A943" s="894"/>
      <c r="B943" s="1172"/>
      <c r="C943" s="601" t="s">
        <v>268</v>
      </c>
      <c r="D943" s="30">
        <v>1735</v>
      </c>
      <c r="E943" s="132">
        <v>1735</v>
      </c>
      <c r="F943" s="390">
        <f t="shared" si="122"/>
        <v>100</v>
      </c>
      <c r="G943" s="475">
        <f>E943</f>
        <v>1735</v>
      </c>
      <c r="H943" s="970"/>
      <c r="I943" s="39"/>
      <c r="J943" s="39"/>
      <c r="K943" s="39"/>
      <c r="L943" s="39"/>
      <c r="M943" s="39"/>
    </row>
    <row r="944" spans="1:13" ht="15" customHeight="1" x14ac:dyDescent="0.2">
      <c r="A944" s="892" t="s">
        <v>101</v>
      </c>
      <c r="B944" s="886" t="s">
        <v>274</v>
      </c>
      <c r="C944" s="601" t="s">
        <v>267</v>
      </c>
      <c r="D944" s="30">
        <f>SUM(D945:D946)</f>
        <v>4827</v>
      </c>
      <c r="E944" s="132">
        <f>SUM(E945:E946)</f>
        <v>4827</v>
      </c>
      <c r="F944" s="390">
        <f t="shared" si="122"/>
        <v>100</v>
      </c>
      <c r="G944" s="475">
        <f>SUM(G945:G946)</f>
        <v>4827</v>
      </c>
      <c r="H944" s="970" t="s">
        <v>1282</v>
      </c>
      <c r="I944" s="39"/>
      <c r="J944" s="39"/>
      <c r="K944" s="39"/>
      <c r="L944" s="39"/>
      <c r="M944" s="39"/>
    </row>
    <row r="945" spans="1:13" ht="45" x14ac:dyDescent="0.2">
      <c r="A945" s="893"/>
      <c r="B945" s="911"/>
      <c r="C945" s="601" t="s">
        <v>8</v>
      </c>
      <c r="D945" s="30">
        <v>3862</v>
      </c>
      <c r="E945" s="132">
        <v>3862</v>
      </c>
      <c r="F945" s="390">
        <f t="shared" si="122"/>
        <v>100</v>
      </c>
      <c r="G945" s="475">
        <f>E945</f>
        <v>3862</v>
      </c>
      <c r="H945" s="970"/>
      <c r="I945" s="39"/>
      <c r="J945" s="39"/>
      <c r="K945" s="39"/>
      <c r="L945" s="39"/>
      <c r="M945" s="39"/>
    </row>
    <row r="946" spans="1:13" ht="45" customHeight="1" x14ac:dyDescent="0.2">
      <c r="A946" s="894"/>
      <c r="B946" s="887"/>
      <c r="C946" s="601" t="s">
        <v>2</v>
      </c>
      <c r="D946" s="30">
        <v>965</v>
      </c>
      <c r="E946" s="132">
        <v>965</v>
      </c>
      <c r="F946" s="390">
        <f t="shared" si="122"/>
        <v>100</v>
      </c>
      <c r="G946" s="475">
        <f>E946</f>
        <v>965</v>
      </c>
      <c r="H946" s="970"/>
      <c r="I946" s="39"/>
      <c r="J946" s="39"/>
      <c r="K946" s="39"/>
      <c r="L946" s="39"/>
      <c r="M946" s="39"/>
    </row>
    <row r="947" spans="1:13" ht="15" customHeight="1" x14ac:dyDescent="0.2">
      <c r="A947" s="892">
        <v>2</v>
      </c>
      <c r="B947" s="1190" t="s">
        <v>275</v>
      </c>
      <c r="C947" s="601" t="s">
        <v>267</v>
      </c>
      <c r="D947" s="30">
        <f>SUM(D948:D949)</f>
        <v>12871.4</v>
      </c>
      <c r="E947" s="460">
        <f>SUM(E948:E949)</f>
        <v>12871.4</v>
      </c>
      <c r="F947" s="390">
        <f t="shared" si="122"/>
        <v>100</v>
      </c>
      <c r="G947" s="476">
        <f>SUM(G948:G949)</f>
        <v>12871.4</v>
      </c>
      <c r="H947" s="204"/>
      <c r="I947" s="39"/>
      <c r="J947" s="39"/>
      <c r="K947" s="39"/>
      <c r="L947" s="39"/>
      <c r="M947" s="39"/>
    </row>
    <row r="948" spans="1:13" ht="45" x14ac:dyDescent="0.2">
      <c r="A948" s="893"/>
      <c r="B948" s="1190"/>
      <c r="C948" s="601" t="s">
        <v>8</v>
      </c>
      <c r="D948" s="30">
        <f>D951</f>
        <v>1282.9000000000001</v>
      </c>
      <c r="E948" s="460">
        <f>E951</f>
        <v>1282.9000000000001</v>
      </c>
      <c r="F948" s="390">
        <f t="shared" si="122"/>
        <v>100</v>
      </c>
      <c r="G948" s="476">
        <f>G951</f>
        <v>1282.9000000000001</v>
      </c>
      <c r="H948" s="204"/>
      <c r="I948" s="39"/>
      <c r="J948" s="39"/>
      <c r="K948" s="39"/>
      <c r="L948" s="39"/>
      <c r="M948" s="39"/>
    </row>
    <row r="949" spans="1:13" ht="45" customHeight="1" x14ac:dyDescent="0.2">
      <c r="A949" s="894"/>
      <c r="B949" s="1190"/>
      <c r="C949" s="601" t="s">
        <v>2</v>
      </c>
      <c r="D949" s="30">
        <f>D952</f>
        <v>11588.5</v>
      </c>
      <c r="E949" s="460">
        <f>E952</f>
        <v>11588.5</v>
      </c>
      <c r="F949" s="390">
        <f t="shared" si="122"/>
        <v>100</v>
      </c>
      <c r="G949" s="476">
        <f>G952</f>
        <v>11588.5</v>
      </c>
      <c r="H949" s="204"/>
      <c r="I949" s="39"/>
      <c r="J949" s="39"/>
      <c r="K949" s="39"/>
      <c r="L949" s="39"/>
      <c r="M949" s="39"/>
    </row>
    <row r="950" spans="1:13" ht="15" customHeight="1" x14ac:dyDescent="0.2">
      <c r="A950" s="1175" t="s">
        <v>17</v>
      </c>
      <c r="B950" s="1172" t="s">
        <v>276</v>
      </c>
      <c r="C950" s="601" t="s">
        <v>267</v>
      </c>
      <c r="D950" s="30">
        <f>SUM(D951:D952)</f>
        <v>12871.4</v>
      </c>
      <c r="E950" s="460">
        <f>SUM(E951:E952)</f>
        <v>12871.4</v>
      </c>
      <c r="F950" s="390">
        <f t="shared" si="122"/>
        <v>100</v>
      </c>
      <c r="G950" s="476">
        <f>SUM(G951:G952)</f>
        <v>12871.4</v>
      </c>
      <c r="H950" s="204"/>
      <c r="I950" s="39"/>
      <c r="J950" s="39"/>
      <c r="K950" s="39"/>
      <c r="L950" s="39"/>
      <c r="M950" s="39"/>
    </row>
    <row r="951" spans="1:13" ht="45" x14ac:dyDescent="0.2">
      <c r="A951" s="893"/>
      <c r="B951" s="1172"/>
      <c r="C951" s="601" t="s">
        <v>8</v>
      </c>
      <c r="D951" s="30">
        <f>D957+D960</f>
        <v>1282.9000000000001</v>
      </c>
      <c r="E951" s="460">
        <f>E957+E960</f>
        <v>1282.9000000000001</v>
      </c>
      <c r="F951" s="390">
        <f t="shared" si="122"/>
        <v>100</v>
      </c>
      <c r="G951" s="476">
        <f>G957+G960</f>
        <v>1282.9000000000001</v>
      </c>
      <c r="H951" s="204"/>
      <c r="I951" s="39"/>
      <c r="J951" s="39"/>
      <c r="K951" s="39"/>
      <c r="L951" s="39"/>
      <c r="M951" s="39"/>
    </row>
    <row r="952" spans="1:13" ht="45" customHeight="1" x14ac:dyDescent="0.2">
      <c r="A952" s="894"/>
      <c r="B952" s="1172"/>
      <c r="C952" s="601" t="s">
        <v>2</v>
      </c>
      <c r="D952" s="30">
        <f>D955+D958+D961</f>
        <v>11588.5</v>
      </c>
      <c r="E952" s="460">
        <f>E955+E958+E961</f>
        <v>11588.5</v>
      </c>
      <c r="F952" s="390">
        <f t="shared" si="122"/>
        <v>100</v>
      </c>
      <c r="G952" s="476">
        <f>G955+G958+G961</f>
        <v>11588.5</v>
      </c>
      <c r="H952" s="204"/>
      <c r="I952" s="39"/>
      <c r="J952" s="39"/>
      <c r="K952" s="39"/>
      <c r="L952" s="39"/>
      <c r="M952" s="39"/>
    </row>
    <row r="953" spans="1:13" ht="42" customHeight="1" x14ac:dyDescent="0.2">
      <c r="A953" s="1175" t="s">
        <v>18</v>
      </c>
      <c r="B953" s="1172" t="s">
        <v>277</v>
      </c>
      <c r="C953" s="601" t="s">
        <v>267</v>
      </c>
      <c r="D953" s="30">
        <f>SUM(D954:D955)</f>
        <v>9993.5</v>
      </c>
      <c r="E953" s="132">
        <f>SUM(E954:E955)</f>
        <v>9993.5</v>
      </c>
      <c r="F953" s="390">
        <f t="shared" si="122"/>
        <v>100</v>
      </c>
      <c r="G953" s="475">
        <f>SUM(G954:G955)</f>
        <v>9993.5</v>
      </c>
      <c r="H953" s="970" t="s">
        <v>1282</v>
      </c>
      <c r="I953" s="39"/>
      <c r="J953" s="39"/>
      <c r="K953" s="39"/>
      <c r="L953" s="39"/>
      <c r="M953" s="39"/>
    </row>
    <row r="954" spans="1:13" ht="45" x14ac:dyDescent="0.2">
      <c r="A954" s="1176"/>
      <c r="B954" s="1172"/>
      <c r="C954" s="601" t="s">
        <v>8</v>
      </c>
      <c r="D954" s="30">
        <v>0</v>
      </c>
      <c r="E954" s="132">
        <v>0</v>
      </c>
      <c r="F954" s="390">
        <v>0</v>
      </c>
      <c r="G954" s="475">
        <f>E954</f>
        <v>0</v>
      </c>
      <c r="H954" s="970"/>
      <c r="I954" s="39"/>
      <c r="J954" s="39"/>
      <c r="K954" s="39"/>
      <c r="L954" s="39"/>
      <c r="M954" s="39"/>
    </row>
    <row r="955" spans="1:13" ht="62.25" customHeight="1" x14ac:dyDescent="0.2">
      <c r="A955" s="1177"/>
      <c r="B955" s="1172"/>
      <c r="C955" s="601" t="s">
        <v>2</v>
      </c>
      <c r="D955" s="30">
        <v>9993.5</v>
      </c>
      <c r="E955" s="132">
        <v>9993.5</v>
      </c>
      <c r="F955" s="390">
        <f t="shared" si="122"/>
        <v>100</v>
      </c>
      <c r="G955" s="475">
        <f>E955</f>
        <v>9993.5</v>
      </c>
      <c r="H955" s="970"/>
      <c r="I955" s="39"/>
      <c r="J955" s="39"/>
      <c r="K955" s="39"/>
      <c r="L955" s="39"/>
      <c r="M955" s="39"/>
    </row>
    <row r="956" spans="1:13" ht="15" customHeight="1" x14ac:dyDescent="0.2">
      <c r="A956" s="892" t="s">
        <v>105</v>
      </c>
      <c r="B956" s="1172" t="s">
        <v>278</v>
      </c>
      <c r="C956" s="601" t="s">
        <v>267</v>
      </c>
      <c r="D956" s="30">
        <f>SUM(D957:D958)</f>
        <v>524.4</v>
      </c>
      <c r="E956" s="460">
        <f>SUM(E957:E958)</f>
        <v>524.4</v>
      </c>
      <c r="F956" s="390">
        <f t="shared" si="122"/>
        <v>100</v>
      </c>
      <c r="G956" s="476">
        <f>SUM(G957:G958)</f>
        <v>524.4</v>
      </c>
      <c r="H956" s="970" t="s">
        <v>1282</v>
      </c>
      <c r="I956" s="39"/>
      <c r="J956" s="39"/>
      <c r="K956" s="39"/>
      <c r="L956" s="39"/>
      <c r="M956" s="39"/>
    </row>
    <row r="957" spans="1:13" ht="45" x14ac:dyDescent="0.2">
      <c r="A957" s="893"/>
      <c r="B957" s="1172"/>
      <c r="C957" s="601" t="s">
        <v>8</v>
      </c>
      <c r="D957" s="30">
        <v>0.4</v>
      </c>
      <c r="E957" s="460">
        <v>0.4</v>
      </c>
      <c r="F957" s="390">
        <f t="shared" si="122"/>
        <v>100</v>
      </c>
      <c r="G957" s="476">
        <f>E957</f>
        <v>0.4</v>
      </c>
      <c r="H957" s="970"/>
      <c r="I957" s="39"/>
      <c r="J957" s="39"/>
      <c r="K957" s="39"/>
      <c r="L957" s="39"/>
      <c r="M957" s="39"/>
    </row>
    <row r="958" spans="1:13" ht="52.5" customHeight="1" x14ac:dyDescent="0.2">
      <c r="A958" s="894"/>
      <c r="B958" s="1172"/>
      <c r="C958" s="601" t="s">
        <v>2</v>
      </c>
      <c r="D958" s="30">
        <v>524</v>
      </c>
      <c r="E958" s="460">
        <v>524</v>
      </c>
      <c r="F958" s="390">
        <f t="shared" si="122"/>
        <v>100</v>
      </c>
      <c r="G958" s="476">
        <f>E958</f>
        <v>524</v>
      </c>
      <c r="H958" s="970"/>
      <c r="I958" s="39"/>
      <c r="J958" s="39"/>
      <c r="K958" s="39"/>
      <c r="L958" s="39"/>
      <c r="M958" s="39"/>
    </row>
    <row r="959" spans="1:13" ht="15" customHeight="1" x14ac:dyDescent="0.2">
      <c r="A959" s="892" t="s">
        <v>107</v>
      </c>
      <c r="B959" s="1172" t="s">
        <v>279</v>
      </c>
      <c r="C959" s="601" t="s">
        <v>267</v>
      </c>
      <c r="D959" s="30">
        <f>SUM(D960:D961)</f>
        <v>2353.5</v>
      </c>
      <c r="E959" s="132">
        <f>SUM(E960:E961)</f>
        <v>2353.5</v>
      </c>
      <c r="F959" s="390">
        <f t="shared" si="122"/>
        <v>100</v>
      </c>
      <c r="G959" s="475">
        <f>SUM(G960:G961)</f>
        <v>2353.5</v>
      </c>
      <c r="H959" s="970" t="s">
        <v>1282</v>
      </c>
      <c r="I959" s="39"/>
      <c r="J959" s="39"/>
      <c r="K959" s="39"/>
      <c r="L959" s="39"/>
      <c r="M959" s="39"/>
    </row>
    <row r="960" spans="1:13" ht="48.75" customHeight="1" x14ac:dyDescent="0.2">
      <c r="A960" s="893"/>
      <c r="B960" s="1172"/>
      <c r="C960" s="601" t="s">
        <v>8</v>
      </c>
      <c r="D960" s="30">
        <v>1282.5</v>
      </c>
      <c r="E960" s="132">
        <v>1282.5</v>
      </c>
      <c r="F960" s="390">
        <f t="shared" si="122"/>
        <v>100</v>
      </c>
      <c r="G960" s="475">
        <f>E960</f>
        <v>1282.5</v>
      </c>
      <c r="H960" s="970"/>
      <c r="I960" s="39"/>
      <c r="J960" s="39"/>
      <c r="K960" s="39"/>
      <c r="L960" s="39"/>
      <c r="M960" s="39"/>
    </row>
    <row r="961" spans="1:13" ht="54.75" customHeight="1" x14ac:dyDescent="0.2">
      <c r="A961" s="894"/>
      <c r="B961" s="1172"/>
      <c r="C961" s="601" t="s">
        <v>2</v>
      </c>
      <c r="D961" s="30">
        <v>1071</v>
      </c>
      <c r="E961" s="132">
        <v>1071</v>
      </c>
      <c r="F961" s="390">
        <f t="shared" si="122"/>
        <v>100</v>
      </c>
      <c r="G961" s="475">
        <f>E961</f>
        <v>1071</v>
      </c>
      <c r="H961" s="970"/>
      <c r="I961" s="39"/>
      <c r="J961" s="39"/>
      <c r="K961" s="39"/>
      <c r="L961" s="39"/>
      <c r="M961" s="39"/>
    </row>
    <row r="962" spans="1:13" ht="15" customHeight="1" x14ac:dyDescent="0.2">
      <c r="A962" s="892">
        <v>3</v>
      </c>
      <c r="B962" s="1190" t="s">
        <v>280</v>
      </c>
      <c r="C962" s="601" t="s">
        <v>267</v>
      </c>
      <c r="D962" s="30">
        <f>SUM(D963:D964)</f>
        <v>80826.399999999994</v>
      </c>
      <c r="E962" s="132">
        <f>SUM(E963:E964)</f>
        <v>80826.399999999994</v>
      </c>
      <c r="F962" s="390">
        <f t="shared" si="122"/>
        <v>100</v>
      </c>
      <c r="G962" s="475">
        <f>SUM(G963:G964)</f>
        <v>80826.399999999994</v>
      </c>
      <c r="H962" s="204"/>
      <c r="I962" s="39"/>
      <c r="J962" s="39"/>
      <c r="K962" s="39"/>
      <c r="L962" s="39"/>
      <c r="M962" s="39"/>
    </row>
    <row r="963" spans="1:13" ht="45" x14ac:dyDescent="0.2">
      <c r="A963" s="893"/>
      <c r="B963" s="1190"/>
      <c r="C963" s="601" t="s">
        <v>8</v>
      </c>
      <c r="D963" s="30">
        <f>D966</f>
        <v>29654.400000000001</v>
      </c>
      <c r="E963" s="132">
        <f>E966</f>
        <v>29654.400000000001</v>
      </c>
      <c r="F963" s="390">
        <f t="shared" si="122"/>
        <v>100</v>
      </c>
      <c r="G963" s="475">
        <f>G966</f>
        <v>29654.400000000001</v>
      </c>
      <c r="H963" s="204"/>
      <c r="I963" s="39"/>
      <c r="J963" s="39"/>
      <c r="K963" s="39"/>
      <c r="L963" s="39"/>
      <c r="M963" s="39"/>
    </row>
    <row r="964" spans="1:13" ht="45" customHeight="1" x14ac:dyDescent="0.2">
      <c r="A964" s="894"/>
      <c r="B964" s="1190"/>
      <c r="C964" s="601" t="s">
        <v>2</v>
      </c>
      <c r="D964" s="30">
        <f>D967</f>
        <v>51172</v>
      </c>
      <c r="E964" s="132">
        <f>E967</f>
        <v>51172</v>
      </c>
      <c r="F964" s="390">
        <f t="shared" si="122"/>
        <v>100</v>
      </c>
      <c r="G964" s="475">
        <f>G967</f>
        <v>51172</v>
      </c>
      <c r="H964" s="204"/>
      <c r="I964" s="39"/>
      <c r="J964" s="39"/>
      <c r="K964" s="39"/>
      <c r="L964" s="39"/>
      <c r="M964" s="39"/>
    </row>
    <row r="965" spans="1:13" ht="15" customHeight="1" x14ac:dyDescent="0.2">
      <c r="A965" s="1175" t="s">
        <v>24</v>
      </c>
      <c r="B965" s="1172" t="s">
        <v>281</v>
      </c>
      <c r="C965" s="601" t="s">
        <v>267</v>
      </c>
      <c r="D965" s="30">
        <f>SUM(D966:D967)</f>
        <v>80826.399999999994</v>
      </c>
      <c r="E965" s="132">
        <f>SUM(E966:E967)</f>
        <v>80826.399999999994</v>
      </c>
      <c r="F965" s="390">
        <f t="shared" si="122"/>
        <v>100</v>
      </c>
      <c r="G965" s="475">
        <f>SUM(G966:G967)</f>
        <v>80826.399999999994</v>
      </c>
      <c r="H965" s="204"/>
      <c r="I965" s="39"/>
      <c r="J965" s="39"/>
      <c r="K965" s="39"/>
      <c r="L965" s="39"/>
      <c r="M965" s="39"/>
    </row>
    <row r="966" spans="1:13" ht="51.75" customHeight="1" x14ac:dyDescent="0.2">
      <c r="A966" s="893"/>
      <c r="B966" s="1172"/>
      <c r="C966" s="601" t="s">
        <v>8</v>
      </c>
      <c r="D966" s="30">
        <f>D969+D972</f>
        <v>29654.400000000001</v>
      </c>
      <c r="E966" s="132">
        <f>E969+E972</f>
        <v>29654.400000000001</v>
      </c>
      <c r="F966" s="390">
        <f t="shared" si="122"/>
        <v>100</v>
      </c>
      <c r="G966" s="475">
        <f>G969+G972</f>
        <v>29654.400000000001</v>
      </c>
      <c r="H966" s="204"/>
      <c r="I966" s="39"/>
      <c r="J966" s="39"/>
      <c r="K966" s="39"/>
      <c r="L966" s="39"/>
      <c r="M966" s="39"/>
    </row>
    <row r="967" spans="1:13" ht="59.25" customHeight="1" x14ac:dyDescent="0.2">
      <c r="A967" s="894"/>
      <c r="B967" s="1172"/>
      <c r="C967" s="601" t="s">
        <v>2</v>
      </c>
      <c r="D967" s="30">
        <f>D970+D973</f>
        <v>51172</v>
      </c>
      <c r="E967" s="132">
        <f>E970+E973</f>
        <v>51172</v>
      </c>
      <c r="F967" s="390">
        <f t="shared" si="122"/>
        <v>100</v>
      </c>
      <c r="G967" s="475">
        <f>G970+G973</f>
        <v>51172</v>
      </c>
      <c r="H967" s="204"/>
      <c r="I967" s="39"/>
      <c r="J967" s="39"/>
      <c r="K967" s="39"/>
      <c r="L967" s="39"/>
      <c r="M967" s="39"/>
    </row>
    <row r="968" spans="1:13" ht="30" customHeight="1" x14ac:dyDescent="0.2">
      <c r="A968" s="1175" t="s">
        <v>25</v>
      </c>
      <c r="B968" s="1172" t="s">
        <v>282</v>
      </c>
      <c r="C968" s="597" t="s">
        <v>267</v>
      </c>
      <c r="D968" s="69">
        <f>SUM(D969:D970)</f>
        <v>80016.399999999994</v>
      </c>
      <c r="E968" s="245">
        <f>SUM(E969:E970)</f>
        <v>80016.399999999994</v>
      </c>
      <c r="F968" s="390">
        <f t="shared" si="122"/>
        <v>100</v>
      </c>
      <c r="G968" s="475">
        <f>SUM(G969:G970)</f>
        <v>80016.399999999994</v>
      </c>
      <c r="H968" s="970" t="s">
        <v>1282</v>
      </c>
      <c r="I968" s="39"/>
      <c r="J968" s="39"/>
      <c r="K968" s="39"/>
      <c r="L968" s="39"/>
      <c r="M968" s="39"/>
    </row>
    <row r="969" spans="1:13" ht="51" customHeight="1" x14ac:dyDescent="0.2">
      <c r="A969" s="1176"/>
      <c r="B969" s="1172"/>
      <c r="C969" s="601" t="s">
        <v>8</v>
      </c>
      <c r="D969" s="30">
        <v>29006.400000000001</v>
      </c>
      <c r="E969" s="132">
        <v>29006.400000000001</v>
      </c>
      <c r="F969" s="390">
        <f t="shared" si="122"/>
        <v>100</v>
      </c>
      <c r="G969" s="475">
        <f>E969</f>
        <v>29006.400000000001</v>
      </c>
      <c r="H969" s="970"/>
      <c r="I969" s="39"/>
      <c r="J969" s="39"/>
      <c r="K969" s="39"/>
      <c r="L969" s="39"/>
      <c r="M969" s="39"/>
    </row>
    <row r="970" spans="1:13" ht="45" customHeight="1" x14ac:dyDescent="0.2">
      <c r="A970" s="1177"/>
      <c r="B970" s="1172"/>
      <c r="C970" s="601" t="s">
        <v>2</v>
      </c>
      <c r="D970" s="30">
        <v>51010</v>
      </c>
      <c r="E970" s="132">
        <v>51010</v>
      </c>
      <c r="F970" s="390">
        <f t="shared" si="122"/>
        <v>100</v>
      </c>
      <c r="G970" s="475">
        <f>E970</f>
        <v>51010</v>
      </c>
      <c r="H970" s="970"/>
      <c r="I970" s="39"/>
      <c r="J970" s="39"/>
      <c r="K970" s="39"/>
      <c r="L970" s="39"/>
      <c r="M970" s="39"/>
    </row>
    <row r="971" spans="1:13" ht="26.25" customHeight="1" x14ac:dyDescent="0.2">
      <c r="A971" s="1175" t="s">
        <v>27</v>
      </c>
      <c r="B971" s="1172" t="s">
        <v>283</v>
      </c>
      <c r="C971" s="601" t="s">
        <v>267</v>
      </c>
      <c r="D971" s="30">
        <f>SUM(D972:D973)</f>
        <v>810</v>
      </c>
      <c r="E971" s="132">
        <f>SUM(E972:E973)</f>
        <v>810</v>
      </c>
      <c r="F971" s="390">
        <f t="shared" si="122"/>
        <v>100</v>
      </c>
      <c r="G971" s="475">
        <f>SUM(G972:G973)</f>
        <v>810</v>
      </c>
      <c r="H971" s="970" t="s">
        <v>1282</v>
      </c>
      <c r="I971" s="39"/>
      <c r="J971" s="39"/>
      <c r="K971" s="39"/>
      <c r="L971" s="39"/>
      <c r="M971" s="39"/>
    </row>
    <row r="972" spans="1:13" ht="45" x14ac:dyDescent="0.2">
      <c r="A972" s="1176"/>
      <c r="B972" s="1172"/>
      <c r="C972" s="601" t="s">
        <v>8</v>
      </c>
      <c r="D972" s="30">
        <v>648</v>
      </c>
      <c r="E972" s="132">
        <v>648</v>
      </c>
      <c r="F972" s="390">
        <f t="shared" si="122"/>
        <v>100</v>
      </c>
      <c r="G972" s="475">
        <f>E972</f>
        <v>648</v>
      </c>
      <c r="H972" s="970"/>
      <c r="I972" s="39"/>
      <c r="J972" s="39"/>
      <c r="K972" s="39"/>
      <c r="L972" s="39"/>
      <c r="M972" s="39"/>
    </row>
    <row r="973" spans="1:13" ht="62.25" customHeight="1" x14ac:dyDescent="0.2">
      <c r="A973" s="1177"/>
      <c r="B973" s="1172"/>
      <c r="C973" s="601" t="s">
        <v>2</v>
      </c>
      <c r="D973" s="30">
        <v>162</v>
      </c>
      <c r="E973" s="132">
        <v>162</v>
      </c>
      <c r="F973" s="390">
        <f t="shared" si="122"/>
        <v>100</v>
      </c>
      <c r="G973" s="475">
        <f>E973</f>
        <v>162</v>
      </c>
      <c r="H973" s="970"/>
      <c r="I973" s="39"/>
      <c r="J973" s="39"/>
      <c r="K973" s="39"/>
      <c r="L973" s="39"/>
      <c r="M973" s="39"/>
    </row>
    <row r="974" spans="1:13" ht="15" customHeight="1" x14ac:dyDescent="0.2">
      <c r="A974" s="892">
        <v>4</v>
      </c>
      <c r="B974" s="1190" t="s">
        <v>284</v>
      </c>
      <c r="C974" s="601" t="s">
        <v>267</v>
      </c>
      <c r="D974" s="30">
        <f t="shared" ref="D974:E978" si="124">D975</f>
        <v>27978.5</v>
      </c>
      <c r="E974" s="132">
        <f t="shared" si="124"/>
        <v>27978.5</v>
      </c>
      <c r="F974" s="390">
        <f t="shared" si="122"/>
        <v>100</v>
      </c>
      <c r="G974" s="475">
        <f>G975</f>
        <v>27978.5</v>
      </c>
      <c r="H974" s="204"/>
      <c r="I974" s="39"/>
      <c r="J974" s="39"/>
      <c r="K974" s="39"/>
      <c r="L974" s="39"/>
      <c r="M974" s="39"/>
    </row>
    <row r="975" spans="1:13" ht="96" customHeight="1" x14ac:dyDescent="0.2">
      <c r="A975" s="894"/>
      <c r="B975" s="1190"/>
      <c r="C975" s="601" t="s">
        <v>2</v>
      </c>
      <c r="D975" s="30">
        <f t="shared" si="124"/>
        <v>27978.5</v>
      </c>
      <c r="E975" s="132">
        <f t="shared" si="124"/>
        <v>27978.5</v>
      </c>
      <c r="F975" s="390">
        <f t="shared" si="122"/>
        <v>100</v>
      </c>
      <c r="G975" s="475">
        <f>G976</f>
        <v>27978.5</v>
      </c>
      <c r="H975" s="204"/>
      <c r="I975" s="39"/>
      <c r="J975" s="39"/>
      <c r="K975" s="39"/>
      <c r="L975" s="39"/>
      <c r="M975" s="39"/>
    </row>
    <row r="976" spans="1:13" ht="15" customHeight="1" x14ac:dyDescent="0.2">
      <c r="A976" s="1175" t="s">
        <v>36</v>
      </c>
      <c r="B976" s="1172" t="s">
        <v>285</v>
      </c>
      <c r="C976" s="601" t="s">
        <v>267</v>
      </c>
      <c r="D976" s="30">
        <f t="shared" si="124"/>
        <v>27978.5</v>
      </c>
      <c r="E976" s="132">
        <f t="shared" si="124"/>
        <v>27978.5</v>
      </c>
      <c r="F976" s="390">
        <f t="shared" si="122"/>
        <v>100</v>
      </c>
      <c r="G976" s="475">
        <f>G977</f>
        <v>27978.5</v>
      </c>
      <c r="H976" s="156"/>
      <c r="I976" s="39"/>
      <c r="J976" s="39"/>
      <c r="K976" s="39"/>
      <c r="L976" s="39"/>
      <c r="M976" s="39"/>
    </row>
    <row r="977" spans="1:13" ht="45" x14ac:dyDescent="0.2">
      <c r="A977" s="894"/>
      <c r="B977" s="1172"/>
      <c r="C977" s="601" t="s">
        <v>2</v>
      </c>
      <c r="D977" s="30">
        <f t="shared" si="124"/>
        <v>27978.5</v>
      </c>
      <c r="E977" s="132">
        <f t="shared" si="124"/>
        <v>27978.5</v>
      </c>
      <c r="F977" s="390">
        <f t="shared" si="122"/>
        <v>100</v>
      </c>
      <c r="G977" s="475">
        <f>G978</f>
        <v>27978.5</v>
      </c>
      <c r="H977" s="156"/>
      <c r="I977" s="39"/>
      <c r="J977" s="39"/>
      <c r="K977" s="39"/>
      <c r="L977" s="39"/>
      <c r="M977" s="39"/>
    </row>
    <row r="978" spans="1:13" ht="15" customHeight="1" x14ac:dyDescent="0.2">
      <c r="A978" s="1175" t="s">
        <v>37</v>
      </c>
      <c r="B978" s="1172" t="s">
        <v>286</v>
      </c>
      <c r="C978" s="597" t="s">
        <v>267</v>
      </c>
      <c r="D978" s="69">
        <f t="shared" si="124"/>
        <v>27978.5</v>
      </c>
      <c r="E978" s="245">
        <f t="shared" si="124"/>
        <v>27978.5</v>
      </c>
      <c r="F978" s="390">
        <f t="shared" si="122"/>
        <v>100</v>
      </c>
      <c r="G978" s="475">
        <f>G979</f>
        <v>27978.5</v>
      </c>
      <c r="H978" s="1173" t="s">
        <v>1282</v>
      </c>
      <c r="I978" s="39"/>
      <c r="J978" s="39"/>
      <c r="K978" s="39"/>
      <c r="L978" s="39"/>
      <c r="M978" s="39"/>
    </row>
    <row r="979" spans="1:13" ht="62.25" customHeight="1" x14ac:dyDescent="0.2">
      <c r="A979" s="894"/>
      <c r="B979" s="1172"/>
      <c r="C979" s="601" t="s">
        <v>2</v>
      </c>
      <c r="D979" s="30">
        <v>27978.5</v>
      </c>
      <c r="E979" s="132">
        <v>27978.5</v>
      </c>
      <c r="F979" s="390">
        <f t="shared" si="122"/>
        <v>100</v>
      </c>
      <c r="G979" s="475">
        <f>E979</f>
        <v>27978.5</v>
      </c>
      <c r="H979" s="1174"/>
      <c r="I979" s="39"/>
      <c r="J979" s="39"/>
      <c r="K979" s="39"/>
      <c r="L979" s="39"/>
      <c r="M979" s="39"/>
    </row>
    <row r="980" spans="1:13" ht="19.5" customHeight="1" x14ac:dyDescent="0.2">
      <c r="A980" s="892">
        <v>5</v>
      </c>
      <c r="B980" s="912" t="s">
        <v>1231</v>
      </c>
      <c r="C980" s="601" t="s">
        <v>267</v>
      </c>
      <c r="D980" s="30">
        <f t="shared" ref="D980:E984" si="125">D981</f>
        <v>2702</v>
      </c>
      <c r="E980" s="132">
        <f t="shared" si="125"/>
        <v>2688.5</v>
      </c>
      <c r="F980" s="390">
        <f t="shared" si="122"/>
        <v>99.500370096225026</v>
      </c>
      <c r="G980" s="475">
        <f>G981</f>
        <v>2688.5</v>
      </c>
      <c r="H980" s="224"/>
      <c r="I980" s="39"/>
      <c r="J980" s="39"/>
      <c r="K980" s="39"/>
      <c r="L980" s="39"/>
      <c r="M980" s="39"/>
    </row>
    <row r="981" spans="1:13" ht="179.25" customHeight="1" x14ac:dyDescent="0.2">
      <c r="A981" s="893"/>
      <c r="B981" s="914"/>
      <c r="C981" s="601" t="s">
        <v>2</v>
      </c>
      <c r="D981" s="30">
        <f t="shared" si="125"/>
        <v>2702</v>
      </c>
      <c r="E981" s="132">
        <f t="shared" si="125"/>
        <v>2688.5</v>
      </c>
      <c r="F981" s="390">
        <f t="shared" si="122"/>
        <v>99.500370096225026</v>
      </c>
      <c r="G981" s="475">
        <f>G982</f>
        <v>2688.5</v>
      </c>
      <c r="H981" s="224"/>
      <c r="I981" s="39"/>
      <c r="J981" s="39"/>
      <c r="K981" s="39"/>
      <c r="L981" s="39"/>
      <c r="M981" s="39"/>
    </row>
    <row r="982" spans="1:13" ht="41.25" customHeight="1" x14ac:dyDescent="0.2">
      <c r="A982" s="1175" t="s">
        <v>1232</v>
      </c>
      <c r="B982" s="886" t="s">
        <v>1233</v>
      </c>
      <c r="C982" s="601" t="s">
        <v>267</v>
      </c>
      <c r="D982" s="30">
        <f t="shared" si="125"/>
        <v>2702</v>
      </c>
      <c r="E982" s="132">
        <f t="shared" si="125"/>
        <v>2688.5</v>
      </c>
      <c r="F982" s="390">
        <f t="shared" si="122"/>
        <v>99.500370096225026</v>
      </c>
      <c r="G982" s="475">
        <f>G983</f>
        <v>2688.5</v>
      </c>
      <c r="H982" s="224"/>
      <c r="I982" s="39"/>
      <c r="J982" s="39"/>
      <c r="K982" s="39"/>
      <c r="L982" s="39"/>
      <c r="M982" s="39"/>
    </row>
    <row r="983" spans="1:13" ht="139.5" customHeight="1" x14ac:dyDescent="0.2">
      <c r="A983" s="893"/>
      <c r="B983" s="887"/>
      <c r="C983" s="601" t="s">
        <v>2</v>
      </c>
      <c r="D983" s="30">
        <f t="shared" si="125"/>
        <v>2702</v>
      </c>
      <c r="E983" s="132">
        <f t="shared" si="125"/>
        <v>2688.5</v>
      </c>
      <c r="F983" s="390">
        <f t="shared" ref="F983:F985" si="126">E983/D983*100</f>
        <v>99.500370096225026</v>
      </c>
      <c r="G983" s="475">
        <f>G984</f>
        <v>2688.5</v>
      </c>
      <c r="H983" s="224"/>
      <c r="I983" s="39"/>
      <c r="J983" s="39"/>
      <c r="K983" s="39"/>
      <c r="L983" s="39"/>
      <c r="M983" s="39"/>
    </row>
    <row r="984" spans="1:13" ht="51" customHeight="1" x14ac:dyDescent="0.2">
      <c r="A984" s="892" t="s">
        <v>1234</v>
      </c>
      <c r="B984" s="886" t="s">
        <v>1235</v>
      </c>
      <c r="C984" s="601" t="s">
        <v>267</v>
      </c>
      <c r="D984" s="30">
        <f t="shared" si="125"/>
        <v>2702</v>
      </c>
      <c r="E984" s="132">
        <f t="shared" si="125"/>
        <v>2688.5</v>
      </c>
      <c r="F984" s="390">
        <f t="shared" si="126"/>
        <v>99.500370096225026</v>
      </c>
      <c r="G984" s="475">
        <f>G985</f>
        <v>2688.5</v>
      </c>
      <c r="H984" s="886" t="s">
        <v>1282</v>
      </c>
      <c r="I984" s="39"/>
      <c r="J984" s="39"/>
      <c r="K984" s="39"/>
      <c r="L984" s="39"/>
      <c r="M984" s="39"/>
    </row>
    <row r="985" spans="1:13" ht="70.5" customHeight="1" x14ac:dyDescent="0.2">
      <c r="A985" s="893"/>
      <c r="B985" s="887"/>
      <c r="C985" s="601" t="s">
        <v>2</v>
      </c>
      <c r="D985" s="30">
        <v>2702</v>
      </c>
      <c r="E985" s="132">
        <v>2688.5</v>
      </c>
      <c r="F985" s="390">
        <f t="shared" si="126"/>
        <v>99.500370096225026</v>
      </c>
      <c r="G985" s="475">
        <f>E985</f>
        <v>2688.5</v>
      </c>
      <c r="H985" s="887"/>
      <c r="I985" s="39"/>
      <c r="J985" s="39"/>
      <c r="K985" s="39"/>
      <c r="L985" s="39"/>
      <c r="M985" s="39"/>
    </row>
    <row r="986" spans="1:13" ht="33" customHeight="1" x14ac:dyDescent="0.2">
      <c r="A986" s="890" t="s">
        <v>287</v>
      </c>
      <c r="B986" s="1170"/>
      <c r="C986" s="1170"/>
      <c r="D986" s="1170"/>
      <c r="E986" s="1170"/>
      <c r="F986" s="1170"/>
      <c r="G986" s="1170"/>
      <c r="H986" s="204"/>
      <c r="I986" s="39"/>
      <c r="J986" s="39"/>
      <c r="K986" s="39"/>
      <c r="L986" s="39"/>
      <c r="M986" s="39"/>
    </row>
    <row r="987" spans="1:13" x14ac:dyDescent="0.2">
      <c r="A987" s="892"/>
      <c r="B987" s="912" t="s">
        <v>54</v>
      </c>
      <c r="C987" s="33" t="s">
        <v>267</v>
      </c>
      <c r="D987" s="31">
        <f>SUM(D988:D991)</f>
        <v>3595.8</v>
      </c>
      <c r="E987" s="67">
        <f>SUM(E988:E991)</f>
        <v>3595.8</v>
      </c>
      <c r="F987" s="519">
        <f t="shared" ref="F987:F996" si="127">E987/D987*100</f>
        <v>100</v>
      </c>
      <c r="G987" s="474">
        <f>SUM(G988:G991)</f>
        <v>3595.8</v>
      </c>
      <c r="H987" s="204"/>
      <c r="I987" s="39"/>
      <c r="J987" s="39"/>
      <c r="K987" s="39"/>
      <c r="L987" s="39"/>
      <c r="M987" s="39"/>
    </row>
    <row r="988" spans="1:13" ht="45" customHeight="1" x14ac:dyDescent="0.2">
      <c r="A988" s="893"/>
      <c r="B988" s="913"/>
      <c r="C988" s="33" t="s">
        <v>8</v>
      </c>
      <c r="D988" s="31">
        <f t="shared" ref="D988:E991" si="128">D993</f>
        <v>1036.4000000000001</v>
      </c>
      <c r="E988" s="67">
        <f t="shared" si="128"/>
        <v>1036.4000000000001</v>
      </c>
      <c r="F988" s="519">
        <f t="shared" si="127"/>
        <v>100</v>
      </c>
      <c r="G988" s="474">
        <f>G993</f>
        <v>1036.4000000000001</v>
      </c>
      <c r="H988" s="204"/>
      <c r="I988" s="39"/>
      <c r="J988" s="39"/>
      <c r="K988" s="39"/>
      <c r="L988" s="39"/>
      <c r="M988" s="39"/>
    </row>
    <row r="989" spans="1:13" ht="69" customHeight="1" x14ac:dyDescent="0.2">
      <c r="A989" s="893"/>
      <c r="B989" s="913"/>
      <c r="C989" s="33" t="s">
        <v>2</v>
      </c>
      <c r="D989" s="67">
        <f t="shared" si="128"/>
        <v>444.2</v>
      </c>
      <c r="E989" s="67">
        <f t="shared" si="128"/>
        <v>444.2</v>
      </c>
      <c r="F989" s="519">
        <f t="shared" si="127"/>
        <v>100</v>
      </c>
      <c r="G989" s="474">
        <f>G994</f>
        <v>444.2</v>
      </c>
      <c r="H989" s="204"/>
      <c r="I989" s="39"/>
      <c r="J989" s="39"/>
      <c r="K989" s="39"/>
      <c r="L989" s="39"/>
      <c r="M989" s="39"/>
    </row>
    <row r="990" spans="1:13" ht="54" customHeight="1" x14ac:dyDescent="0.2">
      <c r="A990" s="893"/>
      <c r="B990" s="913"/>
      <c r="C990" s="33" t="s">
        <v>1229</v>
      </c>
      <c r="D990" s="31">
        <f t="shared" si="128"/>
        <v>1036.5</v>
      </c>
      <c r="E990" s="67">
        <f t="shared" si="128"/>
        <v>1036.5</v>
      </c>
      <c r="F990" s="519">
        <f t="shared" si="127"/>
        <v>100</v>
      </c>
      <c r="G990" s="474">
        <f>G995</f>
        <v>1036.5</v>
      </c>
      <c r="H990" s="204"/>
      <c r="I990" s="39"/>
      <c r="J990" s="39"/>
      <c r="K990" s="39"/>
      <c r="L990" s="39"/>
      <c r="M990" s="39"/>
    </row>
    <row r="991" spans="1:13" ht="53.25" customHeight="1" x14ac:dyDescent="0.2">
      <c r="A991" s="894"/>
      <c r="B991" s="914"/>
      <c r="C991" s="33" t="s">
        <v>268</v>
      </c>
      <c r="D991" s="31">
        <f t="shared" si="128"/>
        <v>1078.7</v>
      </c>
      <c r="E991" s="67">
        <f t="shared" si="128"/>
        <v>1078.7</v>
      </c>
      <c r="F991" s="519">
        <f t="shared" si="127"/>
        <v>100</v>
      </c>
      <c r="G991" s="474">
        <f>G996</f>
        <v>1078.7</v>
      </c>
      <c r="H991" s="204"/>
      <c r="I991" s="39"/>
      <c r="J991" s="39"/>
      <c r="K991" s="39"/>
      <c r="L991" s="39"/>
      <c r="M991" s="39"/>
    </row>
    <row r="992" spans="1:13" ht="41.25" customHeight="1" x14ac:dyDescent="0.2">
      <c r="A992" s="892">
        <v>1</v>
      </c>
      <c r="B992" s="1190" t="s">
        <v>288</v>
      </c>
      <c r="C992" s="601" t="s">
        <v>289</v>
      </c>
      <c r="D992" s="30">
        <f>SUM(D993:D996)</f>
        <v>3595.8</v>
      </c>
      <c r="E992" s="132">
        <f>SUM(E993:E996)</f>
        <v>3595.8</v>
      </c>
      <c r="F992" s="390">
        <f t="shared" si="127"/>
        <v>100</v>
      </c>
      <c r="G992" s="475">
        <f>SUM(G993:G996)</f>
        <v>3595.8</v>
      </c>
      <c r="H992" s="204"/>
      <c r="I992" s="39"/>
      <c r="J992" s="39"/>
      <c r="K992" s="39"/>
      <c r="L992" s="39"/>
      <c r="M992" s="39"/>
    </row>
    <row r="993" spans="1:13" ht="55.5" customHeight="1" x14ac:dyDescent="0.2">
      <c r="A993" s="893"/>
      <c r="B993" s="1190"/>
      <c r="C993" s="601" t="s">
        <v>8</v>
      </c>
      <c r="D993" s="30">
        <f t="shared" ref="D993:E996" si="129">D998</f>
        <v>1036.4000000000001</v>
      </c>
      <c r="E993" s="132">
        <f t="shared" si="129"/>
        <v>1036.4000000000001</v>
      </c>
      <c r="F993" s="390">
        <f t="shared" si="127"/>
        <v>100</v>
      </c>
      <c r="G993" s="475">
        <f>G998</f>
        <v>1036.4000000000001</v>
      </c>
      <c r="H993" s="204"/>
      <c r="J993" s="39"/>
      <c r="K993" s="39"/>
      <c r="L993" s="39"/>
      <c r="M993" s="39"/>
    </row>
    <row r="994" spans="1:13" ht="45" x14ac:dyDescent="0.2">
      <c r="A994" s="893"/>
      <c r="B994" s="1190"/>
      <c r="C994" s="601" t="s">
        <v>2</v>
      </c>
      <c r="D994" s="30">
        <f t="shared" si="129"/>
        <v>444.2</v>
      </c>
      <c r="E994" s="132">
        <f t="shared" si="129"/>
        <v>444.2</v>
      </c>
      <c r="F994" s="390">
        <f t="shared" si="127"/>
        <v>100</v>
      </c>
      <c r="G994" s="475">
        <f>G999</f>
        <v>444.2</v>
      </c>
      <c r="H994" s="204"/>
      <c r="J994" s="39"/>
      <c r="K994" s="39"/>
      <c r="L994" s="39"/>
      <c r="M994" s="39"/>
    </row>
    <row r="995" spans="1:13" ht="42" customHeight="1" x14ac:dyDescent="0.2">
      <c r="A995" s="893"/>
      <c r="B995" s="1190"/>
      <c r="C995" s="601" t="s">
        <v>1229</v>
      </c>
      <c r="D995" s="30">
        <f t="shared" si="129"/>
        <v>1036.5</v>
      </c>
      <c r="E995" s="132">
        <f t="shared" si="129"/>
        <v>1036.5</v>
      </c>
      <c r="F995" s="390">
        <f t="shared" si="127"/>
        <v>100</v>
      </c>
      <c r="G995" s="475">
        <f>G1000</f>
        <v>1036.5</v>
      </c>
      <c r="H995" s="204"/>
      <c r="J995" s="39"/>
      <c r="K995" s="39"/>
      <c r="L995" s="39"/>
      <c r="M995" s="39"/>
    </row>
    <row r="996" spans="1:13" ht="30" x14ac:dyDescent="0.2">
      <c r="A996" s="894"/>
      <c r="B996" s="1190"/>
      <c r="C996" s="601" t="s">
        <v>268</v>
      </c>
      <c r="D996" s="30">
        <f t="shared" si="129"/>
        <v>1078.7</v>
      </c>
      <c r="E996" s="132">
        <f t="shared" si="129"/>
        <v>1078.7</v>
      </c>
      <c r="F996" s="390">
        <f t="shared" si="127"/>
        <v>100</v>
      </c>
      <c r="G996" s="475">
        <f>G1001</f>
        <v>1078.7</v>
      </c>
      <c r="H996" s="204"/>
      <c r="J996" s="39"/>
      <c r="K996" s="39"/>
      <c r="L996" s="39"/>
      <c r="M996" s="39"/>
    </row>
    <row r="997" spans="1:13" ht="112.5" customHeight="1" x14ac:dyDescent="0.2">
      <c r="A997" s="892" t="s">
        <v>11</v>
      </c>
      <c r="B997" s="1172" t="s">
        <v>290</v>
      </c>
      <c r="C997" s="601" t="s">
        <v>289</v>
      </c>
      <c r="D997" s="30">
        <f>SUM(D998:D1001)</f>
        <v>3595.8</v>
      </c>
      <c r="E997" s="132">
        <f>SUM(E998:E1001)</f>
        <v>3595.8</v>
      </c>
      <c r="F997" s="390">
        <f>E997/D997*100</f>
        <v>100</v>
      </c>
      <c r="G997" s="475">
        <f>SUM(G998:G1001)</f>
        <v>3595.8</v>
      </c>
      <c r="H997" s="886" t="s">
        <v>1282</v>
      </c>
      <c r="J997" s="39"/>
      <c r="K997" s="39"/>
      <c r="L997" s="39"/>
      <c r="M997" s="39"/>
    </row>
    <row r="998" spans="1:13" ht="45" x14ac:dyDescent="0.2">
      <c r="A998" s="893"/>
      <c r="B998" s="1172"/>
      <c r="C998" s="601" t="s">
        <v>8</v>
      </c>
      <c r="D998" s="30">
        <v>1036.4000000000001</v>
      </c>
      <c r="E998" s="132">
        <v>1036.4000000000001</v>
      </c>
      <c r="F998" s="390">
        <f>E998/D998*100</f>
        <v>100</v>
      </c>
      <c r="G998" s="475">
        <f>E998</f>
        <v>1036.4000000000001</v>
      </c>
      <c r="H998" s="911"/>
      <c r="J998" s="39"/>
      <c r="K998" s="39"/>
      <c r="L998" s="39"/>
      <c r="M998" s="39"/>
    </row>
    <row r="999" spans="1:13" ht="45" x14ac:dyDescent="0.2">
      <c r="A999" s="893"/>
      <c r="B999" s="1172"/>
      <c r="C999" s="601" t="s">
        <v>2</v>
      </c>
      <c r="D999" s="30">
        <v>444.2</v>
      </c>
      <c r="E999" s="132">
        <v>444.2</v>
      </c>
      <c r="F999" s="390">
        <f>E999/D999*100</f>
        <v>100</v>
      </c>
      <c r="G999" s="475">
        <f>E999</f>
        <v>444.2</v>
      </c>
      <c r="H999" s="911"/>
      <c r="J999" s="39"/>
      <c r="K999" s="39"/>
      <c r="L999" s="39"/>
      <c r="M999" s="39"/>
    </row>
    <row r="1000" spans="1:13" ht="30" x14ac:dyDescent="0.2">
      <c r="A1000" s="893"/>
      <c r="B1000" s="1172"/>
      <c r="C1000" s="601" t="s">
        <v>1229</v>
      </c>
      <c r="D1000" s="30">
        <v>1036.5</v>
      </c>
      <c r="E1000" s="132">
        <v>1036.5</v>
      </c>
      <c r="F1000" s="390">
        <f>E1000/D1000*100</f>
        <v>100</v>
      </c>
      <c r="G1000" s="475">
        <f>E1000</f>
        <v>1036.5</v>
      </c>
      <c r="H1000" s="911"/>
      <c r="J1000" s="39"/>
      <c r="K1000" s="39"/>
      <c r="L1000" s="39"/>
      <c r="M1000" s="39"/>
    </row>
    <row r="1001" spans="1:13" ht="44.25" customHeight="1" x14ac:dyDescent="0.2">
      <c r="A1001" s="894"/>
      <c r="B1001" s="1172"/>
      <c r="C1001" s="601" t="s">
        <v>268</v>
      </c>
      <c r="D1001" s="30">
        <v>1078.7</v>
      </c>
      <c r="E1001" s="132">
        <v>1078.7</v>
      </c>
      <c r="F1001" s="390">
        <f>E1001/D1001*100</f>
        <v>100</v>
      </c>
      <c r="G1001" s="475">
        <f>E1001</f>
        <v>1078.7</v>
      </c>
      <c r="H1001" s="887"/>
      <c r="J1001" s="39"/>
      <c r="K1001" s="39"/>
      <c r="L1001" s="39"/>
      <c r="M1001" s="39"/>
    </row>
    <row r="1002" spans="1:13" ht="26.25" customHeight="1" x14ac:dyDescent="0.2">
      <c r="A1002" s="1059" t="s">
        <v>776</v>
      </c>
      <c r="B1002" s="1060"/>
      <c r="C1002" s="1060"/>
      <c r="D1002" s="1060"/>
      <c r="E1002" s="1060"/>
      <c r="F1002" s="1060"/>
      <c r="G1002" s="1060"/>
      <c r="H1002" s="1061"/>
      <c r="I1002" s="549"/>
      <c r="J1002" s="39"/>
      <c r="K1002" s="39"/>
      <c r="L1002" s="39"/>
      <c r="M1002" s="39"/>
    </row>
    <row r="1003" spans="1:13" ht="53.25" customHeight="1" x14ac:dyDescent="0.2">
      <c r="A1003" s="1095"/>
      <c r="B1003" s="927" t="s">
        <v>291</v>
      </c>
      <c r="C1003" s="247" t="s">
        <v>267</v>
      </c>
      <c r="D1003" s="70">
        <f>D1004+D1005</f>
        <v>10255</v>
      </c>
      <c r="E1003" s="70">
        <f>E1004+E1005</f>
        <v>10096.39</v>
      </c>
      <c r="F1003" s="248">
        <f>E1003/D1003*100</f>
        <v>98.453339834227208</v>
      </c>
      <c r="G1003" s="70">
        <f>G1004+G1005</f>
        <v>10096.39</v>
      </c>
      <c r="H1003" s="249"/>
      <c r="J1003" s="39"/>
      <c r="K1003" s="39"/>
      <c r="L1003" s="39"/>
      <c r="M1003" s="39"/>
    </row>
    <row r="1004" spans="1:13" ht="72.75" customHeight="1" x14ac:dyDescent="0.2">
      <c r="A1004" s="897"/>
      <c r="B1004" s="927"/>
      <c r="C1004" s="250" t="s">
        <v>3</v>
      </c>
      <c r="D1004" s="23">
        <f>D1008+D1078+D1097</f>
        <v>9705</v>
      </c>
      <c r="E1004" s="23">
        <f>E1008+E1078+E1097</f>
        <v>9546.39</v>
      </c>
      <c r="F1004" s="248">
        <f>E1004/D1004*100</f>
        <v>98.365687789799068</v>
      </c>
      <c r="G1004" s="23">
        <f>G1008+G1078+G1097</f>
        <v>9546.39</v>
      </c>
      <c r="H1004" s="252"/>
      <c r="J1004" s="39"/>
      <c r="K1004" s="39"/>
      <c r="L1004" s="39"/>
      <c r="M1004" s="39"/>
    </row>
    <row r="1005" spans="1:13" ht="28.5" x14ac:dyDescent="0.2">
      <c r="A1005" s="898"/>
      <c r="B1005" s="1091"/>
      <c r="C1005" s="250" t="s">
        <v>97</v>
      </c>
      <c r="D1005" s="23">
        <f>D1009+D1079+D1098</f>
        <v>550</v>
      </c>
      <c r="E1005" s="23">
        <f>E1009+E1079+E1098</f>
        <v>550</v>
      </c>
      <c r="F1005" s="248">
        <f>E1005/D1005*100</f>
        <v>100</v>
      </c>
      <c r="G1005" s="23">
        <f>G1009+G1079+G1098</f>
        <v>550</v>
      </c>
      <c r="H1005" s="252"/>
      <c r="J1005" s="39"/>
      <c r="K1005" s="39"/>
      <c r="L1005" s="39"/>
      <c r="M1005" s="39"/>
    </row>
    <row r="1006" spans="1:13" ht="25.5" customHeight="1" x14ac:dyDescent="0.25">
      <c r="A1006" s="87"/>
      <c r="B1006" s="1088" t="s">
        <v>1236</v>
      </c>
      <c r="C1006" s="1089"/>
      <c r="D1006" s="1089"/>
      <c r="E1006" s="1089"/>
      <c r="F1006" s="1089"/>
      <c r="G1006" s="1089"/>
      <c r="H1006" s="1090"/>
      <c r="J1006" s="39"/>
      <c r="K1006" s="39"/>
      <c r="L1006" s="39"/>
      <c r="M1006" s="39"/>
    </row>
    <row r="1007" spans="1:13" ht="51" customHeight="1" x14ac:dyDescent="0.2">
      <c r="A1007" s="895"/>
      <c r="B1007" s="1390" t="s">
        <v>54</v>
      </c>
      <c r="C1007" s="253" t="s">
        <v>267</v>
      </c>
      <c r="D1007" s="23">
        <f>D1008+D1009</f>
        <v>4700</v>
      </c>
      <c r="E1007" s="23">
        <f>E1008+E1009</f>
        <v>4598.3200000000006</v>
      </c>
      <c r="F1007" s="254">
        <f>E1007/D1007*100</f>
        <v>97.836595744680864</v>
      </c>
      <c r="G1007" s="23">
        <f>G1008+G1009</f>
        <v>4598.3200000000006</v>
      </c>
      <c r="H1007" s="252"/>
      <c r="J1007" s="39"/>
      <c r="K1007" s="39"/>
      <c r="L1007" s="39"/>
      <c r="M1007" s="39"/>
    </row>
    <row r="1008" spans="1:13" ht="83.25" customHeight="1" x14ac:dyDescent="0.2">
      <c r="A1008" s="893"/>
      <c r="B1008" s="1391"/>
      <c r="C1008" s="250" t="s">
        <v>3</v>
      </c>
      <c r="D1008" s="23">
        <f>D1011+D1038+D1047+D1065</f>
        <v>4700</v>
      </c>
      <c r="E1008" s="23">
        <f>E1011+E1038+E1047+E1065</f>
        <v>4598.3200000000006</v>
      </c>
      <c r="F1008" s="254">
        <f>E1008/D1008*100</f>
        <v>97.836595744680864</v>
      </c>
      <c r="G1008" s="23">
        <f>G1011+G1038+G1047+G1065</f>
        <v>4598.3200000000006</v>
      </c>
      <c r="H1008" s="251"/>
      <c r="J1008" s="39"/>
      <c r="K1008" s="39"/>
      <c r="L1008" s="39"/>
      <c r="M1008" s="39"/>
    </row>
    <row r="1009" spans="1:13" ht="28.5" x14ac:dyDescent="0.2">
      <c r="A1009" s="894"/>
      <c r="B1009" s="1392"/>
      <c r="C1009" s="250" t="s">
        <v>97</v>
      </c>
      <c r="D1009" s="23">
        <f>D1012+D1039+D1048+D1066</f>
        <v>0</v>
      </c>
      <c r="E1009" s="23">
        <f>E1012+E1039+E1048+E1066</f>
        <v>0</v>
      </c>
      <c r="F1009" s="255">
        <v>0</v>
      </c>
      <c r="G1009" s="23">
        <f>G1012+G1039+G1048+G1066</f>
        <v>0</v>
      </c>
      <c r="H1009" s="252"/>
      <c r="I1009" s="39"/>
      <c r="J1009" s="39"/>
      <c r="K1009" s="39"/>
      <c r="L1009" s="39"/>
      <c r="M1009" s="39"/>
    </row>
    <row r="1010" spans="1:13" ht="30" customHeight="1" x14ac:dyDescent="0.2">
      <c r="A1010" s="1095">
        <v>1</v>
      </c>
      <c r="B1010" s="976" t="s">
        <v>920</v>
      </c>
      <c r="C1010" s="256" t="s">
        <v>267</v>
      </c>
      <c r="D1010" s="24">
        <f>D1011+D1012</f>
        <v>0</v>
      </c>
      <c r="E1010" s="24">
        <f>E1011+E1012</f>
        <v>0</v>
      </c>
      <c r="F1010" s="257">
        <v>0</v>
      </c>
      <c r="G1010" s="24">
        <f>G1011+G1012</f>
        <v>0</v>
      </c>
      <c r="H1010" s="259"/>
      <c r="I1010" s="39"/>
      <c r="J1010" s="39"/>
      <c r="K1010" s="39"/>
      <c r="L1010" s="39"/>
      <c r="M1010" s="39"/>
    </row>
    <row r="1011" spans="1:13" ht="48" customHeight="1" x14ac:dyDescent="0.2">
      <c r="A1011" s="897"/>
      <c r="B1011" s="951"/>
      <c r="C1011" s="260" t="s">
        <v>3</v>
      </c>
      <c r="D1011" s="24">
        <f>D1014</f>
        <v>0</v>
      </c>
      <c r="E1011" s="24">
        <f>E1014</f>
        <v>0</v>
      </c>
      <c r="F1011" s="257">
        <v>0</v>
      </c>
      <c r="G1011" s="24">
        <f>G1014</f>
        <v>0</v>
      </c>
      <c r="H1011" s="259"/>
      <c r="I1011" s="39"/>
      <c r="J1011" s="39"/>
      <c r="K1011" s="39"/>
      <c r="L1011" s="39"/>
      <c r="M1011" s="39"/>
    </row>
    <row r="1012" spans="1:13" ht="23.25" customHeight="1" x14ac:dyDescent="0.2">
      <c r="A1012" s="898"/>
      <c r="B1012" s="951"/>
      <c r="C1012" s="260" t="s">
        <v>97</v>
      </c>
      <c r="D1012" s="24">
        <f>D1015</f>
        <v>0</v>
      </c>
      <c r="E1012" s="24">
        <f>E1015</f>
        <v>0</v>
      </c>
      <c r="F1012" s="257">
        <v>0</v>
      </c>
      <c r="G1012" s="24">
        <f>G1015</f>
        <v>0</v>
      </c>
      <c r="H1012" s="259"/>
      <c r="I1012" s="39"/>
      <c r="J1012" s="39"/>
      <c r="K1012" s="39"/>
      <c r="L1012" s="39"/>
      <c r="M1012" s="39"/>
    </row>
    <row r="1013" spans="1:13" ht="23.25" customHeight="1" x14ac:dyDescent="0.2">
      <c r="A1013" s="1179" t="s">
        <v>11</v>
      </c>
      <c r="B1013" s="951" t="s">
        <v>921</v>
      </c>
      <c r="C1013" s="256" t="s">
        <v>267</v>
      </c>
      <c r="D1013" s="24">
        <f>D1014+D1015</f>
        <v>0</v>
      </c>
      <c r="E1013" s="24">
        <f>E1014+E1015</f>
        <v>0</v>
      </c>
      <c r="F1013" s="257">
        <v>0</v>
      </c>
      <c r="G1013" s="24">
        <f>G1014+G1015</f>
        <v>0</v>
      </c>
      <c r="H1013" s="259"/>
      <c r="I1013" s="39"/>
      <c r="J1013" s="39"/>
      <c r="K1013" s="39"/>
      <c r="L1013" s="39"/>
      <c r="M1013" s="39"/>
    </row>
    <row r="1014" spans="1:13" ht="49.5" customHeight="1" x14ac:dyDescent="0.2">
      <c r="A1014" s="897"/>
      <c r="B1014" s="951"/>
      <c r="C1014" s="260" t="s">
        <v>3</v>
      </c>
      <c r="D1014" s="24">
        <f>D1017+D1020+D1023+D1026+D1029+D1032+D1035</f>
        <v>0</v>
      </c>
      <c r="E1014" s="24">
        <f>E1017+E1020+E1023+E1026+E1029+E1032+E1035</f>
        <v>0</v>
      </c>
      <c r="F1014" s="257">
        <v>0</v>
      </c>
      <c r="G1014" s="24">
        <f>G1017+G1020+G1023+G1026+G1029+G1032+G1035</f>
        <v>0</v>
      </c>
      <c r="H1014" s="259"/>
      <c r="I1014" s="39"/>
      <c r="J1014" s="39"/>
      <c r="K1014" s="39"/>
      <c r="L1014" s="39"/>
      <c r="M1014" s="39"/>
    </row>
    <row r="1015" spans="1:13" ht="24" customHeight="1" x14ac:dyDescent="0.2">
      <c r="A1015" s="898"/>
      <c r="B1015" s="1180"/>
      <c r="C1015" s="260" t="s">
        <v>97</v>
      </c>
      <c r="D1015" s="24">
        <f>D1018+D1021+D1024+D1027+D1030+D1033+D1036</f>
        <v>0</v>
      </c>
      <c r="E1015" s="24">
        <f>E1018+E1021+E1024+E1027+E1030+E1033+E1036</f>
        <v>0</v>
      </c>
      <c r="F1015" s="257">
        <v>0</v>
      </c>
      <c r="G1015" s="24">
        <f>G1018+G1021+G1024+G1027+G1030+G1033+G1036</f>
        <v>0</v>
      </c>
      <c r="H1015" s="259"/>
      <c r="I1015" s="39"/>
      <c r="J1015" s="39"/>
      <c r="K1015" s="39"/>
      <c r="L1015" s="39"/>
      <c r="M1015" s="39"/>
    </row>
    <row r="1016" spans="1:13" ht="15" customHeight="1" x14ac:dyDescent="0.2">
      <c r="A1016" s="895" t="s">
        <v>12</v>
      </c>
      <c r="B1016" s="899" t="s">
        <v>922</v>
      </c>
      <c r="C1016" s="261" t="s">
        <v>267</v>
      </c>
      <c r="D1016" s="24">
        <f>D1017+D1018</f>
        <v>0</v>
      </c>
      <c r="E1016" s="24">
        <f>E1017+E1018</f>
        <v>0</v>
      </c>
      <c r="F1016" s="257">
        <v>0</v>
      </c>
      <c r="G1016" s="24">
        <f>G1017+G1018</f>
        <v>0</v>
      </c>
      <c r="H1016" s="259"/>
      <c r="I1016" s="39"/>
      <c r="J1016" s="39"/>
      <c r="K1016" s="39"/>
      <c r="L1016" s="39"/>
      <c r="M1016" s="39"/>
    </row>
    <row r="1017" spans="1:13" ht="45" customHeight="1" x14ac:dyDescent="0.2">
      <c r="A1017" s="893"/>
      <c r="B1017" s="899"/>
      <c r="C1017" s="583" t="s">
        <v>3</v>
      </c>
      <c r="D1017" s="24">
        <v>0</v>
      </c>
      <c r="E1017" s="262">
        <v>0</v>
      </c>
      <c r="F1017" s="263">
        <v>0</v>
      </c>
      <c r="G1017" s="411">
        <v>0</v>
      </c>
      <c r="H1017" s="265"/>
      <c r="I1017" s="39"/>
      <c r="J1017" s="39"/>
      <c r="K1017" s="39"/>
      <c r="L1017" s="39"/>
      <c r="M1017" s="39"/>
    </row>
    <row r="1018" spans="1:13" ht="21" customHeight="1" x14ac:dyDescent="0.2">
      <c r="A1018" s="894"/>
      <c r="B1018" s="899"/>
      <c r="C1018" s="256" t="s">
        <v>97</v>
      </c>
      <c r="D1018" s="24">
        <v>0</v>
      </c>
      <c r="E1018" s="266">
        <v>0</v>
      </c>
      <c r="F1018" s="254">
        <v>0</v>
      </c>
      <c r="G1018" s="213">
        <v>0</v>
      </c>
      <c r="H1018" s="844"/>
      <c r="I1018" s="39"/>
      <c r="J1018" s="39"/>
      <c r="K1018" s="39"/>
      <c r="L1018" s="39"/>
      <c r="M1018" s="39"/>
    </row>
    <row r="1019" spans="1:13" ht="15" customHeight="1" x14ac:dyDescent="0.2">
      <c r="A1019" s="895" t="s">
        <v>100</v>
      </c>
      <c r="B1019" s="899" t="s">
        <v>923</v>
      </c>
      <c r="C1019" s="261" t="s">
        <v>267</v>
      </c>
      <c r="D1019" s="24">
        <f>D1020+D1021</f>
        <v>0</v>
      </c>
      <c r="E1019" s="24">
        <f>E1020+E1021</f>
        <v>0</v>
      </c>
      <c r="F1019" s="257">
        <v>0</v>
      </c>
      <c r="G1019" s="24">
        <f>G1020+G1021</f>
        <v>0</v>
      </c>
      <c r="H1019" s="259"/>
      <c r="I1019" s="39"/>
      <c r="J1019" s="39"/>
      <c r="K1019" s="39"/>
      <c r="L1019" s="39"/>
      <c r="M1019" s="39"/>
    </row>
    <row r="1020" spans="1:13" ht="45" customHeight="1" x14ac:dyDescent="0.2">
      <c r="A1020" s="893"/>
      <c r="B1020" s="899"/>
      <c r="C1020" s="583" t="s">
        <v>3</v>
      </c>
      <c r="D1020" s="24">
        <v>0</v>
      </c>
      <c r="E1020" s="262">
        <v>0</v>
      </c>
      <c r="F1020" s="263">
        <v>0</v>
      </c>
      <c r="G1020" s="411">
        <v>0</v>
      </c>
      <c r="H1020" s="265"/>
      <c r="I1020" s="39"/>
      <c r="J1020" s="39"/>
      <c r="K1020" s="39"/>
      <c r="L1020" s="39"/>
      <c r="M1020" s="39"/>
    </row>
    <row r="1021" spans="1:13" ht="22.5" customHeight="1" x14ac:dyDescent="0.2">
      <c r="A1021" s="894"/>
      <c r="B1021" s="899"/>
      <c r="C1021" s="256" t="s">
        <v>97</v>
      </c>
      <c r="D1021" s="24">
        <v>0</v>
      </c>
      <c r="E1021" s="266">
        <v>0</v>
      </c>
      <c r="F1021" s="254">
        <v>0</v>
      </c>
      <c r="G1021" s="213">
        <v>0</v>
      </c>
      <c r="H1021" s="844"/>
      <c r="I1021" s="39"/>
      <c r="J1021" s="39"/>
      <c r="K1021" s="39"/>
      <c r="L1021" s="39"/>
      <c r="M1021" s="39"/>
    </row>
    <row r="1022" spans="1:13" ht="15" customHeight="1" x14ac:dyDescent="0.2">
      <c r="A1022" s="895" t="s">
        <v>101</v>
      </c>
      <c r="B1022" s="899" t="s">
        <v>924</v>
      </c>
      <c r="C1022" s="261" t="s">
        <v>267</v>
      </c>
      <c r="D1022" s="24">
        <f>D1023+D1024</f>
        <v>0</v>
      </c>
      <c r="E1022" s="24">
        <f>E1023+E1024</f>
        <v>0</v>
      </c>
      <c r="F1022" s="257">
        <v>0</v>
      </c>
      <c r="G1022" s="24">
        <f>G1023+G1024</f>
        <v>0</v>
      </c>
      <c r="H1022" s="259"/>
      <c r="I1022" s="39"/>
      <c r="J1022" s="39"/>
      <c r="K1022" s="39"/>
      <c r="L1022" s="39"/>
      <c r="M1022" s="39"/>
    </row>
    <row r="1023" spans="1:13" ht="45" customHeight="1" x14ac:dyDescent="0.2">
      <c r="A1023" s="893"/>
      <c r="B1023" s="899"/>
      <c r="C1023" s="583" t="s">
        <v>3</v>
      </c>
      <c r="D1023" s="24">
        <v>0</v>
      </c>
      <c r="E1023" s="262">
        <v>0</v>
      </c>
      <c r="F1023" s="263">
        <v>0</v>
      </c>
      <c r="G1023" s="411">
        <v>0</v>
      </c>
      <c r="H1023" s="265"/>
      <c r="I1023" s="39"/>
      <c r="J1023" s="39"/>
      <c r="K1023" s="39"/>
      <c r="L1023" s="39"/>
      <c r="M1023" s="39"/>
    </row>
    <row r="1024" spans="1:13" ht="22.5" customHeight="1" x14ac:dyDescent="0.2">
      <c r="A1024" s="894"/>
      <c r="B1024" s="899"/>
      <c r="C1024" s="256" t="s">
        <v>97</v>
      </c>
      <c r="D1024" s="24">
        <v>0</v>
      </c>
      <c r="E1024" s="266">
        <v>0</v>
      </c>
      <c r="F1024" s="254">
        <v>0</v>
      </c>
      <c r="G1024" s="213">
        <v>0</v>
      </c>
      <c r="H1024" s="844"/>
      <c r="I1024" s="39"/>
      <c r="J1024" s="39"/>
      <c r="K1024" s="39"/>
      <c r="L1024" s="39"/>
      <c r="M1024" s="39"/>
    </row>
    <row r="1025" spans="1:13" ht="15" customHeight="1" x14ac:dyDescent="0.2">
      <c r="A1025" s="895" t="s">
        <v>102</v>
      </c>
      <c r="B1025" s="899" t="s">
        <v>925</v>
      </c>
      <c r="C1025" s="261" t="s">
        <v>267</v>
      </c>
      <c r="D1025" s="24">
        <f>D1026+D1027</f>
        <v>0</v>
      </c>
      <c r="E1025" s="24">
        <f>E1026+E1027</f>
        <v>0</v>
      </c>
      <c r="F1025" s="257">
        <v>0</v>
      </c>
      <c r="G1025" s="24">
        <f>G1026+G1027</f>
        <v>0</v>
      </c>
      <c r="H1025" s="259"/>
      <c r="I1025" s="39"/>
      <c r="J1025" s="39"/>
      <c r="K1025" s="39"/>
      <c r="L1025" s="39"/>
      <c r="M1025" s="39"/>
    </row>
    <row r="1026" spans="1:13" ht="45" customHeight="1" x14ac:dyDescent="0.2">
      <c r="A1026" s="893"/>
      <c r="B1026" s="899"/>
      <c r="C1026" s="583" t="s">
        <v>3</v>
      </c>
      <c r="D1026" s="24">
        <v>0</v>
      </c>
      <c r="E1026" s="262">
        <v>0</v>
      </c>
      <c r="F1026" s="263">
        <v>0</v>
      </c>
      <c r="G1026" s="411">
        <v>0</v>
      </c>
      <c r="H1026" s="265"/>
      <c r="I1026" s="39"/>
      <c r="J1026" s="39"/>
      <c r="K1026" s="39"/>
      <c r="L1026" s="39"/>
      <c r="M1026" s="39"/>
    </row>
    <row r="1027" spans="1:13" ht="19.5" customHeight="1" x14ac:dyDescent="0.2">
      <c r="A1027" s="894"/>
      <c r="B1027" s="899"/>
      <c r="C1027" s="256" t="s">
        <v>97</v>
      </c>
      <c r="D1027" s="24">
        <v>0</v>
      </c>
      <c r="E1027" s="266">
        <v>0</v>
      </c>
      <c r="F1027" s="254">
        <v>0</v>
      </c>
      <c r="G1027" s="213">
        <v>0</v>
      </c>
      <c r="H1027" s="844"/>
      <c r="I1027" s="39"/>
      <c r="J1027" s="39"/>
      <c r="K1027" s="39"/>
      <c r="L1027" s="39"/>
      <c r="M1027" s="39"/>
    </row>
    <row r="1028" spans="1:13" ht="15" customHeight="1" x14ac:dyDescent="0.2">
      <c r="A1028" s="895" t="s">
        <v>103</v>
      </c>
      <c r="B1028" s="899" t="s">
        <v>926</v>
      </c>
      <c r="C1028" s="261" t="s">
        <v>267</v>
      </c>
      <c r="D1028" s="24">
        <f>D1029+D1030</f>
        <v>0</v>
      </c>
      <c r="E1028" s="24">
        <f>E1029+E1030</f>
        <v>0</v>
      </c>
      <c r="F1028" s="257">
        <v>0</v>
      </c>
      <c r="G1028" s="24">
        <f>G1029+G1030</f>
        <v>0</v>
      </c>
      <c r="H1028" s="259"/>
      <c r="I1028" s="39"/>
      <c r="J1028" s="39"/>
      <c r="K1028" s="39"/>
      <c r="L1028" s="39"/>
      <c r="M1028" s="39"/>
    </row>
    <row r="1029" spans="1:13" ht="45" customHeight="1" x14ac:dyDescent="0.2">
      <c r="A1029" s="893"/>
      <c r="B1029" s="899"/>
      <c r="C1029" s="583" t="s">
        <v>3</v>
      </c>
      <c r="D1029" s="24">
        <v>0</v>
      </c>
      <c r="E1029" s="262">
        <v>0</v>
      </c>
      <c r="F1029" s="263">
        <v>0</v>
      </c>
      <c r="G1029" s="411">
        <v>0</v>
      </c>
      <c r="H1029" s="265"/>
      <c r="I1029" s="39"/>
      <c r="J1029" s="39"/>
      <c r="K1029" s="39"/>
      <c r="L1029" s="39"/>
      <c r="M1029" s="39"/>
    </row>
    <row r="1030" spans="1:13" ht="51.75" customHeight="1" x14ac:dyDescent="0.2">
      <c r="A1030" s="894"/>
      <c r="B1030" s="899"/>
      <c r="C1030" s="256" t="s">
        <v>97</v>
      </c>
      <c r="D1030" s="24">
        <v>0</v>
      </c>
      <c r="E1030" s="266">
        <v>0</v>
      </c>
      <c r="F1030" s="254">
        <v>0</v>
      </c>
      <c r="G1030" s="213">
        <v>0</v>
      </c>
      <c r="H1030" s="844"/>
      <c r="I1030" s="39"/>
      <c r="J1030" s="39"/>
      <c r="K1030" s="39"/>
      <c r="L1030" s="39"/>
      <c r="M1030" s="39"/>
    </row>
    <row r="1031" spans="1:13" ht="15" customHeight="1" x14ac:dyDescent="0.2">
      <c r="A1031" s="895" t="s">
        <v>927</v>
      </c>
      <c r="B1031" s="899" t="s">
        <v>928</v>
      </c>
      <c r="C1031" s="261" t="s">
        <v>267</v>
      </c>
      <c r="D1031" s="24">
        <f>D1032+D1033</f>
        <v>0</v>
      </c>
      <c r="E1031" s="267">
        <v>0</v>
      </c>
      <c r="F1031" s="257">
        <v>0</v>
      </c>
      <c r="G1031" s="24">
        <f>G1032+G1033</f>
        <v>0</v>
      </c>
      <c r="H1031" s="259"/>
      <c r="I1031" s="39"/>
      <c r="J1031" s="39"/>
      <c r="K1031" s="39"/>
      <c r="L1031" s="39"/>
      <c r="M1031" s="39"/>
    </row>
    <row r="1032" spans="1:13" ht="45" customHeight="1" x14ac:dyDescent="0.2">
      <c r="A1032" s="893"/>
      <c r="B1032" s="899"/>
      <c r="C1032" s="583" t="s">
        <v>3</v>
      </c>
      <c r="D1032" s="24">
        <v>0</v>
      </c>
      <c r="E1032" s="262">
        <v>0</v>
      </c>
      <c r="F1032" s="263">
        <v>0</v>
      </c>
      <c r="G1032" s="411">
        <v>0</v>
      </c>
      <c r="H1032" s="265"/>
      <c r="I1032" s="39"/>
      <c r="J1032" s="39"/>
      <c r="K1032" s="39"/>
      <c r="L1032" s="39"/>
      <c r="M1032" s="39"/>
    </row>
    <row r="1033" spans="1:13" x14ac:dyDescent="0.2">
      <c r="A1033" s="894"/>
      <c r="B1033" s="899"/>
      <c r="C1033" s="256" t="s">
        <v>97</v>
      </c>
      <c r="D1033" s="24">
        <v>0</v>
      </c>
      <c r="E1033" s="266">
        <v>0</v>
      </c>
      <c r="F1033" s="254">
        <v>0</v>
      </c>
      <c r="G1033" s="213">
        <v>0</v>
      </c>
      <c r="H1033" s="212"/>
      <c r="I1033" s="39"/>
      <c r="J1033" s="39"/>
      <c r="K1033" s="39"/>
      <c r="L1033" s="39"/>
      <c r="M1033" s="39"/>
    </row>
    <row r="1034" spans="1:13" ht="15" customHeight="1" x14ac:dyDescent="0.2">
      <c r="A1034" s="895" t="s">
        <v>222</v>
      </c>
      <c r="B1034" s="899" t="s">
        <v>929</v>
      </c>
      <c r="C1034" s="261" t="s">
        <v>267</v>
      </c>
      <c r="D1034" s="24">
        <f>D1035+D1036</f>
        <v>0</v>
      </c>
      <c r="E1034" s="24">
        <f>E1035+E1036</f>
        <v>0</v>
      </c>
      <c r="F1034" s="257">
        <v>0</v>
      </c>
      <c r="G1034" s="24">
        <f>G1035+G1036</f>
        <v>0</v>
      </c>
      <c r="H1034" s="259"/>
      <c r="I1034" s="39"/>
      <c r="J1034" s="39"/>
      <c r="K1034" s="39"/>
      <c r="L1034" s="39"/>
      <c r="M1034" s="39"/>
    </row>
    <row r="1035" spans="1:13" ht="45" customHeight="1" x14ac:dyDescent="0.2">
      <c r="A1035" s="893"/>
      <c r="B1035" s="899"/>
      <c r="C1035" s="583" t="s">
        <v>3</v>
      </c>
      <c r="D1035" s="24">
        <v>0</v>
      </c>
      <c r="E1035" s="262">
        <v>0</v>
      </c>
      <c r="F1035" s="263">
        <v>0</v>
      </c>
      <c r="G1035" s="411">
        <v>0</v>
      </c>
      <c r="H1035" s="265"/>
      <c r="I1035" s="39"/>
      <c r="J1035" s="39"/>
      <c r="K1035" s="39"/>
      <c r="L1035" s="39"/>
      <c r="M1035" s="39"/>
    </row>
    <row r="1036" spans="1:13" ht="25.5" customHeight="1" x14ac:dyDescent="0.2">
      <c r="A1036" s="894"/>
      <c r="B1036" s="899"/>
      <c r="C1036" s="256" t="s">
        <v>97</v>
      </c>
      <c r="D1036" s="24">
        <v>0</v>
      </c>
      <c r="E1036" s="266">
        <v>0</v>
      </c>
      <c r="F1036" s="254">
        <v>0</v>
      </c>
      <c r="G1036" s="213">
        <v>0</v>
      </c>
      <c r="H1036" s="212"/>
      <c r="I1036" s="39"/>
      <c r="J1036" s="39"/>
      <c r="K1036" s="39"/>
      <c r="L1036" s="39"/>
      <c r="M1036" s="39"/>
    </row>
    <row r="1037" spans="1:13" ht="25.5" customHeight="1" x14ac:dyDescent="0.2">
      <c r="A1037" s="1095">
        <v>2</v>
      </c>
      <c r="B1037" s="976" t="s">
        <v>930</v>
      </c>
      <c r="C1037" s="253" t="s">
        <v>267</v>
      </c>
      <c r="D1037" s="23">
        <f>D1038+D1039</f>
        <v>4500</v>
      </c>
      <c r="E1037" s="23">
        <f>E1038+E1039</f>
        <v>4398.51</v>
      </c>
      <c r="F1037" s="248">
        <f>E1037/D1037*100</f>
        <v>97.744666666666674</v>
      </c>
      <c r="G1037" s="23">
        <f>G1038+G1039</f>
        <v>4398.51</v>
      </c>
      <c r="H1037" s="125"/>
      <c r="I1037" s="39"/>
      <c r="J1037" s="39"/>
      <c r="K1037" s="39"/>
      <c r="L1037" s="39"/>
      <c r="M1037" s="39"/>
    </row>
    <row r="1038" spans="1:13" ht="45" customHeight="1" x14ac:dyDescent="0.2">
      <c r="A1038" s="897"/>
      <c r="B1038" s="951"/>
      <c r="C1038" s="250" t="s">
        <v>3</v>
      </c>
      <c r="D1038" s="23">
        <f>D1041</f>
        <v>4500</v>
      </c>
      <c r="E1038" s="23">
        <f>E1041</f>
        <v>4398.51</v>
      </c>
      <c r="F1038" s="248">
        <f>E1038/D1038*100</f>
        <v>97.744666666666674</v>
      </c>
      <c r="G1038" s="23">
        <f>G1041</f>
        <v>4398.51</v>
      </c>
      <c r="H1038" s="259"/>
      <c r="I1038" s="39"/>
      <c r="J1038" s="39"/>
      <c r="K1038" s="39"/>
      <c r="L1038" s="39"/>
      <c r="M1038" s="39"/>
    </row>
    <row r="1039" spans="1:13" ht="29.25" customHeight="1" x14ac:dyDescent="0.2">
      <c r="A1039" s="898"/>
      <c r="B1039" s="951"/>
      <c r="C1039" s="250" t="s">
        <v>97</v>
      </c>
      <c r="D1039" s="23">
        <f>D1042</f>
        <v>0</v>
      </c>
      <c r="E1039" s="23">
        <f>E1042</f>
        <v>0</v>
      </c>
      <c r="F1039" s="255">
        <v>0</v>
      </c>
      <c r="G1039" s="23">
        <f>G1042</f>
        <v>0</v>
      </c>
      <c r="H1039" s="259"/>
      <c r="I1039" s="39"/>
      <c r="J1039" s="39"/>
      <c r="K1039" s="39"/>
      <c r="L1039" s="39"/>
      <c r="M1039" s="39"/>
    </row>
    <row r="1040" spans="1:13" ht="15" customHeight="1" x14ac:dyDescent="0.2">
      <c r="A1040" s="1095" t="s">
        <v>17</v>
      </c>
      <c r="B1040" s="951" t="s">
        <v>931</v>
      </c>
      <c r="C1040" s="256" t="s">
        <v>267</v>
      </c>
      <c r="D1040" s="24">
        <f>D1041+D1042</f>
        <v>4500</v>
      </c>
      <c r="E1040" s="24">
        <f>E1041+E1042</f>
        <v>4398.51</v>
      </c>
      <c r="F1040" s="254">
        <f>E1040/D1040*100</f>
        <v>97.744666666666674</v>
      </c>
      <c r="G1040" s="24">
        <f>G1041+G1042</f>
        <v>4398.51</v>
      </c>
      <c r="H1040" s="259"/>
      <c r="I1040" s="39"/>
      <c r="J1040" s="39"/>
      <c r="K1040" s="39"/>
      <c r="L1040" s="39"/>
      <c r="M1040" s="39"/>
    </row>
    <row r="1041" spans="1:13" ht="45" customHeight="1" x14ac:dyDescent="0.2">
      <c r="A1041" s="897"/>
      <c r="B1041" s="951"/>
      <c r="C1041" s="260" t="s">
        <v>3</v>
      </c>
      <c r="D1041" s="24">
        <f>D1044</f>
        <v>4500</v>
      </c>
      <c r="E1041" s="24">
        <f>E1044</f>
        <v>4398.51</v>
      </c>
      <c r="F1041" s="254">
        <f>E1041/D1041*100</f>
        <v>97.744666666666674</v>
      </c>
      <c r="G1041" s="24">
        <f>G1044</f>
        <v>4398.51</v>
      </c>
      <c r="H1041" s="259"/>
      <c r="I1041" s="39"/>
      <c r="J1041" s="39"/>
      <c r="K1041" s="39"/>
      <c r="L1041" s="39"/>
      <c r="M1041" s="39"/>
    </row>
    <row r="1042" spans="1:13" ht="22.5" customHeight="1" x14ac:dyDescent="0.2">
      <c r="A1042" s="898"/>
      <c r="B1042" s="1180"/>
      <c r="C1042" s="260" t="s">
        <v>97</v>
      </c>
      <c r="D1042" s="24">
        <f>D1045</f>
        <v>0</v>
      </c>
      <c r="E1042" s="24">
        <f>E1045</f>
        <v>0</v>
      </c>
      <c r="F1042" s="257">
        <v>0</v>
      </c>
      <c r="G1042" s="24">
        <f>G1045</f>
        <v>0</v>
      </c>
      <c r="H1042" s="259"/>
      <c r="I1042" s="39"/>
      <c r="J1042" s="39"/>
      <c r="K1042" s="39"/>
      <c r="L1042" s="39"/>
      <c r="M1042" s="39"/>
    </row>
    <row r="1043" spans="1:13" ht="15" customHeight="1" x14ac:dyDescent="0.2">
      <c r="A1043" s="895" t="s">
        <v>18</v>
      </c>
      <c r="B1043" s="899" t="s">
        <v>932</v>
      </c>
      <c r="C1043" s="261" t="s">
        <v>267</v>
      </c>
      <c r="D1043" s="24">
        <v>4500</v>
      </c>
      <c r="E1043" s="24">
        <f>E1044+E1045</f>
        <v>4398.51</v>
      </c>
      <c r="F1043" s="254">
        <f>E1043/D1043*100</f>
        <v>97.744666666666674</v>
      </c>
      <c r="G1043" s="24">
        <f>G1044+G1045</f>
        <v>4398.51</v>
      </c>
      <c r="H1043" s="259"/>
      <c r="I1043" s="39"/>
      <c r="J1043" s="39"/>
      <c r="K1043" s="39"/>
      <c r="L1043" s="39"/>
      <c r="M1043" s="39"/>
    </row>
    <row r="1044" spans="1:13" ht="53.25" customHeight="1" x14ac:dyDescent="0.2">
      <c r="A1044" s="1040"/>
      <c r="B1044" s="899"/>
      <c r="C1044" s="583" t="s">
        <v>3</v>
      </c>
      <c r="D1044" s="24">
        <v>4500</v>
      </c>
      <c r="E1044" s="262">
        <v>4398.51</v>
      </c>
      <c r="F1044" s="254">
        <f>E1044/D1044*100</f>
        <v>97.744666666666674</v>
      </c>
      <c r="G1044" s="411">
        <v>4398.51</v>
      </c>
      <c r="H1044" s="259" t="s">
        <v>1282</v>
      </c>
      <c r="I1044" s="39"/>
      <c r="J1044" s="39"/>
      <c r="K1044" s="39"/>
      <c r="L1044" s="39"/>
      <c r="M1044" s="39"/>
    </row>
    <row r="1045" spans="1:13" ht="24.75" customHeight="1" x14ac:dyDescent="0.2">
      <c r="A1045" s="1041"/>
      <c r="B1045" s="899"/>
      <c r="C1045" s="256" t="s">
        <v>97</v>
      </c>
      <c r="D1045" s="24">
        <v>0</v>
      </c>
      <c r="E1045" s="266">
        <v>0</v>
      </c>
      <c r="F1045" s="254">
        <v>0</v>
      </c>
      <c r="G1045" s="213">
        <v>0</v>
      </c>
      <c r="H1045" s="212"/>
      <c r="I1045" s="39"/>
      <c r="J1045" s="39"/>
      <c r="K1045" s="39"/>
      <c r="L1045" s="39"/>
      <c r="M1045" s="39"/>
    </row>
    <row r="1046" spans="1:13" ht="29.25" customHeight="1" x14ac:dyDescent="0.2">
      <c r="A1046" s="1095" t="s">
        <v>23</v>
      </c>
      <c r="B1046" s="926" t="s">
        <v>933</v>
      </c>
      <c r="C1046" s="256" t="s">
        <v>267</v>
      </c>
      <c r="D1046" s="24">
        <f>D1047+D1048</f>
        <v>100</v>
      </c>
      <c r="E1046" s="24">
        <f>E1047+E1048</f>
        <v>99.81</v>
      </c>
      <c r="F1046" s="254">
        <f>E1046/D1046*100</f>
        <v>99.81</v>
      </c>
      <c r="G1046" s="24">
        <f>G1047+G1048</f>
        <v>99.81</v>
      </c>
      <c r="H1046" s="156"/>
      <c r="I1046" s="39"/>
      <c r="J1046" s="39"/>
      <c r="K1046" s="39"/>
      <c r="L1046" s="39"/>
      <c r="M1046" s="39"/>
    </row>
    <row r="1047" spans="1:13" ht="45" customHeight="1" x14ac:dyDescent="0.2">
      <c r="A1047" s="897"/>
      <c r="B1047" s="927"/>
      <c r="C1047" s="260" t="s">
        <v>3</v>
      </c>
      <c r="D1047" s="24">
        <f>D1050</f>
        <v>100</v>
      </c>
      <c r="E1047" s="24">
        <f>E1050</f>
        <v>99.81</v>
      </c>
      <c r="F1047" s="254">
        <f>E1047/D1047*100</f>
        <v>99.81</v>
      </c>
      <c r="G1047" s="24">
        <f>G1050</f>
        <v>99.81</v>
      </c>
      <c r="H1047" s="156"/>
      <c r="I1047" s="39"/>
      <c r="J1047" s="39"/>
      <c r="K1047" s="39"/>
      <c r="L1047" s="39"/>
      <c r="M1047" s="39"/>
    </row>
    <row r="1048" spans="1:13" ht="23.25" customHeight="1" x14ac:dyDescent="0.2">
      <c r="A1048" s="898"/>
      <c r="B1048" s="928"/>
      <c r="C1048" s="260" t="s">
        <v>97</v>
      </c>
      <c r="D1048" s="24">
        <f>D1051</f>
        <v>0</v>
      </c>
      <c r="E1048" s="24">
        <f>E1051</f>
        <v>0</v>
      </c>
      <c r="F1048" s="257">
        <v>0</v>
      </c>
      <c r="G1048" s="24">
        <f>G1051</f>
        <v>0</v>
      </c>
      <c r="H1048" s="280"/>
      <c r="I1048" s="39"/>
      <c r="J1048" s="39"/>
      <c r="K1048" s="39"/>
      <c r="L1048" s="39"/>
      <c r="M1048" s="39"/>
    </row>
    <row r="1049" spans="1:13" ht="15" customHeight="1" x14ac:dyDescent="0.2">
      <c r="A1049" s="1095" t="s">
        <v>24</v>
      </c>
      <c r="B1049" s="951" t="s">
        <v>934</v>
      </c>
      <c r="C1049" s="256" t="s">
        <v>267</v>
      </c>
      <c r="D1049" s="24">
        <f>D1050+D1051</f>
        <v>100</v>
      </c>
      <c r="E1049" s="24">
        <f>E1050+E1051</f>
        <v>99.81</v>
      </c>
      <c r="F1049" s="254">
        <f>E1049/D1049*100</f>
        <v>99.81</v>
      </c>
      <c r="G1049" s="24">
        <f>G1050+G1051</f>
        <v>99.81</v>
      </c>
      <c r="H1049" s="259"/>
      <c r="I1049" s="39"/>
      <c r="J1049" s="39"/>
      <c r="K1049" s="39"/>
      <c r="L1049" s="39"/>
      <c r="M1049" s="39"/>
    </row>
    <row r="1050" spans="1:13" ht="45" customHeight="1" x14ac:dyDescent="0.2">
      <c r="A1050" s="897"/>
      <c r="B1050" s="951"/>
      <c r="C1050" s="260" t="s">
        <v>3</v>
      </c>
      <c r="D1050" s="24">
        <f>D1053+D1056+D1059+D1062</f>
        <v>100</v>
      </c>
      <c r="E1050" s="24">
        <f>E1053+E1056+E1059+E1062</f>
        <v>99.81</v>
      </c>
      <c r="F1050" s="254">
        <f>E1050/D1050*100</f>
        <v>99.81</v>
      </c>
      <c r="G1050" s="24">
        <f>G1053+G1056+G1059+G1062</f>
        <v>99.81</v>
      </c>
      <c r="H1050" s="259"/>
      <c r="I1050" s="39"/>
      <c r="J1050" s="39"/>
      <c r="K1050" s="39"/>
      <c r="L1050" s="39"/>
      <c r="M1050" s="39"/>
    </row>
    <row r="1051" spans="1:13" ht="77.25" customHeight="1" x14ac:dyDescent="0.2">
      <c r="A1051" s="898"/>
      <c r="B1051" s="1180"/>
      <c r="C1051" s="260" t="s">
        <v>97</v>
      </c>
      <c r="D1051" s="24">
        <f>D1054+D1057+D1060+D1063</f>
        <v>0</v>
      </c>
      <c r="E1051" s="24">
        <f>E1054+E1057+E1060+E1063</f>
        <v>0</v>
      </c>
      <c r="F1051" s="257">
        <v>0</v>
      </c>
      <c r="G1051" s="24">
        <f>G1054+G1057+G1060+G1063</f>
        <v>0</v>
      </c>
      <c r="H1051" s="259"/>
      <c r="I1051" s="39"/>
      <c r="J1051" s="39"/>
      <c r="K1051" s="39"/>
      <c r="L1051" s="39"/>
      <c r="M1051" s="39"/>
    </row>
    <row r="1052" spans="1:13" ht="15" customHeight="1" x14ac:dyDescent="0.2">
      <c r="A1052" s="895" t="s">
        <v>25</v>
      </c>
      <c r="B1052" s="899" t="s">
        <v>935</v>
      </c>
      <c r="C1052" s="261" t="s">
        <v>267</v>
      </c>
      <c r="D1052" s="24">
        <f>D1053+D1054</f>
        <v>0</v>
      </c>
      <c r="E1052" s="24">
        <f>E1053+E1054</f>
        <v>0</v>
      </c>
      <c r="F1052" s="257">
        <v>0</v>
      </c>
      <c r="G1052" s="24">
        <f>G1053+G1054</f>
        <v>0</v>
      </c>
      <c r="H1052" s="259"/>
      <c r="I1052" s="39"/>
      <c r="J1052" s="39"/>
      <c r="K1052" s="39"/>
      <c r="L1052" s="39"/>
      <c r="M1052" s="39"/>
    </row>
    <row r="1053" spans="1:13" ht="51.75" customHeight="1" x14ac:dyDescent="0.2">
      <c r="A1053" s="893"/>
      <c r="B1053" s="899"/>
      <c r="C1053" s="583" t="s">
        <v>3</v>
      </c>
      <c r="D1053" s="24">
        <v>0</v>
      </c>
      <c r="E1053" s="262">
        <v>0</v>
      </c>
      <c r="F1053" s="263">
        <v>0</v>
      </c>
      <c r="G1053" s="411">
        <v>0</v>
      </c>
      <c r="H1053" s="265"/>
      <c r="I1053" s="39"/>
      <c r="J1053" s="39"/>
      <c r="K1053" s="39"/>
      <c r="L1053" s="39"/>
      <c r="M1053" s="39"/>
    </row>
    <row r="1054" spans="1:13" ht="27.75" customHeight="1" x14ac:dyDescent="0.2">
      <c r="A1054" s="894"/>
      <c r="B1054" s="899"/>
      <c r="C1054" s="256" t="s">
        <v>97</v>
      </c>
      <c r="D1054" s="24">
        <v>0</v>
      </c>
      <c r="E1054" s="266">
        <v>0</v>
      </c>
      <c r="F1054" s="254">
        <v>0</v>
      </c>
      <c r="G1054" s="213">
        <v>0</v>
      </c>
      <c r="H1054" s="844"/>
      <c r="I1054" s="39"/>
      <c r="J1054" s="39"/>
      <c r="K1054" s="39"/>
      <c r="L1054" s="39"/>
      <c r="M1054" s="39"/>
    </row>
    <row r="1055" spans="1:13" ht="36.75" customHeight="1" x14ac:dyDescent="0.2">
      <c r="A1055" s="895" t="s">
        <v>27</v>
      </c>
      <c r="B1055" s="899" t="s">
        <v>936</v>
      </c>
      <c r="C1055" s="261" t="s">
        <v>267</v>
      </c>
      <c r="D1055" s="24">
        <f>D1056+D1057</f>
        <v>100</v>
      </c>
      <c r="E1055" s="24">
        <f>E1056+E1057</f>
        <v>99.81</v>
      </c>
      <c r="F1055" s="254">
        <f>E1055/D1055*100</f>
        <v>99.81</v>
      </c>
      <c r="G1055" s="24">
        <f>G1056+G1057</f>
        <v>99.81</v>
      </c>
      <c r="H1055" s="265" t="s">
        <v>1282</v>
      </c>
      <c r="I1055" s="39"/>
      <c r="J1055" s="39"/>
      <c r="K1055" s="39"/>
      <c r="L1055" s="39"/>
      <c r="M1055" s="39"/>
    </row>
    <row r="1056" spans="1:13" ht="45" customHeight="1" x14ac:dyDescent="0.2">
      <c r="A1056" s="893"/>
      <c r="B1056" s="899"/>
      <c r="C1056" s="583" t="s">
        <v>3</v>
      </c>
      <c r="D1056" s="24">
        <v>100</v>
      </c>
      <c r="E1056" s="262">
        <v>99.81</v>
      </c>
      <c r="F1056" s="254">
        <f>E1056/D1056*100</f>
        <v>99.81</v>
      </c>
      <c r="G1056" s="604">
        <v>99.81</v>
      </c>
      <c r="H1056" s="156"/>
      <c r="I1056" s="39"/>
      <c r="J1056" s="39"/>
      <c r="K1056" s="39"/>
      <c r="L1056" s="39"/>
      <c r="M1056" s="39"/>
    </row>
    <row r="1057" spans="1:13" ht="55.5" customHeight="1" x14ac:dyDescent="0.2">
      <c r="A1057" s="894"/>
      <c r="B1057" s="899"/>
      <c r="C1057" s="256" t="s">
        <v>97</v>
      </c>
      <c r="D1057" s="24">
        <v>0</v>
      </c>
      <c r="E1057" s="266">
        <v>0</v>
      </c>
      <c r="F1057" s="254">
        <v>0</v>
      </c>
      <c r="G1057" s="213">
        <v>0</v>
      </c>
      <c r="H1057" s="212"/>
      <c r="I1057" s="39"/>
      <c r="J1057" s="39"/>
      <c r="K1057" s="39"/>
      <c r="L1057" s="39"/>
      <c r="M1057" s="39"/>
    </row>
    <row r="1058" spans="1:13" ht="15" customHeight="1" x14ac:dyDescent="0.2">
      <c r="A1058" s="895" t="s">
        <v>29</v>
      </c>
      <c r="B1058" s="899" t="s">
        <v>937</v>
      </c>
      <c r="C1058" s="261" t="s">
        <v>267</v>
      </c>
      <c r="D1058" s="24">
        <f>D1059+D1060</f>
        <v>0</v>
      </c>
      <c r="E1058" s="24">
        <f>E1059+E1060</f>
        <v>0</v>
      </c>
      <c r="F1058" s="257">
        <v>0</v>
      </c>
      <c r="G1058" s="24">
        <f>G1059+G1060</f>
        <v>0</v>
      </c>
      <c r="H1058" s="259"/>
      <c r="I1058" s="39"/>
      <c r="J1058" s="39"/>
      <c r="K1058" s="39"/>
      <c r="L1058" s="39"/>
      <c r="M1058" s="39"/>
    </row>
    <row r="1059" spans="1:13" ht="45" customHeight="1" x14ac:dyDescent="0.2">
      <c r="A1059" s="893"/>
      <c r="B1059" s="899"/>
      <c r="C1059" s="583" t="s">
        <v>3</v>
      </c>
      <c r="D1059" s="24">
        <v>0</v>
      </c>
      <c r="E1059" s="262">
        <v>0</v>
      </c>
      <c r="F1059" s="263">
        <v>0</v>
      </c>
      <c r="G1059" s="411">
        <v>0</v>
      </c>
      <c r="H1059" s="265"/>
      <c r="I1059" s="39"/>
      <c r="J1059" s="39"/>
      <c r="K1059" s="39"/>
      <c r="L1059" s="39"/>
      <c r="M1059" s="39"/>
    </row>
    <row r="1060" spans="1:13" ht="39.75" customHeight="1" x14ac:dyDescent="0.2">
      <c r="A1060" s="894"/>
      <c r="B1060" s="899"/>
      <c r="C1060" s="256" t="s">
        <v>97</v>
      </c>
      <c r="D1060" s="24">
        <v>0</v>
      </c>
      <c r="E1060" s="266">
        <v>0</v>
      </c>
      <c r="F1060" s="254">
        <v>0</v>
      </c>
      <c r="G1060" s="213">
        <v>0</v>
      </c>
      <c r="H1060" s="844"/>
      <c r="I1060" s="39"/>
      <c r="J1060" s="39"/>
      <c r="K1060" s="39"/>
      <c r="L1060" s="39"/>
      <c r="M1060" s="39"/>
    </row>
    <row r="1061" spans="1:13" ht="15" customHeight="1" x14ac:dyDescent="0.2">
      <c r="A1061" s="895" t="s">
        <v>31</v>
      </c>
      <c r="B1061" s="899" t="s">
        <v>938</v>
      </c>
      <c r="C1061" s="261" t="s">
        <v>267</v>
      </c>
      <c r="D1061" s="24">
        <f>D1062+D1063</f>
        <v>0</v>
      </c>
      <c r="E1061" s="24">
        <f>E1062+E1063</f>
        <v>0</v>
      </c>
      <c r="F1061" s="257">
        <v>0</v>
      </c>
      <c r="G1061" s="24">
        <f>G1062+G1063</f>
        <v>0</v>
      </c>
      <c r="H1061" s="259"/>
      <c r="I1061" s="39"/>
      <c r="J1061" s="39"/>
      <c r="K1061" s="39"/>
      <c r="L1061" s="39"/>
      <c r="M1061" s="39"/>
    </row>
    <row r="1062" spans="1:13" ht="45" customHeight="1" x14ac:dyDescent="0.2">
      <c r="A1062" s="893"/>
      <c r="B1062" s="899"/>
      <c r="C1062" s="583" t="s">
        <v>3</v>
      </c>
      <c r="D1062" s="24">
        <v>0</v>
      </c>
      <c r="E1062" s="262">
        <v>0</v>
      </c>
      <c r="F1062" s="263">
        <v>0</v>
      </c>
      <c r="G1062" s="411">
        <v>0</v>
      </c>
      <c r="H1062" s="265"/>
      <c r="I1062" s="39"/>
      <c r="J1062" s="39"/>
      <c r="K1062" s="39"/>
      <c r="L1062" s="39"/>
      <c r="M1062" s="39"/>
    </row>
    <row r="1063" spans="1:13" ht="21.75" customHeight="1" x14ac:dyDescent="0.2">
      <c r="A1063" s="894"/>
      <c r="B1063" s="899"/>
      <c r="C1063" s="256" t="s">
        <v>97</v>
      </c>
      <c r="D1063" s="24">
        <v>0</v>
      </c>
      <c r="E1063" s="266">
        <v>0</v>
      </c>
      <c r="F1063" s="254">
        <v>0</v>
      </c>
      <c r="G1063" s="213">
        <v>0</v>
      </c>
      <c r="H1063" s="844"/>
      <c r="I1063" s="39"/>
      <c r="J1063" s="39"/>
      <c r="K1063" s="39"/>
      <c r="L1063" s="39"/>
      <c r="M1063" s="39"/>
    </row>
    <row r="1064" spans="1:13" ht="30" customHeight="1" x14ac:dyDescent="0.2">
      <c r="A1064" s="1095">
        <v>4</v>
      </c>
      <c r="B1064" s="926" t="s">
        <v>939</v>
      </c>
      <c r="C1064" s="256" t="s">
        <v>267</v>
      </c>
      <c r="D1064" s="24">
        <f>D1065+D1066</f>
        <v>100</v>
      </c>
      <c r="E1064" s="24">
        <f>E1065+E1066</f>
        <v>100</v>
      </c>
      <c r="F1064" s="254">
        <f>E1064/D1064*100</f>
        <v>100</v>
      </c>
      <c r="G1064" s="24">
        <f>G1065+G1066</f>
        <v>100</v>
      </c>
      <c r="H1064" s="259"/>
      <c r="I1064" s="39"/>
      <c r="J1064" s="39"/>
      <c r="K1064" s="39"/>
      <c r="L1064" s="39"/>
      <c r="M1064" s="39"/>
    </row>
    <row r="1065" spans="1:13" ht="45" customHeight="1" x14ac:dyDescent="0.2">
      <c r="A1065" s="897"/>
      <c r="B1065" s="927"/>
      <c r="C1065" s="260" t="s">
        <v>3</v>
      </c>
      <c r="D1065" s="24">
        <f>D1068</f>
        <v>100</v>
      </c>
      <c r="E1065" s="24">
        <f>E1068</f>
        <v>100</v>
      </c>
      <c r="F1065" s="254">
        <f>E1065/D1065*100</f>
        <v>100</v>
      </c>
      <c r="G1065" s="24">
        <f>G1068</f>
        <v>100</v>
      </c>
      <c r="H1065" s="259"/>
      <c r="I1065" s="39"/>
      <c r="J1065" s="39"/>
      <c r="K1065" s="39"/>
      <c r="L1065" s="39"/>
      <c r="M1065" s="39"/>
    </row>
    <row r="1066" spans="1:13" ht="23.25" customHeight="1" x14ac:dyDescent="0.2">
      <c r="A1066" s="898"/>
      <c r="B1066" s="928"/>
      <c r="C1066" s="260" t="s">
        <v>97</v>
      </c>
      <c r="D1066" s="24">
        <f>D1069</f>
        <v>0</v>
      </c>
      <c r="E1066" s="24">
        <f>E1069</f>
        <v>0</v>
      </c>
      <c r="F1066" s="257">
        <v>0</v>
      </c>
      <c r="G1066" s="24">
        <f>G1069</f>
        <v>0</v>
      </c>
      <c r="H1066" s="259"/>
      <c r="I1066" s="39"/>
      <c r="J1066" s="39"/>
      <c r="K1066" s="39"/>
      <c r="L1066" s="39"/>
      <c r="M1066" s="39"/>
    </row>
    <row r="1067" spans="1:13" ht="15" customHeight="1" x14ac:dyDescent="0.2">
      <c r="A1067" s="1095" t="s">
        <v>36</v>
      </c>
      <c r="B1067" s="951" t="s">
        <v>940</v>
      </c>
      <c r="C1067" s="256" t="s">
        <v>267</v>
      </c>
      <c r="D1067" s="24">
        <f>D1068+D1069</f>
        <v>100</v>
      </c>
      <c r="E1067" s="24">
        <f>E1068+E1069</f>
        <v>100</v>
      </c>
      <c r="F1067" s="254">
        <f>E1067/D1067*100</f>
        <v>100</v>
      </c>
      <c r="G1067" s="24">
        <f>G1068+G1069</f>
        <v>100</v>
      </c>
      <c r="H1067" s="259"/>
      <c r="I1067" s="39"/>
      <c r="J1067" s="39"/>
      <c r="K1067" s="39"/>
      <c r="L1067" s="39"/>
      <c r="M1067" s="39"/>
    </row>
    <row r="1068" spans="1:13" ht="51.75" customHeight="1" x14ac:dyDescent="0.2">
      <c r="A1068" s="897"/>
      <c r="B1068" s="951"/>
      <c r="C1068" s="260" t="s">
        <v>3</v>
      </c>
      <c r="D1068" s="24">
        <f>D1071+D1074</f>
        <v>100</v>
      </c>
      <c r="E1068" s="24">
        <f>E1071+E1074</f>
        <v>100</v>
      </c>
      <c r="F1068" s="254">
        <f>E1068/D1068*100</f>
        <v>100</v>
      </c>
      <c r="G1068" s="24">
        <f>G1071+G1074</f>
        <v>100</v>
      </c>
      <c r="H1068" s="259"/>
      <c r="I1068" s="39"/>
      <c r="J1068" s="39"/>
      <c r="K1068" s="39"/>
      <c r="L1068" s="39"/>
      <c r="M1068" s="39"/>
    </row>
    <row r="1069" spans="1:13" ht="28.5" customHeight="1" x14ac:dyDescent="0.2">
      <c r="A1069" s="898"/>
      <c r="B1069" s="1180"/>
      <c r="C1069" s="260" t="s">
        <v>97</v>
      </c>
      <c r="D1069" s="24">
        <f>D1072+D1075</f>
        <v>0</v>
      </c>
      <c r="E1069" s="24">
        <f>E1072+E1075</f>
        <v>0</v>
      </c>
      <c r="F1069" s="257">
        <v>0</v>
      </c>
      <c r="G1069" s="24">
        <f>G1072+G1075</f>
        <v>0</v>
      </c>
      <c r="H1069" s="259"/>
      <c r="I1069" s="39"/>
      <c r="J1069" s="39"/>
      <c r="K1069" s="39"/>
      <c r="L1069" s="39"/>
      <c r="M1069" s="39"/>
    </row>
    <row r="1070" spans="1:13" ht="15" customHeight="1" x14ac:dyDescent="0.2">
      <c r="A1070" s="895" t="s">
        <v>37</v>
      </c>
      <c r="B1070" s="899" t="s">
        <v>941</v>
      </c>
      <c r="C1070" s="261" t="s">
        <v>267</v>
      </c>
      <c r="D1070" s="24">
        <f>D1071+D1072</f>
        <v>100</v>
      </c>
      <c r="E1070" s="24">
        <f>E1071+E1072</f>
        <v>100</v>
      </c>
      <c r="F1070" s="254">
        <f>E1070/D1070*100</f>
        <v>100</v>
      </c>
      <c r="G1070" s="24">
        <f>G1071+G1072</f>
        <v>100</v>
      </c>
      <c r="H1070" s="259"/>
      <c r="I1070" s="39"/>
      <c r="J1070" s="39"/>
      <c r="K1070" s="39"/>
      <c r="L1070" s="39"/>
      <c r="M1070" s="39"/>
    </row>
    <row r="1071" spans="1:13" ht="75.75" customHeight="1" x14ac:dyDescent="0.2">
      <c r="A1071" s="893"/>
      <c r="B1071" s="899"/>
      <c r="C1071" s="583" t="s">
        <v>3</v>
      </c>
      <c r="D1071" s="24">
        <v>100</v>
      </c>
      <c r="E1071" s="262">
        <v>100</v>
      </c>
      <c r="F1071" s="254">
        <f>E1071/D1071*100</f>
        <v>100</v>
      </c>
      <c r="G1071" s="411">
        <v>100</v>
      </c>
      <c r="H1071" s="265" t="s">
        <v>1282</v>
      </c>
      <c r="I1071" s="39"/>
      <c r="J1071" s="39"/>
      <c r="K1071" s="39"/>
      <c r="L1071" s="39"/>
      <c r="M1071" s="39"/>
    </row>
    <row r="1072" spans="1:13" ht="24" customHeight="1" x14ac:dyDescent="0.2">
      <c r="A1072" s="894"/>
      <c r="B1072" s="899"/>
      <c r="C1072" s="256" t="s">
        <v>97</v>
      </c>
      <c r="D1072" s="24">
        <v>0</v>
      </c>
      <c r="E1072" s="266">
        <v>0</v>
      </c>
      <c r="F1072" s="254">
        <v>0</v>
      </c>
      <c r="G1072" s="213">
        <v>0</v>
      </c>
      <c r="H1072" s="212"/>
      <c r="I1072" s="39"/>
      <c r="J1072" s="39"/>
      <c r="K1072" s="39"/>
      <c r="L1072" s="39"/>
      <c r="M1072" s="39"/>
    </row>
    <row r="1073" spans="1:13" ht="15" customHeight="1" x14ac:dyDescent="0.2">
      <c r="A1073" s="895" t="s">
        <v>196</v>
      </c>
      <c r="B1073" s="899" t="s">
        <v>943</v>
      </c>
      <c r="C1073" s="261" t="s">
        <v>267</v>
      </c>
      <c r="D1073" s="24">
        <f>D1074+D1075</f>
        <v>0</v>
      </c>
      <c r="E1073" s="24">
        <f>E1074+E1075</f>
        <v>0</v>
      </c>
      <c r="F1073" s="257">
        <v>0</v>
      </c>
      <c r="G1073" s="24">
        <f>G1074+G1075</f>
        <v>0</v>
      </c>
      <c r="H1073" s="259"/>
      <c r="I1073" s="39"/>
      <c r="J1073" s="39"/>
      <c r="K1073" s="39"/>
      <c r="L1073" s="39"/>
      <c r="M1073" s="39"/>
    </row>
    <row r="1074" spans="1:13" ht="45" customHeight="1" x14ac:dyDescent="0.2">
      <c r="A1074" s="893"/>
      <c r="B1074" s="899"/>
      <c r="C1074" s="583" t="s">
        <v>3</v>
      </c>
      <c r="D1074" s="24">
        <v>0</v>
      </c>
      <c r="E1074" s="262">
        <v>0</v>
      </c>
      <c r="F1074" s="263">
        <v>0</v>
      </c>
      <c r="G1074" s="411">
        <v>0</v>
      </c>
      <c r="H1074" s="265"/>
      <c r="I1074" s="39"/>
      <c r="J1074" s="39"/>
      <c r="K1074" s="39"/>
      <c r="L1074" s="39"/>
      <c r="M1074" s="39"/>
    </row>
    <row r="1075" spans="1:13" ht="20.25" customHeight="1" x14ac:dyDescent="0.2">
      <c r="A1075" s="894"/>
      <c r="B1075" s="899"/>
      <c r="C1075" s="256" t="s">
        <v>97</v>
      </c>
      <c r="D1075" s="24">
        <v>0</v>
      </c>
      <c r="E1075" s="266">
        <v>0</v>
      </c>
      <c r="F1075" s="254">
        <v>0</v>
      </c>
      <c r="G1075" s="213">
        <v>0</v>
      </c>
      <c r="H1075" s="844"/>
      <c r="I1075" s="39"/>
      <c r="J1075" s="39"/>
      <c r="K1075" s="39"/>
      <c r="L1075" s="39"/>
      <c r="M1075" s="39"/>
    </row>
    <row r="1076" spans="1:13" ht="26.25" customHeight="1" x14ac:dyDescent="0.2">
      <c r="A1076" s="87"/>
      <c r="B1076" s="1474" t="s">
        <v>789</v>
      </c>
      <c r="C1076" s="1475"/>
      <c r="D1076" s="1475"/>
      <c r="E1076" s="1475"/>
      <c r="F1076" s="1475"/>
      <c r="G1076" s="1475"/>
      <c r="H1076" s="1476"/>
      <c r="I1076" s="39"/>
      <c r="J1076" s="39"/>
      <c r="K1076" s="39"/>
      <c r="L1076" s="39"/>
      <c r="M1076" s="39"/>
    </row>
    <row r="1077" spans="1:13" ht="15" customHeight="1" x14ac:dyDescent="0.2">
      <c r="A1077" s="1095"/>
      <c r="B1077" s="926" t="s">
        <v>54</v>
      </c>
      <c r="C1077" s="253" t="s">
        <v>267</v>
      </c>
      <c r="D1077" s="23">
        <f>D1078+D1079</f>
        <v>160</v>
      </c>
      <c r="E1077" s="23">
        <f>E1078+E1079</f>
        <v>120.65</v>
      </c>
      <c r="F1077" s="248">
        <f>E1077/D1077*100</f>
        <v>75.406250000000014</v>
      </c>
      <c r="G1077" s="23">
        <f>G1078+G1079</f>
        <v>120.65</v>
      </c>
      <c r="H1077" s="252"/>
      <c r="I1077" s="39"/>
      <c r="J1077" s="39"/>
      <c r="K1077" s="39"/>
      <c r="L1077" s="39"/>
      <c r="M1077" s="39"/>
    </row>
    <row r="1078" spans="1:13" ht="71.25" x14ac:dyDescent="0.2">
      <c r="A1078" s="897"/>
      <c r="B1078" s="927"/>
      <c r="C1078" s="250" t="s">
        <v>3</v>
      </c>
      <c r="D1078" s="23">
        <f>D1081</f>
        <v>160</v>
      </c>
      <c r="E1078" s="23">
        <f>E1081</f>
        <v>120.65</v>
      </c>
      <c r="F1078" s="248">
        <f>E1078/D1078*100</f>
        <v>75.406250000000014</v>
      </c>
      <c r="G1078" s="23">
        <f>G1081</f>
        <v>120.65</v>
      </c>
      <c r="H1078" s="259"/>
      <c r="I1078" s="39"/>
      <c r="J1078" s="39"/>
      <c r="K1078" s="39"/>
      <c r="L1078" s="39"/>
      <c r="M1078" s="39"/>
    </row>
    <row r="1079" spans="1:13" ht="28.5" x14ac:dyDescent="0.2">
      <c r="A1079" s="898"/>
      <c r="B1079" s="928"/>
      <c r="C1079" s="250" t="s">
        <v>97</v>
      </c>
      <c r="D1079" s="23">
        <f>D1082</f>
        <v>0</v>
      </c>
      <c r="E1079" s="23">
        <f>E1082</f>
        <v>0</v>
      </c>
      <c r="F1079" s="255">
        <v>0</v>
      </c>
      <c r="G1079" s="23">
        <f>G1082</f>
        <v>0</v>
      </c>
      <c r="H1079" s="252"/>
      <c r="I1079" s="39"/>
      <c r="J1079" s="39"/>
      <c r="K1079" s="39"/>
      <c r="L1079" s="39"/>
      <c r="M1079" s="39"/>
    </row>
    <row r="1080" spans="1:13" ht="15" customHeight="1" x14ac:dyDescent="0.2">
      <c r="A1080" s="1095">
        <v>1</v>
      </c>
      <c r="B1080" s="926" t="s">
        <v>1754</v>
      </c>
      <c r="C1080" s="256" t="s">
        <v>267</v>
      </c>
      <c r="D1080" s="24">
        <f>D1081+D1082</f>
        <v>160</v>
      </c>
      <c r="E1080" s="24">
        <f>E1081+E1082</f>
        <v>120.65</v>
      </c>
      <c r="F1080" s="254">
        <f>E1080/D1080*100</f>
        <v>75.406250000000014</v>
      </c>
      <c r="G1080" s="24">
        <f>G1081+G1082</f>
        <v>120.65</v>
      </c>
      <c r="H1080" s="259"/>
      <c r="I1080" s="39"/>
      <c r="J1080" s="39"/>
      <c r="K1080" s="39"/>
      <c r="L1080" s="39"/>
      <c r="M1080" s="39"/>
    </row>
    <row r="1081" spans="1:13" ht="75.75" customHeight="1" x14ac:dyDescent="0.2">
      <c r="A1081" s="897"/>
      <c r="B1081" s="927"/>
      <c r="C1081" s="260" t="s">
        <v>3</v>
      </c>
      <c r="D1081" s="24">
        <f>D1084</f>
        <v>160</v>
      </c>
      <c r="E1081" s="24">
        <f>E1084</f>
        <v>120.65</v>
      </c>
      <c r="F1081" s="254">
        <f>E1081/D1081*100</f>
        <v>75.406250000000014</v>
      </c>
      <c r="G1081" s="24">
        <f>G1084</f>
        <v>120.65</v>
      </c>
      <c r="H1081" s="259"/>
      <c r="I1081" s="39"/>
      <c r="J1081" s="39"/>
      <c r="K1081" s="39"/>
      <c r="L1081" s="39"/>
      <c r="M1081" s="39"/>
    </row>
    <row r="1082" spans="1:13" ht="31.5" customHeight="1" x14ac:dyDescent="0.2">
      <c r="A1082" s="898"/>
      <c r="B1082" s="928"/>
      <c r="C1082" s="260" t="s">
        <v>97</v>
      </c>
      <c r="D1082" s="24">
        <f>D1085</f>
        <v>0</v>
      </c>
      <c r="E1082" s="24">
        <f>E1085</f>
        <v>0</v>
      </c>
      <c r="F1082" s="257">
        <v>0</v>
      </c>
      <c r="G1082" s="24">
        <f>G1085</f>
        <v>0</v>
      </c>
      <c r="H1082" s="259"/>
      <c r="I1082" s="39"/>
      <c r="J1082" s="39"/>
      <c r="K1082" s="39"/>
      <c r="L1082" s="39"/>
      <c r="M1082" s="39"/>
    </row>
    <row r="1083" spans="1:13" ht="15" customHeight="1" x14ac:dyDescent="0.2">
      <c r="A1083" s="1095" t="s">
        <v>11</v>
      </c>
      <c r="B1083" s="951" t="s">
        <v>1755</v>
      </c>
      <c r="C1083" s="270" t="s">
        <v>267</v>
      </c>
      <c r="D1083" s="84">
        <f>D1084+D1085</f>
        <v>160</v>
      </c>
      <c r="E1083" s="84">
        <f>E1084+E1085</f>
        <v>120.65</v>
      </c>
      <c r="F1083" s="254">
        <f>E1083/D1083*100</f>
        <v>75.406250000000014</v>
      </c>
      <c r="G1083" s="84">
        <f>G1084+G1085</f>
        <v>120.65</v>
      </c>
      <c r="H1083" s="265"/>
      <c r="I1083" s="39"/>
      <c r="J1083" s="39"/>
      <c r="K1083" s="39"/>
      <c r="L1083" s="39"/>
      <c r="M1083" s="39"/>
    </row>
    <row r="1084" spans="1:13" ht="45" customHeight="1" x14ac:dyDescent="0.2">
      <c r="A1084" s="897"/>
      <c r="B1084" s="951"/>
      <c r="C1084" s="271" t="s">
        <v>3</v>
      </c>
      <c r="D1084" s="24">
        <f>D1087+D1090+D1093</f>
        <v>160</v>
      </c>
      <c r="E1084" s="24">
        <f>E1087+E1090+E1093</f>
        <v>120.65</v>
      </c>
      <c r="F1084" s="254">
        <f>E1084/D1084*100</f>
        <v>75.406250000000014</v>
      </c>
      <c r="G1084" s="24">
        <f>G1087+G1090+G1093</f>
        <v>120.65</v>
      </c>
      <c r="H1084" s="273"/>
      <c r="I1084" s="39"/>
      <c r="J1084" s="39"/>
      <c r="K1084" s="39"/>
      <c r="L1084" s="39"/>
      <c r="M1084" s="39"/>
    </row>
    <row r="1085" spans="1:13" ht="18" customHeight="1" x14ac:dyDescent="0.2">
      <c r="A1085" s="898"/>
      <c r="B1085" s="1180"/>
      <c r="C1085" s="274" t="s">
        <v>97</v>
      </c>
      <c r="D1085" s="24">
        <f>D1088+D1091+D1094</f>
        <v>0</v>
      </c>
      <c r="E1085" s="24">
        <f>E1088+E1091+E1094</f>
        <v>0</v>
      </c>
      <c r="F1085" s="275">
        <v>0</v>
      </c>
      <c r="G1085" s="24">
        <f>G1088+G1091+G1094</f>
        <v>0</v>
      </c>
      <c r="H1085" s="277"/>
      <c r="I1085" s="39"/>
      <c r="J1085" s="39"/>
      <c r="K1085" s="39"/>
      <c r="L1085" s="39"/>
      <c r="M1085" s="39"/>
    </row>
    <row r="1086" spans="1:13" ht="15" customHeight="1" x14ac:dyDescent="0.2">
      <c r="A1086" s="895" t="s">
        <v>12</v>
      </c>
      <c r="B1086" s="899" t="s">
        <v>944</v>
      </c>
      <c r="C1086" s="278" t="s">
        <v>267</v>
      </c>
      <c r="D1086" s="85">
        <f>D1087+D1088</f>
        <v>160</v>
      </c>
      <c r="E1086" s="85">
        <f>E1087+E1088</f>
        <v>120.65</v>
      </c>
      <c r="F1086" s="254">
        <f>E1086/D1086*100</f>
        <v>75.406250000000014</v>
      </c>
      <c r="G1086" s="85">
        <f>G1087+G1088</f>
        <v>120.65</v>
      </c>
      <c r="H1086" s="1102" t="s">
        <v>1393</v>
      </c>
      <c r="I1086" s="39"/>
      <c r="J1086" s="39"/>
      <c r="K1086" s="39"/>
      <c r="L1086" s="39"/>
      <c r="M1086" s="39"/>
    </row>
    <row r="1087" spans="1:13" ht="45" customHeight="1" x14ac:dyDescent="0.2">
      <c r="A1087" s="893"/>
      <c r="B1087" s="899"/>
      <c r="C1087" s="583" t="s">
        <v>3</v>
      </c>
      <c r="D1087" s="24">
        <v>160</v>
      </c>
      <c r="E1087" s="262">
        <v>120.65</v>
      </c>
      <c r="F1087" s="254">
        <f>E1087/D1087*100</f>
        <v>75.406250000000014</v>
      </c>
      <c r="G1087" s="411">
        <v>120.65</v>
      </c>
      <c r="H1087" s="1103"/>
      <c r="I1087" s="39"/>
      <c r="J1087" s="39"/>
      <c r="K1087" s="39"/>
      <c r="L1087" s="39"/>
      <c r="M1087" s="39"/>
    </row>
    <row r="1088" spans="1:13" ht="54" customHeight="1" x14ac:dyDescent="0.2">
      <c r="A1088" s="894"/>
      <c r="B1088" s="899"/>
      <c r="C1088" s="256" t="s">
        <v>97</v>
      </c>
      <c r="D1088" s="24">
        <v>0</v>
      </c>
      <c r="E1088" s="266">
        <v>0</v>
      </c>
      <c r="F1088" s="254">
        <v>0</v>
      </c>
      <c r="G1088" s="213">
        <v>0</v>
      </c>
      <c r="H1088" s="1104"/>
      <c r="I1088" s="39"/>
      <c r="J1088" s="39"/>
      <c r="K1088" s="39"/>
      <c r="L1088" s="39"/>
      <c r="M1088" s="39"/>
    </row>
    <row r="1089" spans="1:13" ht="20.25" customHeight="1" x14ac:dyDescent="0.2">
      <c r="A1089" s="895" t="s">
        <v>100</v>
      </c>
      <c r="B1089" s="899" t="s">
        <v>945</v>
      </c>
      <c r="C1089" s="278" t="s">
        <v>267</v>
      </c>
      <c r="D1089" s="85">
        <f>D1090+D1091</f>
        <v>0</v>
      </c>
      <c r="E1089" s="85">
        <f>E1090+E1091</f>
        <v>0</v>
      </c>
      <c r="F1089" s="281">
        <v>0</v>
      </c>
      <c r="G1089" s="85">
        <f>G1090+G1091</f>
        <v>0</v>
      </c>
      <c r="H1089" s="280"/>
      <c r="I1089" s="39"/>
      <c r="J1089" s="39"/>
      <c r="K1089" s="39"/>
      <c r="L1089" s="39"/>
      <c r="M1089" s="39"/>
    </row>
    <row r="1090" spans="1:13" ht="53.25" customHeight="1" x14ac:dyDescent="0.2">
      <c r="A1090" s="1105"/>
      <c r="B1090" s="899"/>
      <c r="C1090" s="583" t="s">
        <v>3</v>
      </c>
      <c r="D1090" s="24">
        <v>0</v>
      </c>
      <c r="E1090" s="262">
        <v>0</v>
      </c>
      <c r="F1090" s="263">
        <v>0</v>
      </c>
      <c r="G1090" s="411">
        <v>0</v>
      </c>
      <c r="H1090" s="265"/>
      <c r="I1090" s="39"/>
      <c r="J1090" s="39"/>
      <c r="K1090" s="39"/>
      <c r="L1090" s="39"/>
      <c r="M1090" s="39"/>
    </row>
    <row r="1091" spans="1:13" ht="72.75" customHeight="1" x14ac:dyDescent="0.2">
      <c r="A1091" s="1106"/>
      <c r="B1091" s="899"/>
      <c r="C1091" s="256" t="s">
        <v>97</v>
      </c>
      <c r="D1091" s="24">
        <v>0</v>
      </c>
      <c r="E1091" s="266">
        <v>0</v>
      </c>
      <c r="F1091" s="254">
        <v>0</v>
      </c>
      <c r="G1091" s="213">
        <v>0</v>
      </c>
      <c r="H1091" s="844"/>
      <c r="I1091" s="39"/>
      <c r="J1091" s="39"/>
      <c r="K1091" s="39"/>
      <c r="L1091" s="39"/>
      <c r="M1091" s="39"/>
    </row>
    <row r="1092" spans="1:13" ht="26.25" customHeight="1" x14ac:dyDescent="0.2">
      <c r="A1092" s="1112" t="s">
        <v>101</v>
      </c>
      <c r="B1092" s="1055" t="s">
        <v>946</v>
      </c>
      <c r="C1092" s="278" t="s">
        <v>267</v>
      </c>
      <c r="D1092" s="85">
        <f>D1093+D1094</f>
        <v>0</v>
      </c>
      <c r="E1092" s="85">
        <f>E1093+E1094</f>
        <v>0</v>
      </c>
      <c r="F1092" s="281">
        <v>0</v>
      </c>
      <c r="G1092" s="85">
        <f>G1093+G1094</f>
        <v>0</v>
      </c>
      <c r="H1092" s="280"/>
      <c r="I1092" s="39"/>
      <c r="J1092" s="39"/>
      <c r="K1092" s="39"/>
      <c r="L1092" s="39"/>
      <c r="M1092" s="39"/>
    </row>
    <row r="1093" spans="1:13" ht="49.5" customHeight="1" x14ac:dyDescent="0.2">
      <c r="A1093" s="1105"/>
      <c r="B1093" s="899"/>
      <c r="C1093" s="583" t="s">
        <v>3</v>
      </c>
      <c r="D1093" s="24">
        <v>0</v>
      </c>
      <c r="E1093" s="262">
        <v>0</v>
      </c>
      <c r="F1093" s="263">
        <v>0</v>
      </c>
      <c r="G1093" s="411">
        <v>0</v>
      </c>
      <c r="H1093" s="265"/>
      <c r="I1093" s="39"/>
      <c r="J1093" s="39"/>
      <c r="K1093" s="39"/>
      <c r="L1093" s="39"/>
      <c r="M1093" s="39"/>
    </row>
    <row r="1094" spans="1:13" ht="30" customHeight="1" x14ac:dyDescent="0.2">
      <c r="A1094" s="1106"/>
      <c r="B1094" s="899"/>
      <c r="C1094" s="256" t="s">
        <v>97</v>
      </c>
      <c r="D1094" s="24">
        <v>0</v>
      </c>
      <c r="E1094" s="266">
        <v>0</v>
      </c>
      <c r="F1094" s="254">
        <v>0</v>
      </c>
      <c r="G1094" s="213">
        <v>0</v>
      </c>
      <c r="H1094" s="844"/>
      <c r="I1094" s="39"/>
      <c r="J1094" s="39"/>
      <c r="K1094" s="39"/>
      <c r="L1094" s="39"/>
      <c r="M1094" s="39"/>
    </row>
    <row r="1095" spans="1:13" ht="32.25" customHeight="1" x14ac:dyDescent="0.2">
      <c r="A1095" s="87"/>
      <c r="B1095" s="1287" t="s">
        <v>1237</v>
      </c>
      <c r="C1095" s="890"/>
      <c r="D1095" s="890"/>
      <c r="E1095" s="890"/>
      <c r="F1095" s="890"/>
      <c r="G1095" s="890"/>
      <c r="H1095" s="891"/>
      <c r="I1095" s="39"/>
      <c r="J1095" s="39"/>
      <c r="K1095" s="39"/>
      <c r="L1095" s="39"/>
      <c r="M1095" s="39"/>
    </row>
    <row r="1096" spans="1:13" ht="45" customHeight="1" x14ac:dyDescent="0.2">
      <c r="A1096" s="895"/>
      <c r="B1096" s="941" t="s">
        <v>54</v>
      </c>
      <c r="C1096" s="536" t="s">
        <v>267</v>
      </c>
      <c r="D1096" s="23">
        <f>D1097+D1098</f>
        <v>5395</v>
      </c>
      <c r="E1096" s="23">
        <f>E1097+E1098</f>
        <v>5377.42</v>
      </c>
      <c r="F1096" s="248">
        <f t="shared" ref="F1096:F1119" si="130">E1096/D1096*100</f>
        <v>99.674142724745138</v>
      </c>
      <c r="G1096" s="23">
        <f>G1097+G1098</f>
        <v>5377.42</v>
      </c>
      <c r="H1096" s="273"/>
      <c r="I1096" s="39"/>
      <c r="J1096" s="39"/>
      <c r="K1096" s="39"/>
      <c r="L1096" s="39"/>
      <c r="M1096" s="39"/>
    </row>
    <row r="1097" spans="1:13" ht="71.25" x14ac:dyDescent="0.2">
      <c r="A1097" s="1105"/>
      <c r="B1097" s="1054"/>
      <c r="C1097" s="582" t="s">
        <v>3</v>
      </c>
      <c r="D1097" s="23">
        <f>D1100+D1115</f>
        <v>4845</v>
      </c>
      <c r="E1097" s="23">
        <f>E1100+E1115</f>
        <v>4827.42</v>
      </c>
      <c r="F1097" s="248">
        <f t="shared" si="130"/>
        <v>99.637151702786369</v>
      </c>
      <c r="G1097" s="23">
        <f>G1100+G1115</f>
        <v>4827.42</v>
      </c>
      <c r="H1097" s="291"/>
      <c r="I1097" s="39"/>
      <c r="J1097" s="39"/>
      <c r="K1097" s="39"/>
      <c r="L1097" s="39"/>
      <c r="M1097" s="39"/>
    </row>
    <row r="1098" spans="1:13" ht="35.25" customHeight="1" x14ac:dyDescent="0.2">
      <c r="A1098" s="1106"/>
      <c r="B1098" s="1055"/>
      <c r="C1098" s="253" t="s">
        <v>97</v>
      </c>
      <c r="D1098" s="23">
        <f>D1101+D1116</f>
        <v>550</v>
      </c>
      <c r="E1098" s="23">
        <f>E1101+E1116</f>
        <v>550</v>
      </c>
      <c r="F1098" s="248">
        <f t="shared" si="130"/>
        <v>100</v>
      </c>
      <c r="G1098" s="23">
        <f>G1101+G1116</f>
        <v>550</v>
      </c>
      <c r="H1098" s="211"/>
      <c r="I1098" s="39"/>
      <c r="J1098" s="39"/>
      <c r="K1098" s="39"/>
      <c r="L1098" s="39"/>
      <c r="M1098" s="39"/>
    </row>
    <row r="1099" spans="1:13" ht="15" customHeight="1" x14ac:dyDescent="0.2">
      <c r="A1099" s="895">
        <v>1</v>
      </c>
      <c r="B1099" s="916" t="s">
        <v>947</v>
      </c>
      <c r="C1099" s="536" t="s">
        <v>267</v>
      </c>
      <c r="D1099" s="23">
        <f>D1100+D1101</f>
        <v>4795</v>
      </c>
      <c r="E1099" s="23">
        <f>E1100+E1101</f>
        <v>4777.42</v>
      </c>
      <c r="F1099" s="248">
        <f t="shared" si="130"/>
        <v>99.63336809176225</v>
      </c>
      <c r="G1099" s="23">
        <f>G1100+G1101</f>
        <v>4777.42</v>
      </c>
      <c r="H1099" s="273"/>
      <c r="I1099" s="39"/>
      <c r="J1099" s="39"/>
      <c r="K1099" s="39"/>
      <c r="L1099" s="39"/>
      <c r="M1099" s="39"/>
    </row>
    <row r="1100" spans="1:13" ht="71.25" x14ac:dyDescent="0.2">
      <c r="A1100" s="1105"/>
      <c r="B1100" s="899"/>
      <c r="C1100" s="582" t="s">
        <v>3</v>
      </c>
      <c r="D1100" s="23">
        <f>D1103</f>
        <v>4545</v>
      </c>
      <c r="E1100" s="23">
        <f>E1103</f>
        <v>4527.42</v>
      </c>
      <c r="F1100" s="248">
        <f t="shared" si="130"/>
        <v>99.613201320132021</v>
      </c>
      <c r="G1100" s="23">
        <f>G1103</f>
        <v>4527.42</v>
      </c>
      <c r="H1100" s="265"/>
      <c r="I1100" s="39"/>
      <c r="J1100" s="39"/>
      <c r="K1100" s="39"/>
      <c r="L1100" s="39"/>
      <c r="M1100" s="39"/>
    </row>
    <row r="1101" spans="1:13" ht="28.5" x14ac:dyDescent="0.2">
      <c r="A1101" s="1106"/>
      <c r="B1101" s="899"/>
      <c r="C1101" s="253" t="s">
        <v>97</v>
      </c>
      <c r="D1101" s="23">
        <f>D1104</f>
        <v>250</v>
      </c>
      <c r="E1101" s="23">
        <f>E1104</f>
        <v>250</v>
      </c>
      <c r="F1101" s="248">
        <f t="shared" si="130"/>
        <v>100</v>
      </c>
      <c r="G1101" s="23">
        <f>G1104</f>
        <v>250</v>
      </c>
      <c r="H1101" s="212"/>
      <c r="I1101" s="39"/>
      <c r="J1101" s="39"/>
      <c r="K1101" s="39"/>
      <c r="L1101" s="39"/>
      <c r="M1101" s="39"/>
    </row>
    <row r="1102" spans="1:13" ht="15" customHeight="1" x14ac:dyDescent="0.2">
      <c r="A1102" s="895" t="s">
        <v>11</v>
      </c>
      <c r="B1102" s="899" t="s">
        <v>1756</v>
      </c>
      <c r="C1102" s="278" t="s">
        <v>267</v>
      </c>
      <c r="D1102" s="85">
        <f>D1103+D1104</f>
        <v>4795</v>
      </c>
      <c r="E1102" s="85">
        <f>E1103+E1104</f>
        <v>4777.42</v>
      </c>
      <c r="F1102" s="254">
        <f t="shared" si="130"/>
        <v>99.63336809176225</v>
      </c>
      <c r="G1102" s="85">
        <f>G1103+G1104</f>
        <v>4777.42</v>
      </c>
      <c r="H1102" s="280"/>
      <c r="I1102" s="39"/>
      <c r="J1102" s="39"/>
      <c r="K1102" s="39"/>
      <c r="L1102" s="39"/>
      <c r="M1102" s="39"/>
    </row>
    <row r="1103" spans="1:13" ht="45" customHeight="1" x14ac:dyDescent="0.2">
      <c r="A1103" s="1105"/>
      <c r="B1103" s="899"/>
      <c r="C1103" s="583" t="s">
        <v>3</v>
      </c>
      <c r="D1103" s="24">
        <f>D1106+D1109+D1112</f>
        <v>4545</v>
      </c>
      <c r="E1103" s="24">
        <f>E1106+E1109+E1112</f>
        <v>4527.42</v>
      </c>
      <c r="F1103" s="254">
        <f t="shared" si="130"/>
        <v>99.613201320132021</v>
      </c>
      <c r="G1103" s="24">
        <v>4527.42</v>
      </c>
      <c r="H1103" s="265"/>
      <c r="I1103" s="39"/>
      <c r="J1103" s="39"/>
      <c r="K1103" s="39"/>
      <c r="L1103" s="39"/>
      <c r="M1103" s="39"/>
    </row>
    <row r="1104" spans="1:13" ht="49.5" customHeight="1" x14ac:dyDescent="0.2">
      <c r="A1104" s="1106"/>
      <c r="B1104" s="899"/>
      <c r="C1104" s="256" t="s">
        <v>97</v>
      </c>
      <c r="D1104" s="24">
        <f>D1113+D1110+D1107</f>
        <v>250</v>
      </c>
      <c r="E1104" s="24">
        <f>E1113+E1110+E1107</f>
        <v>250</v>
      </c>
      <c r="F1104" s="254">
        <f t="shared" si="130"/>
        <v>100</v>
      </c>
      <c r="G1104" s="24">
        <v>250</v>
      </c>
      <c r="H1104" s="212"/>
      <c r="I1104" s="39"/>
      <c r="J1104" s="39"/>
      <c r="K1104" s="39"/>
      <c r="L1104" s="39"/>
      <c r="M1104" s="39"/>
    </row>
    <row r="1105" spans="1:13" ht="15" customHeight="1" x14ac:dyDescent="0.2">
      <c r="A1105" s="895" t="s">
        <v>12</v>
      </c>
      <c r="B1105" s="899" t="s">
        <v>294</v>
      </c>
      <c r="C1105" s="278" t="s">
        <v>267</v>
      </c>
      <c r="D1105" s="85">
        <f>D1106+D1107</f>
        <v>4045</v>
      </c>
      <c r="E1105" s="85">
        <f>E1106+E1107</f>
        <v>4028.42</v>
      </c>
      <c r="F1105" s="254">
        <f t="shared" si="130"/>
        <v>99.590111248454889</v>
      </c>
      <c r="G1105" s="85">
        <f>G1106+G1107</f>
        <v>4028.42</v>
      </c>
      <c r="H1105" s="1102" t="s">
        <v>1282</v>
      </c>
      <c r="J1105" s="39"/>
      <c r="K1105" s="39"/>
      <c r="L1105" s="39"/>
      <c r="M1105" s="39"/>
    </row>
    <row r="1106" spans="1:13" ht="45" customHeight="1" x14ac:dyDescent="0.2">
      <c r="A1106" s="1105"/>
      <c r="B1106" s="899"/>
      <c r="C1106" s="583" t="s">
        <v>3</v>
      </c>
      <c r="D1106" s="24">
        <v>4045</v>
      </c>
      <c r="E1106" s="262">
        <v>4028.42</v>
      </c>
      <c r="F1106" s="254">
        <f t="shared" si="130"/>
        <v>99.590111248454889</v>
      </c>
      <c r="G1106" s="262">
        <v>4028.42</v>
      </c>
      <c r="H1106" s="1103"/>
      <c r="J1106" s="39"/>
      <c r="K1106" s="39"/>
      <c r="L1106" s="39"/>
      <c r="M1106" s="39"/>
    </row>
    <row r="1107" spans="1:13" ht="44.25" customHeight="1" x14ac:dyDescent="0.2">
      <c r="A1107" s="1106"/>
      <c r="B1107" s="899"/>
      <c r="C1107" s="256" t="s">
        <v>97</v>
      </c>
      <c r="D1107" s="24">
        <v>0</v>
      </c>
      <c r="E1107" s="266">
        <v>0</v>
      </c>
      <c r="F1107" s="254">
        <v>0</v>
      </c>
      <c r="G1107" s="213">
        <v>0</v>
      </c>
      <c r="H1107" s="1104"/>
      <c r="J1107" s="39"/>
      <c r="K1107" s="39"/>
      <c r="L1107" s="39"/>
      <c r="M1107" s="39"/>
    </row>
    <row r="1108" spans="1:13" x14ac:dyDescent="0.2">
      <c r="A1108" s="895" t="s">
        <v>100</v>
      </c>
      <c r="B1108" s="899" t="s">
        <v>295</v>
      </c>
      <c r="C1108" s="278" t="s">
        <v>267</v>
      </c>
      <c r="D1108" s="85">
        <f>D1109+D1110</f>
        <v>250</v>
      </c>
      <c r="E1108" s="85">
        <f>E1109+E1110</f>
        <v>250</v>
      </c>
      <c r="F1108" s="254">
        <f t="shared" si="130"/>
        <v>100</v>
      </c>
      <c r="G1108" s="603">
        <f>G1109+G1110</f>
        <v>0</v>
      </c>
      <c r="H1108" s="1178" t="s">
        <v>1282</v>
      </c>
      <c r="J1108" s="39"/>
      <c r="K1108" s="39"/>
      <c r="L1108" s="39"/>
      <c r="M1108" s="39"/>
    </row>
    <row r="1109" spans="1:13" ht="45" customHeight="1" x14ac:dyDescent="0.2">
      <c r="A1109" s="1105"/>
      <c r="B1109" s="899"/>
      <c r="C1109" s="583" t="s">
        <v>3</v>
      </c>
      <c r="D1109" s="24">
        <v>0</v>
      </c>
      <c r="E1109" s="262">
        <v>0</v>
      </c>
      <c r="F1109" s="254">
        <v>0</v>
      </c>
      <c r="G1109" s="604">
        <v>0</v>
      </c>
      <c r="H1109" s="1178"/>
      <c r="J1109" s="39"/>
      <c r="K1109" s="39"/>
      <c r="L1109" s="39"/>
      <c r="M1109" s="39"/>
    </row>
    <row r="1110" spans="1:13" x14ac:dyDescent="0.2">
      <c r="A1110" s="1106"/>
      <c r="B1110" s="899"/>
      <c r="C1110" s="256" t="s">
        <v>97</v>
      </c>
      <c r="D1110" s="24">
        <v>250</v>
      </c>
      <c r="E1110" s="266">
        <v>250</v>
      </c>
      <c r="F1110" s="254">
        <f t="shared" si="130"/>
        <v>100</v>
      </c>
      <c r="G1110" s="557">
        <v>0</v>
      </c>
      <c r="H1110" s="1178"/>
      <c r="J1110" s="39"/>
      <c r="K1110" s="39"/>
      <c r="L1110" s="39"/>
      <c r="M1110" s="39"/>
    </row>
    <row r="1111" spans="1:13" ht="29.25" customHeight="1" x14ac:dyDescent="0.2">
      <c r="A1111" s="895" t="s">
        <v>101</v>
      </c>
      <c r="B1111" s="899" t="s">
        <v>296</v>
      </c>
      <c r="C1111" s="278" t="s">
        <v>267</v>
      </c>
      <c r="D1111" s="85">
        <f>D1112+D1113</f>
        <v>500</v>
      </c>
      <c r="E1111" s="85">
        <f>E1112+E1113</f>
        <v>499</v>
      </c>
      <c r="F1111" s="254">
        <f t="shared" si="130"/>
        <v>99.8</v>
      </c>
      <c r="G1111" s="85">
        <f>G1112+G1113</f>
        <v>0</v>
      </c>
      <c r="H1111" s="1103" t="s">
        <v>1282</v>
      </c>
      <c r="J1111" s="39"/>
      <c r="K1111" s="39"/>
      <c r="L1111" s="39"/>
      <c r="M1111" s="39"/>
    </row>
    <row r="1112" spans="1:13" ht="82.5" customHeight="1" x14ac:dyDescent="0.2">
      <c r="A1112" s="1105"/>
      <c r="B1112" s="899"/>
      <c r="C1112" s="583" t="s">
        <v>3</v>
      </c>
      <c r="D1112" s="24">
        <v>500</v>
      </c>
      <c r="E1112" s="262">
        <v>499</v>
      </c>
      <c r="F1112" s="254">
        <f t="shared" si="130"/>
        <v>99.8</v>
      </c>
      <c r="G1112" s="411">
        <v>0</v>
      </c>
      <c r="H1112" s="1103"/>
      <c r="J1112" s="39"/>
      <c r="K1112" s="39"/>
      <c r="L1112" s="39"/>
      <c r="M1112" s="39"/>
    </row>
    <row r="1113" spans="1:13" ht="46.5" customHeight="1" x14ac:dyDescent="0.2">
      <c r="A1113" s="1106"/>
      <c r="B1113" s="899"/>
      <c r="C1113" s="256" t="s">
        <v>97</v>
      </c>
      <c r="D1113" s="24">
        <v>0</v>
      </c>
      <c r="E1113" s="266">
        <v>0</v>
      </c>
      <c r="F1113" s="254">
        <v>0</v>
      </c>
      <c r="G1113" s="213">
        <v>0</v>
      </c>
      <c r="H1113" s="1104"/>
      <c r="J1113" s="39"/>
      <c r="K1113" s="39"/>
      <c r="L1113" s="39"/>
      <c r="M1113" s="39"/>
    </row>
    <row r="1114" spans="1:13" ht="21.75" customHeight="1" x14ac:dyDescent="0.2">
      <c r="A1114" s="895">
        <v>2</v>
      </c>
      <c r="B1114" s="916" t="s">
        <v>948</v>
      </c>
      <c r="C1114" s="278" t="s">
        <v>267</v>
      </c>
      <c r="D1114" s="85">
        <f>D1115+D1116</f>
        <v>600</v>
      </c>
      <c r="E1114" s="85">
        <f>E1115+E1116</f>
        <v>600</v>
      </c>
      <c r="F1114" s="254">
        <f t="shared" si="130"/>
        <v>100</v>
      </c>
      <c r="G1114" s="85">
        <f>G1115+G1116</f>
        <v>600</v>
      </c>
      <c r="H1114" s="558"/>
      <c r="J1114" s="39"/>
      <c r="K1114" s="39"/>
      <c r="L1114" s="39"/>
      <c r="M1114" s="39"/>
    </row>
    <row r="1115" spans="1:13" ht="45" customHeight="1" x14ac:dyDescent="0.2">
      <c r="A1115" s="1105"/>
      <c r="B1115" s="899"/>
      <c r="C1115" s="583" t="s">
        <v>3</v>
      </c>
      <c r="D1115" s="24">
        <f>D1118</f>
        <v>300</v>
      </c>
      <c r="E1115" s="24">
        <v>300</v>
      </c>
      <c r="F1115" s="254">
        <f t="shared" si="130"/>
        <v>100</v>
      </c>
      <c r="G1115" s="24">
        <v>300</v>
      </c>
      <c r="H1115" s="558"/>
      <c r="J1115" s="39"/>
      <c r="K1115" s="39"/>
      <c r="L1115" s="39"/>
      <c r="M1115" s="39"/>
    </row>
    <row r="1116" spans="1:13" ht="48" customHeight="1" x14ac:dyDescent="0.2">
      <c r="A1116" s="1106"/>
      <c r="B1116" s="899"/>
      <c r="C1116" s="256" t="s">
        <v>97</v>
      </c>
      <c r="D1116" s="24">
        <f>D1119</f>
        <v>300</v>
      </c>
      <c r="E1116" s="24">
        <v>300</v>
      </c>
      <c r="F1116" s="254">
        <f t="shared" si="130"/>
        <v>100</v>
      </c>
      <c r="G1116" s="24">
        <v>300</v>
      </c>
      <c r="H1116" s="558"/>
      <c r="J1116" s="39"/>
      <c r="K1116" s="39"/>
      <c r="L1116" s="39"/>
      <c r="M1116" s="39"/>
    </row>
    <row r="1117" spans="1:13" ht="45" customHeight="1" x14ac:dyDescent="0.2">
      <c r="A1117" s="895" t="s">
        <v>17</v>
      </c>
      <c r="B1117" s="1055" t="s">
        <v>297</v>
      </c>
      <c r="C1117" s="278" t="s">
        <v>267</v>
      </c>
      <c r="D1117" s="85">
        <f>D1118+D1119</f>
        <v>600</v>
      </c>
      <c r="E1117" s="284">
        <f>E1118+E1119</f>
        <v>600</v>
      </c>
      <c r="F1117" s="254">
        <f t="shared" si="130"/>
        <v>100</v>
      </c>
      <c r="G1117" s="284">
        <f>G1118+G1119</f>
        <v>600</v>
      </c>
      <c r="H1117" s="1103" t="s">
        <v>1282</v>
      </c>
      <c r="J1117" s="39"/>
      <c r="K1117" s="39"/>
      <c r="L1117" s="39"/>
      <c r="M1117" s="39"/>
    </row>
    <row r="1118" spans="1:13" ht="45" customHeight="1" x14ac:dyDescent="0.2">
      <c r="A1118" s="1105"/>
      <c r="B1118" s="899"/>
      <c r="C1118" s="583" t="s">
        <v>3</v>
      </c>
      <c r="D1118" s="24">
        <v>300</v>
      </c>
      <c r="E1118" s="262">
        <v>300</v>
      </c>
      <c r="F1118" s="254">
        <f t="shared" si="130"/>
        <v>100</v>
      </c>
      <c r="G1118" s="411">
        <v>300</v>
      </c>
      <c r="H1118" s="1103"/>
      <c r="J1118" s="39"/>
      <c r="K1118" s="39"/>
      <c r="L1118" s="39"/>
      <c r="M1118" s="39"/>
    </row>
    <row r="1119" spans="1:13" x14ac:dyDescent="0.2">
      <c r="A1119" s="1106"/>
      <c r="B1119" s="899"/>
      <c r="C1119" s="256" t="s">
        <v>97</v>
      </c>
      <c r="D1119" s="24">
        <v>300</v>
      </c>
      <c r="E1119" s="266">
        <v>300</v>
      </c>
      <c r="F1119" s="254">
        <f t="shared" si="130"/>
        <v>100</v>
      </c>
      <c r="G1119" s="213">
        <v>300</v>
      </c>
      <c r="H1119" s="1104"/>
      <c r="J1119" s="39"/>
      <c r="K1119" s="39"/>
      <c r="L1119" s="39"/>
      <c r="M1119" s="39"/>
    </row>
    <row r="1120" spans="1:13" ht="27.75" customHeight="1" x14ac:dyDescent="0.2">
      <c r="A1120" s="108"/>
      <c r="B1120" s="1059" t="s">
        <v>1018</v>
      </c>
      <c r="C1120" s="1060"/>
      <c r="D1120" s="1060"/>
      <c r="E1120" s="1060"/>
      <c r="F1120" s="1060"/>
      <c r="G1120" s="1060"/>
      <c r="H1120" s="1061"/>
      <c r="I1120" s="549"/>
      <c r="J1120" s="39"/>
      <c r="K1120" s="39"/>
      <c r="L1120" s="39"/>
      <c r="M1120" s="39"/>
    </row>
    <row r="1121" spans="1:13" ht="15.75" customHeight="1" x14ac:dyDescent="0.2">
      <c r="A1121" s="895"/>
      <c r="B1121" s="1067" t="s">
        <v>291</v>
      </c>
      <c r="C1121" s="32" t="s">
        <v>267</v>
      </c>
      <c r="D1121" s="70">
        <f>SUM(D1122:D1125)</f>
        <v>53195.42</v>
      </c>
      <c r="E1121" s="70">
        <f>SUM(E1122:E1125)</f>
        <v>45801.08</v>
      </c>
      <c r="F1121" s="97">
        <f>E1121*100/D1121</f>
        <v>86.099667978935031</v>
      </c>
      <c r="G1121" s="70">
        <f>SUM(G1122:G1125)</f>
        <v>45801.08</v>
      </c>
      <c r="H1121" s="126"/>
      <c r="I1121" s="39"/>
      <c r="J1121" s="39"/>
      <c r="K1121" s="39"/>
      <c r="L1121" s="39"/>
      <c r="M1121" s="39"/>
    </row>
    <row r="1122" spans="1:13" ht="42.75" x14ac:dyDescent="0.2">
      <c r="A1122" s="893"/>
      <c r="B1122" s="1067"/>
      <c r="C1122" s="585" t="s">
        <v>8</v>
      </c>
      <c r="D1122" s="23">
        <f>D1183+D1207+D1247+D1268</f>
        <v>0</v>
      </c>
      <c r="E1122" s="23">
        <f>E1183+E1207+E1247+E1268</f>
        <v>0</v>
      </c>
      <c r="F1122" s="98">
        <v>0</v>
      </c>
      <c r="G1122" s="23">
        <f>G1183+G1207+G1247+G1268</f>
        <v>0</v>
      </c>
      <c r="H1122" s="126"/>
      <c r="I1122" s="39"/>
      <c r="J1122" s="39"/>
      <c r="K1122" s="39"/>
      <c r="L1122" s="39"/>
      <c r="M1122" s="39"/>
    </row>
    <row r="1123" spans="1:13" ht="57" x14ac:dyDescent="0.2">
      <c r="A1123" s="893"/>
      <c r="B1123" s="1067"/>
      <c r="C1123" s="189" t="s">
        <v>2</v>
      </c>
      <c r="D1123" s="23">
        <f>D1129+D1184+D1208+D1248+D1269</f>
        <v>2403</v>
      </c>
      <c r="E1123" s="23">
        <f>E1129+E1184+E1208+E1248+E1269</f>
        <v>1584.7</v>
      </c>
      <c r="F1123" s="98">
        <f>E1123*100/D1123</f>
        <v>65.946733250104032</v>
      </c>
      <c r="G1123" s="23">
        <f>G1129+G1184+G1208+G1248+G1269</f>
        <v>1584.7</v>
      </c>
      <c r="H1123" s="127"/>
      <c r="I1123" s="39"/>
      <c r="J1123" s="39"/>
      <c r="K1123" s="39"/>
      <c r="L1123" s="39"/>
      <c r="M1123" s="39"/>
    </row>
    <row r="1124" spans="1:13" ht="69.75" customHeight="1" x14ac:dyDescent="0.2">
      <c r="A1124" s="893"/>
      <c r="B1124" s="1067"/>
      <c r="C1124" s="189" t="s">
        <v>3</v>
      </c>
      <c r="D1124" s="23">
        <f>D1128+D1185+D1209+D1249+D1270</f>
        <v>45041.5</v>
      </c>
      <c r="E1124" s="23">
        <f>E1128+E1185+E1209+E1249+E1270</f>
        <v>38465.460000000006</v>
      </c>
      <c r="F1124" s="98">
        <f>E1124*100/D1124</f>
        <v>85.40004218331984</v>
      </c>
      <c r="G1124" s="23">
        <f>G1128+G1185+G1209+G1249+G1270</f>
        <v>38465.460000000006</v>
      </c>
      <c r="H1124" s="127"/>
      <c r="I1124" s="39"/>
      <c r="J1124" s="39"/>
      <c r="K1124" s="39"/>
      <c r="L1124" s="39"/>
      <c r="M1124" s="39"/>
    </row>
    <row r="1125" spans="1:13" ht="28.5" x14ac:dyDescent="0.2">
      <c r="A1125" s="894"/>
      <c r="B1125" s="1087"/>
      <c r="C1125" s="189" t="s">
        <v>97</v>
      </c>
      <c r="D1125" s="23">
        <f>D1129+D1186+D1210+D1250+D1271</f>
        <v>5750.92</v>
      </c>
      <c r="E1125" s="23">
        <f>E1129+E1186+E1210+E1250+E1271</f>
        <v>5750.92</v>
      </c>
      <c r="F1125" s="98">
        <f>E1125*100/D1125</f>
        <v>100</v>
      </c>
      <c r="G1125" s="23">
        <f>G1129+G1186+G1210+G1250+G1271</f>
        <v>5750.92</v>
      </c>
      <c r="H1125" s="127"/>
      <c r="I1125" s="39"/>
      <c r="J1125" s="39"/>
      <c r="K1125" s="39"/>
      <c r="L1125" s="39"/>
      <c r="M1125" s="39"/>
    </row>
    <row r="1126" spans="1:13" ht="44.25" customHeight="1" x14ac:dyDescent="0.25">
      <c r="A1126" s="87"/>
      <c r="B1126" s="1088" t="s">
        <v>1019</v>
      </c>
      <c r="C1126" s="1089"/>
      <c r="D1126" s="1089"/>
      <c r="E1126" s="1089"/>
      <c r="F1126" s="1089"/>
      <c r="G1126" s="1089"/>
      <c r="H1126" s="1090"/>
      <c r="I1126" s="39"/>
      <c r="J1126" s="39"/>
      <c r="K1126" s="39"/>
      <c r="L1126" s="39"/>
      <c r="M1126" s="39"/>
    </row>
    <row r="1127" spans="1:13" ht="15" customHeight="1" x14ac:dyDescent="0.2">
      <c r="A1127" s="895"/>
      <c r="B1127" s="1181" t="s">
        <v>54</v>
      </c>
      <c r="C1127" s="253" t="s">
        <v>267</v>
      </c>
      <c r="D1127" s="461">
        <f>SUM(D1128:D1129)</f>
        <v>7837</v>
      </c>
      <c r="E1127" s="461">
        <f>SUM(E1128:E1129)</f>
        <v>4582.2700000000004</v>
      </c>
      <c r="F1127" s="520">
        <f>E1127*100/D1127</f>
        <v>58.469695036365962</v>
      </c>
      <c r="G1127" s="462">
        <f t="shared" ref="G1127:G1158" si="131">E1127</f>
        <v>4582.2700000000004</v>
      </c>
      <c r="H1127" s="462"/>
      <c r="I1127" s="39"/>
      <c r="J1127" s="39"/>
      <c r="K1127" s="39"/>
      <c r="L1127" s="39"/>
      <c r="M1127" s="39"/>
    </row>
    <row r="1128" spans="1:13" ht="60" customHeight="1" x14ac:dyDescent="0.2">
      <c r="A1128" s="1105"/>
      <c r="B1128" s="1182"/>
      <c r="C1128" s="250" t="s">
        <v>3</v>
      </c>
      <c r="D1128" s="461">
        <f>D1131+D1158+D1167</f>
        <v>7837</v>
      </c>
      <c r="E1128" s="461">
        <f>E1131+E1158+E1167</f>
        <v>4582.2700000000004</v>
      </c>
      <c r="F1128" s="520">
        <f t="shared" ref="F1128:F1179" si="132">E1128*100/D1128</f>
        <v>58.469695036365962</v>
      </c>
      <c r="G1128" s="462">
        <f t="shared" si="131"/>
        <v>4582.2700000000004</v>
      </c>
      <c r="H1128" s="483"/>
      <c r="I1128" s="39"/>
      <c r="J1128" s="39"/>
      <c r="K1128" s="39"/>
      <c r="L1128" s="39"/>
      <c r="M1128" s="39"/>
    </row>
    <row r="1129" spans="1:13" ht="28.5" x14ac:dyDescent="0.2">
      <c r="A1129" s="1106"/>
      <c r="B1129" s="1183"/>
      <c r="C1129" s="250" t="s">
        <v>97</v>
      </c>
      <c r="D1129" s="461">
        <f>D1132+D1159+D1168</f>
        <v>0</v>
      </c>
      <c r="E1129" s="461">
        <f>E1132+E1159+E1168</f>
        <v>0</v>
      </c>
      <c r="F1129" s="520">
        <v>0</v>
      </c>
      <c r="G1129" s="462">
        <f t="shared" si="131"/>
        <v>0</v>
      </c>
      <c r="H1129" s="483"/>
      <c r="I1129" s="39"/>
      <c r="J1129" s="39"/>
      <c r="K1129" s="39"/>
      <c r="L1129" s="39"/>
      <c r="M1129" s="39"/>
    </row>
    <row r="1130" spans="1:13" ht="53.25" customHeight="1" x14ac:dyDescent="0.2">
      <c r="A1130" s="895">
        <v>1</v>
      </c>
      <c r="B1130" s="1184" t="s">
        <v>1294</v>
      </c>
      <c r="C1130" s="601" t="s">
        <v>1</v>
      </c>
      <c r="D1130" s="463">
        <f t="shared" ref="D1130:E1132" si="133">D1133+D1148</f>
        <v>2692</v>
      </c>
      <c r="E1130" s="463">
        <f>E1133+E1148</f>
        <v>723.37</v>
      </c>
      <c r="F1130" s="95">
        <f t="shared" si="132"/>
        <v>26.871099554234771</v>
      </c>
      <c r="G1130" s="464">
        <f t="shared" si="131"/>
        <v>723.37</v>
      </c>
      <c r="H1130" s="269"/>
      <c r="I1130" s="39"/>
      <c r="J1130" s="39"/>
      <c r="K1130" s="39"/>
      <c r="L1130" s="39"/>
      <c r="M1130" s="39"/>
    </row>
    <row r="1131" spans="1:13" ht="60" customHeight="1" x14ac:dyDescent="0.2">
      <c r="A1131" s="1105"/>
      <c r="B1131" s="1093"/>
      <c r="C1131" s="601" t="s">
        <v>298</v>
      </c>
      <c r="D1131" s="463">
        <f t="shared" si="133"/>
        <v>2692</v>
      </c>
      <c r="E1131" s="463">
        <f t="shared" si="133"/>
        <v>723.37</v>
      </c>
      <c r="F1131" s="95">
        <f t="shared" si="132"/>
        <v>26.871099554234771</v>
      </c>
      <c r="G1131" s="464">
        <f t="shared" si="131"/>
        <v>723.37</v>
      </c>
      <c r="H1131" s="269"/>
      <c r="I1131" s="39"/>
      <c r="J1131" s="39"/>
      <c r="K1131" s="39"/>
      <c r="L1131" s="39"/>
      <c r="M1131" s="39"/>
    </row>
    <row r="1132" spans="1:13" ht="31.5" customHeight="1" x14ac:dyDescent="0.2">
      <c r="A1132" s="1106"/>
      <c r="B1132" s="1094"/>
      <c r="C1132" s="601" t="s">
        <v>97</v>
      </c>
      <c r="D1132" s="463">
        <f t="shared" si="133"/>
        <v>0</v>
      </c>
      <c r="E1132" s="463">
        <f t="shared" si="133"/>
        <v>0</v>
      </c>
      <c r="F1132" s="95">
        <v>0</v>
      </c>
      <c r="G1132" s="464">
        <f t="shared" si="131"/>
        <v>0</v>
      </c>
      <c r="H1132" s="269"/>
      <c r="I1132" s="39"/>
      <c r="J1132" s="39"/>
      <c r="K1132" s="39"/>
      <c r="L1132" s="39"/>
      <c r="M1132" s="39"/>
    </row>
    <row r="1133" spans="1:13" ht="54" customHeight="1" x14ac:dyDescent="0.2">
      <c r="A1133" s="878" t="s">
        <v>338</v>
      </c>
      <c r="B1133" s="906" t="s">
        <v>1295</v>
      </c>
      <c r="C1133" s="35" t="s">
        <v>1</v>
      </c>
      <c r="D1133" s="465">
        <f t="shared" ref="D1133:E1135" si="134">D1145+D1139+D1142+D1136</f>
        <v>542</v>
      </c>
      <c r="E1133" s="465">
        <f t="shared" si="134"/>
        <v>489.62</v>
      </c>
      <c r="F1133" s="95">
        <f t="shared" si="132"/>
        <v>90.335793357933582</v>
      </c>
      <c r="G1133" s="464">
        <f t="shared" si="131"/>
        <v>489.62</v>
      </c>
      <c r="H1133" s="269"/>
      <c r="I1133" s="39"/>
      <c r="J1133" s="39"/>
      <c r="K1133" s="39"/>
      <c r="L1133" s="39"/>
      <c r="M1133" s="39"/>
    </row>
    <row r="1134" spans="1:13" ht="59.25" customHeight="1" x14ac:dyDescent="0.2">
      <c r="A1134" s="915"/>
      <c r="B1134" s="907"/>
      <c r="C1134" s="63" t="s">
        <v>298</v>
      </c>
      <c r="D1134" s="465">
        <f t="shared" si="134"/>
        <v>542</v>
      </c>
      <c r="E1134" s="465">
        <f t="shared" si="134"/>
        <v>489.62</v>
      </c>
      <c r="F1134" s="95">
        <f t="shared" si="132"/>
        <v>90.335793357933582</v>
      </c>
      <c r="G1134" s="464">
        <f t="shared" si="131"/>
        <v>489.62</v>
      </c>
      <c r="H1134" s="269"/>
      <c r="I1134" s="39"/>
      <c r="J1134" s="39"/>
      <c r="K1134" s="39"/>
      <c r="L1134" s="39"/>
      <c r="M1134" s="39"/>
    </row>
    <row r="1135" spans="1:13" ht="47.25" customHeight="1" x14ac:dyDescent="0.2">
      <c r="A1135" s="879"/>
      <c r="B1135" s="908"/>
      <c r="C1135" s="63" t="s">
        <v>97</v>
      </c>
      <c r="D1135" s="465">
        <f t="shared" si="134"/>
        <v>0</v>
      </c>
      <c r="E1135" s="465">
        <f t="shared" si="134"/>
        <v>0</v>
      </c>
      <c r="F1135" s="95">
        <v>0</v>
      </c>
      <c r="G1135" s="464">
        <f t="shared" si="131"/>
        <v>0</v>
      </c>
      <c r="H1135" s="269"/>
      <c r="I1135" s="39"/>
      <c r="J1135" s="39"/>
      <c r="K1135" s="39"/>
      <c r="L1135" s="39"/>
      <c r="M1135" s="39"/>
    </row>
    <row r="1136" spans="1:13" ht="66" customHeight="1" x14ac:dyDescent="0.2">
      <c r="A1136" s="878" t="s">
        <v>67</v>
      </c>
      <c r="B1136" s="906" t="s">
        <v>1296</v>
      </c>
      <c r="C1136" s="35" t="s">
        <v>1</v>
      </c>
      <c r="D1136" s="230">
        <f>SUM(D1137:D1138)</f>
        <v>400</v>
      </c>
      <c r="E1136" s="230">
        <f>SUM(E1137:E1138)</f>
        <v>399.62</v>
      </c>
      <c r="F1136" s="95">
        <f t="shared" si="132"/>
        <v>99.905000000000001</v>
      </c>
      <c r="G1136" s="464">
        <f t="shared" si="131"/>
        <v>399.62</v>
      </c>
      <c r="H1136" s="1076" t="s">
        <v>1282</v>
      </c>
      <c r="I1136" s="39"/>
      <c r="J1136" s="39"/>
      <c r="K1136" s="39"/>
      <c r="L1136" s="39"/>
      <c r="M1136" s="39"/>
    </row>
    <row r="1137" spans="1:13" ht="53.25" customHeight="1" x14ac:dyDescent="0.2">
      <c r="A1137" s="915"/>
      <c r="B1137" s="907"/>
      <c r="C1137" s="35" t="s">
        <v>298</v>
      </c>
      <c r="D1137" s="466">
        <v>400</v>
      </c>
      <c r="E1137" s="268">
        <v>399.62</v>
      </c>
      <c r="F1137" s="95">
        <f t="shared" si="132"/>
        <v>99.905000000000001</v>
      </c>
      <c r="G1137" s="464">
        <f t="shared" si="131"/>
        <v>399.62</v>
      </c>
      <c r="H1137" s="1077"/>
      <c r="I1137" s="39"/>
      <c r="J1137" s="39"/>
      <c r="K1137" s="39"/>
      <c r="L1137" s="39"/>
      <c r="M1137" s="39"/>
    </row>
    <row r="1138" spans="1:13" ht="29.25" customHeight="1" x14ac:dyDescent="0.2">
      <c r="A1138" s="879"/>
      <c r="B1138" s="908"/>
      <c r="C1138" s="35" t="s">
        <v>97</v>
      </c>
      <c r="D1138" s="230">
        <v>0</v>
      </c>
      <c r="E1138" s="268">
        <v>0</v>
      </c>
      <c r="F1138" s="95">
        <v>0</v>
      </c>
      <c r="G1138" s="464">
        <f t="shared" si="131"/>
        <v>0</v>
      </c>
      <c r="H1138" s="1078"/>
      <c r="I1138" s="39"/>
      <c r="J1138" s="39"/>
      <c r="K1138" s="39"/>
      <c r="L1138" s="39"/>
      <c r="M1138" s="39"/>
    </row>
    <row r="1139" spans="1:13" ht="52.5" customHeight="1" x14ac:dyDescent="0.2">
      <c r="A1139" s="878" t="s">
        <v>341</v>
      </c>
      <c r="B1139" s="906" t="s">
        <v>1297</v>
      </c>
      <c r="C1139" s="35" t="s">
        <v>1</v>
      </c>
      <c r="D1139" s="230">
        <f>SUM(D1140:D1141)</f>
        <v>90</v>
      </c>
      <c r="E1139" s="230">
        <f>SUM(E1140:E1141)</f>
        <v>90</v>
      </c>
      <c r="F1139" s="95">
        <f t="shared" si="132"/>
        <v>100</v>
      </c>
      <c r="G1139" s="464">
        <f t="shared" si="131"/>
        <v>90</v>
      </c>
      <c r="H1139" s="1076" t="s">
        <v>1282</v>
      </c>
      <c r="I1139" s="39"/>
      <c r="J1139" s="39"/>
      <c r="K1139" s="39"/>
      <c r="L1139" s="39"/>
      <c r="M1139" s="39"/>
    </row>
    <row r="1140" spans="1:13" ht="70.5" customHeight="1" x14ac:dyDescent="0.2">
      <c r="A1140" s="915"/>
      <c r="B1140" s="907"/>
      <c r="C1140" s="15" t="s">
        <v>298</v>
      </c>
      <c r="D1140" s="466">
        <v>90</v>
      </c>
      <c r="E1140" s="268">
        <v>90</v>
      </c>
      <c r="F1140" s="95">
        <f t="shared" si="132"/>
        <v>100</v>
      </c>
      <c r="G1140" s="464">
        <f t="shared" si="131"/>
        <v>90</v>
      </c>
      <c r="H1140" s="1077"/>
      <c r="I1140" s="39"/>
      <c r="J1140" s="39"/>
      <c r="K1140" s="39"/>
      <c r="L1140" s="39"/>
      <c r="M1140" s="39"/>
    </row>
    <row r="1141" spans="1:13" ht="24.75" customHeight="1" x14ac:dyDescent="0.2">
      <c r="A1141" s="879"/>
      <c r="B1141" s="908"/>
      <c r="C1141" s="15" t="s">
        <v>97</v>
      </c>
      <c r="D1141" s="230">
        <v>0</v>
      </c>
      <c r="E1141" s="268">
        <v>0</v>
      </c>
      <c r="F1141" s="95">
        <v>0</v>
      </c>
      <c r="G1141" s="464">
        <f t="shared" si="131"/>
        <v>0</v>
      </c>
      <c r="H1141" s="1078"/>
      <c r="I1141" s="39"/>
      <c r="J1141" s="39"/>
      <c r="K1141" s="39"/>
      <c r="L1141" s="39"/>
      <c r="M1141" s="39"/>
    </row>
    <row r="1142" spans="1:13" ht="15.75" customHeight="1" x14ac:dyDescent="0.2">
      <c r="A1142" s="878" t="s">
        <v>344</v>
      </c>
      <c r="B1142" s="906" t="s">
        <v>1298</v>
      </c>
      <c r="C1142" s="35" t="s">
        <v>1</v>
      </c>
      <c r="D1142" s="230">
        <f>SUM(D1143:D1144)</f>
        <v>52</v>
      </c>
      <c r="E1142" s="230">
        <f>SUM(E1143:E1144)</f>
        <v>0</v>
      </c>
      <c r="F1142" s="95">
        <f t="shared" si="132"/>
        <v>0</v>
      </c>
      <c r="G1142" s="464">
        <f t="shared" si="131"/>
        <v>0</v>
      </c>
      <c r="H1142" s="1096" t="s">
        <v>1519</v>
      </c>
      <c r="I1142" s="39"/>
      <c r="J1142" s="39"/>
      <c r="K1142" s="39"/>
      <c r="L1142" s="39"/>
      <c r="M1142" s="39"/>
    </row>
    <row r="1143" spans="1:13" ht="63" customHeight="1" x14ac:dyDescent="0.2">
      <c r="A1143" s="915"/>
      <c r="B1143" s="907"/>
      <c r="C1143" s="35" t="s">
        <v>298</v>
      </c>
      <c r="D1143" s="466">
        <v>52</v>
      </c>
      <c r="E1143" s="467">
        <v>0</v>
      </c>
      <c r="F1143" s="95">
        <f t="shared" si="132"/>
        <v>0</v>
      </c>
      <c r="G1143" s="464">
        <f t="shared" si="131"/>
        <v>0</v>
      </c>
      <c r="H1143" s="1097"/>
      <c r="I1143" s="39"/>
      <c r="J1143" s="39"/>
      <c r="K1143" s="39"/>
      <c r="L1143" s="39"/>
      <c r="M1143" s="39"/>
    </row>
    <row r="1144" spans="1:13" ht="54.75" customHeight="1" x14ac:dyDescent="0.2">
      <c r="A1144" s="879"/>
      <c r="B1144" s="908"/>
      <c r="C1144" s="35" t="s">
        <v>97</v>
      </c>
      <c r="D1144" s="230">
        <v>0</v>
      </c>
      <c r="E1144" s="468">
        <v>0</v>
      </c>
      <c r="F1144" s="95">
        <v>0</v>
      </c>
      <c r="G1144" s="464">
        <f t="shared" si="131"/>
        <v>0</v>
      </c>
      <c r="H1144" s="1098"/>
      <c r="I1144" s="39"/>
      <c r="J1144" s="39"/>
      <c r="K1144" s="39"/>
      <c r="L1144" s="39"/>
      <c r="M1144" s="39"/>
    </row>
    <row r="1145" spans="1:13" ht="15.75" customHeight="1" x14ac:dyDescent="0.2">
      <c r="A1145" s="878" t="s">
        <v>346</v>
      </c>
      <c r="B1145" s="906" t="s">
        <v>1299</v>
      </c>
      <c r="C1145" s="35" t="s">
        <v>1</v>
      </c>
      <c r="D1145" s="230">
        <f>SUM(D1146:D1147)</f>
        <v>0</v>
      </c>
      <c r="E1145" s="230">
        <f>SUM(E1146:E1147)</f>
        <v>0</v>
      </c>
      <c r="F1145" s="95">
        <v>0</v>
      </c>
      <c r="G1145" s="464">
        <f t="shared" si="131"/>
        <v>0</v>
      </c>
      <c r="H1145" s="1084" t="s">
        <v>1520</v>
      </c>
      <c r="I1145" s="39"/>
      <c r="J1145" s="39"/>
      <c r="K1145" s="39"/>
      <c r="L1145" s="39"/>
      <c r="M1145" s="39"/>
    </row>
    <row r="1146" spans="1:13" ht="60" customHeight="1" x14ac:dyDescent="0.2">
      <c r="A1146" s="915"/>
      <c r="B1146" s="907"/>
      <c r="C1146" s="35" t="s">
        <v>298</v>
      </c>
      <c r="D1146" s="466">
        <v>0</v>
      </c>
      <c r="E1146" s="433">
        <v>0</v>
      </c>
      <c r="F1146" s="95">
        <v>0</v>
      </c>
      <c r="G1146" s="464">
        <f t="shared" si="131"/>
        <v>0</v>
      </c>
      <c r="H1146" s="1085"/>
      <c r="I1146" s="39"/>
      <c r="J1146" s="39"/>
      <c r="K1146" s="39"/>
      <c r="L1146" s="39"/>
      <c r="M1146" s="39"/>
    </row>
    <row r="1147" spans="1:13" ht="38.25" customHeight="1" x14ac:dyDescent="0.2">
      <c r="A1147" s="879"/>
      <c r="B1147" s="908"/>
      <c r="C1147" s="35" t="s">
        <v>97</v>
      </c>
      <c r="D1147" s="230">
        <v>0</v>
      </c>
      <c r="E1147" s="433">
        <v>0</v>
      </c>
      <c r="F1147" s="95">
        <v>0</v>
      </c>
      <c r="G1147" s="464">
        <f t="shared" si="131"/>
        <v>0</v>
      </c>
      <c r="H1147" s="1086"/>
      <c r="I1147" s="39"/>
      <c r="J1147" s="39"/>
      <c r="K1147" s="39"/>
      <c r="L1147" s="39"/>
      <c r="M1147" s="39"/>
    </row>
    <row r="1148" spans="1:13" ht="15.75" customHeight="1" x14ac:dyDescent="0.2">
      <c r="A1148" s="878" t="s">
        <v>608</v>
      </c>
      <c r="B1148" s="906" t="s">
        <v>1300</v>
      </c>
      <c r="C1148" s="35" t="s">
        <v>1</v>
      </c>
      <c r="D1148" s="230">
        <f t="shared" ref="D1148:E1150" si="135">D1151+D1154</f>
        <v>2150</v>
      </c>
      <c r="E1148" s="230">
        <f t="shared" si="135"/>
        <v>233.75</v>
      </c>
      <c r="F1148" s="95">
        <f t="shared" si="132"/>
        <v>10.872093023255815</v>
      </c>
      <c r="G1148" s="464">
        <f t="shared" si="131"/>
        <v>233.75</v>
      </c>
      <c r="H1148" s="464"/>
      <c r="I1148" s="39"/>
      <c r="J1148" s="39"/>
      <c r="K1148" s="39"/>
      <c r="L1148" s="39"/>
      <c r="M1148" s="39"/>
    </row>
    <row r="1149" spans="1:13" ht="53.25" customHeight="1" x14ac:dyDescent="0.2">
      <c r="A1149" s="915"/>
      <c r="B1149" s="907"/>
      <c r="C1149" s="35" t="s">
        <v>298</v>
      </c>
      <c r="D1149" s="230">
        <f t="shared" si="135"/>
        <v>2150</v>
      </c>
      <c r="E1149" s="230">
        <f t="shared" si="135"/>
        <v>233.75</v>
      </c>
      <c r="F1149" s="95">
        <f t="shared" si="132"/>
        <v>10.872093023255815</v>
      </c>
      <c r="G1149" s="464">
        <f t="shared" si="131"/>
        <v>233.75</v>
      </c>
      <c r="H1149" s="48"/>
      <c r="I1149" s="39"/>
      <c r="J1149" s="39"/>
      <c r="K1149" s="39"/>
      <c r="L1149" s="39"/>
      <c r="M1149" s="39"/>
    </row>
    <row r="1150" spans="1:13" ht="53.25" customHeight="1" x14ac:dyDescent="0.2">
      <c r="A1150" s="879"/>
      <c r="B1150" s="908"/>
      <c r="C1150" s="35" t="s">
        <v>97</v>
      </c>
      <c r="D1150" s="230">
        <f t="shared" si="135"/>
        <v>0</v>
      </c>
      <c r="E1150" s="230">
        <f t="shared" si="135"/>
        <v>0</v>
      </c>
      <c r="F1150" s="95">
        <v>0</v>
      </c>
      <c r="G1150" s="464">
        <f t="shared" si="131"/>
        <v>0</v>
      </c>
      <c r="H1150" s="464"/>
      <c r="I1150" s="39"/>
      <c r="J1150" s="39"/>
      <c r="K1150" s="39"/>
      <c r="L1150" s="39"/>
      <c r="M1150" s="39"/>
    </row>
    <row r="1151" spans="1:13" ht="48.75" customHeight="1" x14ac:dyDescent="0.2">
      <c r="A1151" s="878" t="s">
        <v>15</v>
      </c>
      <c r="B1151" s="906" t="s">
        <v>1301</v>
      </c>
      <c r="C1151" s="35" t="s">
        <v>1</v>
      </c>
      <c r="D1151" s="230">
        <f>SUM(D1152:D1153)</f>
        <v>150</v>
      </c>
      <c r="E1151" s="230">
        <f>SUM(E1152:E1153)</f>
        <v>133.75</v>
      </c>
      <c r="F1151" s="95">
        <f t="shared" si="132"/>
        <v>89.166666666666671</v>
      </c>
      <c r="G1151" s="464">
        <f t="shared" si="131"/>
        <v>133.75</v>
      </c>
      <c r="H1151" s="1084" t="s">
        <v>1521</v>
      </c>
      <c r="I1151" s="39"/>
      <c r="J1151" s="39"/>
      <c r="K1151" s="39"/>
      <c r="L1151" s="39"/>
      <c r="M1151" s="39"/>
    </row>
    <row r="1152" spans="1:13" ht="50.25" customHeight="1" x14ac:dyDescent="0.2">
      <c r="A1152" s="915"/>
      <c r="B1152" s="907"/>
      <c r="C1152" s="35" t="s">
        <v>298</v>
      </c>
      <c r="D1152" s="466">
        <v>150</v>
      </c>
      <c r="E1152" s="433">
        <v>133.75</v>
      </c>
      <c r="F1152" s="95">
        <f t="shared" si="132"/>
        <v>89.166666666666671</v>
      </c>
      <c r="G1152" s="464">
        <f t="shared" si="131"/>
        <v>133.75</v>
      </c>
      <c r="H1152" s="1085"/>
      <c r="I1152" s="39"/>
      <c r="J1152" s="39"/>
      <c r="K1152" s="39"/>
      <c r="L1152" s="39"/>
      <c r="M1152" s="39"/>
    </row>
    <row r="1153" spans="1:13" ht="15" customHeight="1" x14ac:dyDescent="0.2">
      <c r="A1153" s="879"/>
      <c r="B1153" s="908"/>
      <c r="C1153" s="35" t="s">
        <v>97</v>
      </c>
      <c r="D1153" s="230">
        <v>0</v>
      </c>
      <c r="E1153" s="433">
        <v>0</v>
      </c>
      <c r="F1153" s="95"/>
      <c r="G1153" s="464">
        <f t="shared" si="131"/>
        <v>0</v>
      </c>
      <c r="H1153" s="1086"/>
      <c r="I1153" s="39"/>
      <c r="J1153" s="39"/>
      <c r="K1153" s="39"/>
      <c r="L1153" s="39"/>
      <c r="M1153" s="39"/>
    </row>
    <row r="1154" spans="1:13" ht="15.75" customHeight="1" x14ac:dyDescent="0.2">
      <c r="A1154" s="878" t="s">
        <v>59</v>
      </c>
      <c r="B1154" s="906" t="s">
        <v>1302</v>
      </c>
      <c r="C1154" s="35" t="s">
        <v>1</v>
      </c>
      <c r="D1154" s="230">
        <f>SUM(D1155:D1156)</f>
        <v>2000</v>
      </c>
      <c r="E1154" s="230">
        <f>SUM(E1155:E1156)</f>
        <v>100</v>
      </c>
      <c r="F1154" s="95">
        <f t="shared" si="132"/>
        <v>5</v>
      </c>
      <c r="G1154" s="464">
        <f t="shared" si="131"/>
        <v>100</v>
      </c>
      <c r="H1154" s="1084" t="s">
        <v>1523</v>
      </c>
      <c r="I1154" s="39"/>
      <c r="J1154" s="39"/>
      <c r="K1154" s="39"/>
      <c r="L1154" s="39"/>
      <c r="M1154" s="39"/>
    </row>
    <row r="1155" spans="1:13" ht="68.25" customHeight="1" x14ac:dyDescent="0.2">
      <c r="A1155" s="915"/>
      <c r="B1155" s="907"/>
      <c r="C1155" s="35" t="s">
        <v>298</v>
      </c>
      <c r="D1155" s="466">
        <v>2000</v>
      </c>
      <c r="E1155" s="433">
        <v>100</v>
      </c>
      <c r="F1155" s="95">
        <f t="shared" si="132"/>
        <v>5</v>
      </c>
      <c r="G1155" s="464">
        <f t="shared" si="131"/>
        <v>100</v>
      </c>
      <c r="H1155" s="1085"/>
      <c r="I1155" s="39"/>
      <c r="J1155" s="39"/>
      <c r="K1155" s="39"/>
      <c r="L1155" s="39"/>
      <c r="M1155" s="39"/>
    </row>
    <row r="1156" spans="1:13" ht="15" customHeight="1" x14ac:dyDescent="0.2">
      <c r="A1156" s="879"/>
      <c r="B1156" s="908"/>
      <c r="C1156" s="35" t="s">
        <v>97</v>
      </c>
      <c r="D1156" s="230">
        <v>0</v>
      </c>
      <c r="E1156" s="433"/>
      <c r="F1156" s="95"/>
      <c r="G1156" s="464">
        <f t="shared" si="131"/>
        <v>0</v>
      </c>
      <c r="H1156" s="1086"/>
      <c r="I1156" s="39"/>
      <c r="J1156" s="39"/>
      <c r="K1156" s="39"/>
      <c r="L1156" s="39"/>
      <c r="M1156" s="39"/>
    </row>
    <row r="1157" spans="1:13" ht="32.25" customHeight="1" x14ac:dyDescent="0.2">
      <c r="A1157" s="878">
        <v>2</v>
      </c>
      <c r="B1157" s="1092" t="s">
        <v>1303</v>
      </c>
      <c r="C1157" s="35" t="s">
        <v>1</v>
      </c>
      <c r="D1157" s="230">
        <f t="shared" ref="D1157:E1162" si="136">D1160</f>
        <v>150</v>
      </c>
      <c r="E1157" s="230">
        <f t="shared" si="136"/>
        <v>75</v>
      </c>
      <c r="F1157" s="95">
        <f t="shared" si="132"/>
        <v>50</v>
      </c>
      <c r="G1157" s="464">
        <f t="shared" si="131"/>
        <v>75</v>
      </c>
      <c r="H1157" s="464"/>
      <c r="I1157" s="39"/>
      <c r="J1157" s="39"/>
      <c r="K1157" s="39"/>
      <c r="L1157" s="39"/>
      <c r="M1157" s="39"/>
    </row>
    <row r="1158" spans="1:13" ht="60" customHeight="1" x14ac:dyDescent="0.2">
      <c r="A1158" s="915"/>
      <c r="B1158" s="1093"/>
      <c r="C1158" s="35" t="s">
        <v>298</v>
      </c>
      <c r="D1158" s="230">
        <f t="shared" si="136"/>
        <v>150</v>
      </c>
      <c r="E1158" s="230">
        <f t="shared" si="136"/>
        <v>75</v>
      </c>
      <c r="F1158" s="95">
        <f t="shared" si="132"/>
        <v>50</v>
      </c>
      <c r="G1158" s="464">
        <f t="shared" si="131"/>
        <v>75</v>
      </c>
      <c r="H1158" s="464"/>
      <c r="I1158" s="39"/>
      <c r="J1158" s="39"/>
      <c r="K1158" s="39"/>
      <c r="L1158" s="39"/>
      <c r="M1158" s="39"/>
    </row>
    <row r="1159" spans="1:13" ht="44.25" customHeight="1" x14ac:dyDescent="0.2">
      <c r="A1159" s="879"/>
      <c r="B1159" s="1094"/>
      <c r="C1159" s="35" t="s">
        <v>97</v>
      </c>
      <c r="D1159" s="230">
        <f t="shared" si="136"/>
        <v>0</v>
      </c>
      <c r="E1159" s="230">
        <f t="shared" si="136"/>
        <v>0</v>
      </c>
      <c r="F1159" s="95">
        <v>0</v>
      </c>
      <c r="G1159" s="464">
        <f t="shared" ref="G1159:G1180" si="137">E1159</f>
        <v>0</v>
      </c>
      <c r="H1159" s="464"/>
      <c r="I1159" s="39"/>
      <c r="J1159" s="39"/>
      <c r="K1159" s="39"/>
      <c r="L1159" s="39"/>
      <c r="M1159" s="39"/>
    </row>
    <row r="1160" spans="1:13" ht="64.5" customHeight="1" x14ac:dyDescent="0.2">
      <c r="A1160" s="878" t="s">
        <v>349</v>
      </c>
      <c r="B1160" s="906" t="s">
        <v>1304</v>
      </c>
      <c r="C1160" s="35" t="s">
        <v>1</v>
      </c>
      <c r="D1160" s="230">
        <f t="shared" si="136"/>
        <v>150</v>
      </c>
      <c r="E1160" s="230">
        <f t="shared" si="136"/>
        <v>75</v>
      </c>
      <c r="F1160" s="95">
        <f t="shared" si="132"/>
        <v>50</v>
      </c>
      <c r="G1160" s="464">
        <f t="shared" si="137"/>
        <v>75</v>
      </c>
      <c r="H1160" s="464"/>
      <c r="I1160" s="39"/>
      <c r="J1160" s="39"/>
      <c r="K1160" s="39"/>
      <c r="L1160" s="39"/>
      <c r="M1160" s="39"/>
    </row>
    <row r="1161" spans="1:13" ht="51" customHeight="1" x14ac:dyDescent="0.2">
      <c r="A1161" s="915"/>
      <c r="B1161" s="907"/>
      <c r="C1161" s="35" t="s">
        <v>298</v>
      </c>
      <c r="D1161" s="230">
        <f t="shared" si="136"/>
        <v>150</v>
      </c>
      <c r="E1161" s="230">
        <f t="shared" si="136"/>
        <v>75</v>
      </c>
      <c r="F1161" s="95">
        <f t="shared" si="132"/>
        <v>50</v>
      </c>
      <c r="G1161" s="464">
        <f t="shared" si="137"/>
        <v>75</v>
      </c>
      <c r="H1161" s="464"/>
      <c r="I1161" s="39"/>
      <c r="J1161" s="39"/>
      <c r="K1161" s="39"/>
      <c r="L1161" s="39"/>
      <c r="M1161" s="39"/>
    </row>
    <row r="1162" spans="1:13" ht="29.25" customHeight="1" x14ac:dyDescent="0.2">
      <c r="A1162" s="879"/>
      <c r="B1162" s="908"/>
      <c r="C1162" s="35" t="s">
        <v>97</v>
      </c>
      <c r="D1162" s="230">
        <f t="shared" si="136"/>
        <v>0</v>
      </c>
      <c r="E1162" s="230">
        <f t="shared" si="136"/>
        <v>0</v>
      </c>
      <c r="F1162" s="95">
        <v>0</v>
      </c>
      <c r="G1162" s="464">
        <f t="shared" si="137"/>
        <v>0</v>
      </c>
      <c r="H1162" s="464"/>
      <c r="I1162" s="39"/>
      <c r="J1162" s="39"/>
      <c r="K1162" s="39"/>
      <c r="L1162" s="39"/>
      <c r="M1162" s="39"/>
    </row>
    <row r="1163" spans="1:13" ht="15.75" customHeight="1" x14ac:dyDescent="0.2">
      <c r="A1163" s="878" t="s">
        <v>351</v>
      </c>
      <c r="B1163" s="906" t="s">
        <v>1305</v>
      </c>
      <c r="C1163" s="35" t="s">
        <v>1</v>
      </c>
      <c r="D1163" s="230">
        <f>SUM(D1164:D1165)</f>
        <v>150</v>
      </c>
      <c r="E1163" s="230">
        <f>SUM(E1164:E1165)</f>
        <v>75</v>
      </c>
      <c r="F1163" s="95">
        <f t="shared" si="132"/>
        <v>50</v>
      </c>
      <c r="G1163" s="464">
        <f t="shared" si="137"/>
        <v>75</v>
      </c>
      <c r="H1163" s="1084" t="s">
        <v>1525</v>
      </c>
      <c r="I1163" s="39"/>
      <c r="J1163" s="39"/>
      <c r="K1163" s="39"/>
      <c r="L1163" s="39"/>
      <c r="M1163" s="39"/>
    </row>
    <row r="1164" spans="1:13" ht="46.5" customHeight="1" x14ac:dyDescent="0.2">
      <c r="A1164" s="915"/>
      <c r="B1164" s="907"/>
      <c r="C1164" s="35" t="s">
        <v>298</v>
      </c>
      <c r="D1164" s="466">
        <v>150</v>
      </c>
      <c r="E1164" s="433">
        <v>75</v>
      </c>
      <c r="F1164" s="95">
        <f t="shared" si="132"/>
        <v>50</v>
      </c>
      <c r="G1164" s="464">
        <f t="shared" si="137"/>
        <v>75</v>
      </c>
      <c r="H1164" s="1085"/>
      <c r="I1164" s="39"/>
      <c r="J1164" s="39"/>
      <c r="K1164" s="39"/>
      <c r="L1164" s="39"/>
      <c r="M1164" s="39"/>
    </row>
    <row r="1165" spans="1:13" ht="31.5" customHeight="1" x14ac:dyDescent="0.2">
      <c r="A1165" s="879"/>
      <c r="B1165" s="908"/>
      <c r="C1165" s="35" t="s">
        <v>97</v>
      </c>
      <c r="D1165" s="230">
        <v>0</v>
      </c>
      <c r="E1165" s="433">
        <v>0</v>
      </c>
      <c r="F1165" s="95">
        <v>0</v>
      </c>
      <c r="G1165" s="464">
        <f t="shared" si="137"/>
        <v>0</v>
      </c>
      <c r="H1165" s="1086"/>
      <c r="I1165" s="39"/>
      <c r="J1165" s="39"/>
      <c r="K1165" s="39"/>
      <c r="L1165" s="39"/>
      <c r="M1165" s="39"/>
    </row>
    <row r="1166" spans="1:13" ht="15.75" customHeight="1" x14ac:dyDescent="0.2">
      <c r="A1166" s="878">
        <v>3</v>
      </c>
      <c r="B1166" s="1092" t="s">
        <v>1306</v>
      </c>
      <c r="C1166" s="35" t="s">
        <v>1</v>
      </c>
      <c r="D1166" s="230">
        <f t="shared" ref="D1166:E1168" si="138">D1169+D1175</f>
        <v>4995</v>
      </c>
      <c r="E1166" s="230">
        <f t="shared" si="138"/>
        <v>3783.9</v>
      </c>
      <c r="F1166" s="95">
        <f t="shared" si="132"/>
        <v>75.753753753753756</v>
      </c>
      <c r="G1166" s="464">
        <f t="shared" si="137"/>
        <v>3783.9</v>
      </c>
      <c r="H1166" s="464"/>
      <c r="I1166" s="39"/>
      <c r="J1166" s="39"/>
      <c r="K1166" s="39"/>
      <c r="L1166" s="39"/>
      <c r="M1166" s="39"/>
    </row>
    <row r="1167" spans="1:13" ht="60" customHeight="1" x14ac:dyDescent="0.2">
      <c r="A1167" s="915"/>
      <c r="B1167" s="1093"/>
      <c r="C1167" s="35" t="s">
        <v>298</v>
      </c>
      <c r="D1167" s="230">
        <f t="shared" si="138"/>
        <v>4995</v>
      </c>
      <c r="E1167" s="635">
        <f t="shared" si="138"/>
        <v>3783.9</v>
      </c>
      <c r="F1167" s="95">
        <f t="shared" si="132"/>
        <v>75.753753753753756</v>
      </c>
      <c r="G1167" s="464">
        <f t="shared" si="137"/>
        <v>3783.9</v>
      </c>
      <c r="H1167" s="464"/>
      <c r="I1167" s="39"/>
      <c r="J1167" s="39"/>
      <c r="K1167" s="39"/>
      <c r="L1167" s="39"/>
      <c r="M1167" s="39"/>
    </row>
    <row r="1168" spans="1:13" ht="38.25" customHeight="1" x14ac:dyDescent="0.2">
      <c r="A1168" s="879"/>
      <c r="B1168" s="1094"/>
      <c r="C1168" s="35" t="s">
        <v>97</v>
      </c>
      <c r="D1168" s="230">
        <f t="shared" si="138"/>
        <v>0</v>
      </c>
      <c r="E1168" s="230">
        <f t="shared" si="138"/>
        <v>0</v>
      </c>
      <c r="F1168" s="95">
        <v>0</v>
      </c>
      <c r="G1168" s="464">
        <f t="shared" si="137"/>
        <v>0</v>
      </c>
      <c r="H1168" s="464"/>
      <c r="I1168" s="39"/>
      <c r="J1168" s="39"/>
      <c r="K1168" s="39"/>
      <c r="L1168" s="39"/>
      <c r="M1168" s="39"/>
    </row>
    <row r="1169" spans="1:13" ht="15.75" customHeight="1" x14ac:dyDescent="0.2">
      <c r="A1169" s="878" t="s">
        <v>468</v>
      </c>
      <c r="B1169" s="906" t="s">
        <v>1307</v>
      </c>
      <c r="C1169" s="35" t="s">
        <v>1</v>
      </c>
      <c r="D1169" s="230">
        <f t="shared" ref="D1169:E1171" si="139">D1172</f>
        <v>350</v>
      </c>
      <c r="E1169" s="230">
        <f t="shared" si="139"/>
        <v>243.1</v>
      </c>
      <c r="F1169" s="95">
        <f t="shared" si="132"/>
        <v>69.457142857142856</v>
      </c>
      <c r="G1169" s="464">
        <f t="shared" si="137"/>
        <v>243.1</v>
      </c>
      <c r="H1169" s="464"/>
      <c r="I1169" s="39"/>
      <c r="J1169" s="39"/>
      <c r="K1169" s="39"/>
      <c r="L1169" s="39"/>
      <c r="M1169" s="39"/>
    </row>
    <row r="1170" spans="1:13" ht="63" customHeight="1" x14ac:dyDescent="0.2">
      <c r="A1170" s="915"/>
      <c r="B1170" s="907"/>
      <c r="C1170" s="35" t="s">
        <v>298</v>
      </c>
      <c r="D1170" s="230">
        <f t="shared" si="139"/>
        <v>350</v>
      </c>
      <c r="E1170" s="230">
        <f t="shared" si="139"/>
        <v>243.1</v>
      </c>
      <c r="F1170" s="95">
        <f t="shared" si="132"/>
        <v>69.457142857142856</v>
      </c>
      <c r="G1170" s="464">
        <f t="shared" si="137"/>
        <v>243.1</v>
      </c>
      <c r="H1170" s="464"/>
      <c r="I1170" s="39"/>
      <c r="J1170" s="39"/>
      <c r="K1170" s="39"/>
      <c r="L1170" s="39"/>
      <c r="M1170" s="39"/>
    </row>
    <row r="1171" spans="1:13" ht="50.25" customHeight="1" x14ac:dyDescent="0.2">
      <c r="A1171" s="879"/>
      <c r="B1171" s="908"/>
      <c r="C1171" s="35" t="s">
        <v>97</v>
      </c>
      <c r="D1171" s="230">
        <f t="shared" si="139"/>
        <v>0</v>
      </c>
      <c r="E1171" s="230">
        <f t="shared" si="139"/>
        <v>0</v>
      </c>
      <c r="F1171" s="95">
        <v>0</v>
      </c>
      <c r="G1171" s="464">
        <f t="shared" si="137"/>
        <v>0</v>
      </c>
      <c r="H1171" s="464"/>
      <c r="I1171" s="39"/>
      <c r="J1171" s="39"/>
      <c r="K1171" s="39"/>
      <c r="L1171" s="39"/>
      <c r="M1171" s="39"/>
    </row>
    <row r="1172" spans="1:13" ht="25.5" customHeight="1" x14ac:dyDescent="0.2">
      <c r="A1172" s="878" t="s">
        <v>470</v>
      </c>
      <c r="B1172" s="906" t="s">
        <v>1308</v>
      </c>
      <c r="C1172" s="35" t="s">
        <v>1</v>
      </c>
      <c r="D1172" s="230">
        <f>SUM(D1173:D1174)</f>
        <v>350</v>
      </c>
      <c r="E1172" s="230">
        <f>SUM(E1173:E1174)</f>
        <v>243.1</v>
      </c>
      <c r="F1172" s="95">
        <f t="shared" si="132"/>
        <v>69.457142857142856</v>
      </c>
      <c r="G1172" s="464">
        <f t="shared" si="137"/>
        <v>243.1</v>
      </c>
      <c r="H1172" s="1084" t="s">
        <v>1676</v>
      </c>
      <c r="I1172" s="39"/>
      <c r="J1172" s="39"/>
      <c r="K1172" s="39"/>
      <c r="L1172" s="39"/>
      <c r="M1172" s="39"/>
    </row>
    <row r="1173" spans="1:13" ht="54.75" customHeight="1" x14ac:dyDescent="0.2">
      <c r="A1173" s="915"/>
      <c r="B1173" s="907"/>
      <c r="C1173" s="35" t="s">
        <v>298</v>
      </c>
      <c r="D1173" s="466">
        <v>350</v>
      </c>
      <c r="E1173" s="433">
        <v>243.1</v>
      </c>
      <c r="F1173" s="95">
        <f t="shared" si="132"/>
        <v>69.457142857142856</v>
      </c>
      <c r="G1173" s="464">
        <f t="shared" si="137"/>
        <v>243.1</v>
      </c>
      <c r="H1173" s="1085"/>
      <c r="I1173" s="39"/>
      <c r="J1173" s="39"/>
      <c r="K1173" s="39"/>
      <c r="L1173" s="39"/>
      <c r="M1173" s="39"/>
    </row>
    <row r="1174" spans="1:13" ht="51.75" customHeight="1" x14ac:dyDescent="0.2">
      <c r="A1174" s="879"/>
      <c r="B1174" s="908"/>
      <c r="C1174" s="15" t="s">
        <v>97</v>
      </c>
      <c r="D1174" s="469">
        <v>0</v>
      </c>
      <c r="E1174" s="433">
        <v>0</v>
      </c>
      <c r="F1174" s="95">
        <v>0</v>
      </c>
      <c r="G1174" s="464">
        <f t="shared" si="137"/>
        <v>0</v>
      </c>
      <c r="H1174" s="1086"/>
      <c r="I1174" s="39"/>
      <c r="J1174" s="39"/>
      <c r="K1174" s="39"/>
      <c r="L1174" s="39"/>
      <c r="M1174" s="39"/>
    </row>
    <row r="1175" spans="1:13" ht="15.75" customHeight="1" x14ac:dyDescent="0.2">
      <c r="A1175" s="878" t="s">
        <v>472</v>
      </c>
      <c r="B1175" s="906" t="s">
        <v>1309</v>
      </c>
      <c r="C1175" s="35" t="s">
        <v>1</v>
      </c>
      <c r="D1175" s="230">
        <f>D1178</f>
        <v>4645</v>
      </c>
      <c r="E1175" s="230">
        <f>E1178</f>
        <v>3540.8</v>
      </c>
      <c r="F1175" s="95">
        <f t="shared" si="132"/>
        <v>76.228202368137786</v>
      </c>
      <c r="G1175" s="464">
        <f t="shared" si="137"/>
        <v>3540.8</v>
      </c>
      <c r="H1175" s="464"/>
      <c r="I1175" s="39"/>
      <c r="J1175" s="39"/>
      <c r="K1175" s="39"/>
      <c r="L1175" s="39"/>
      <c r="M1175" s="39"/>
    </row>
    <row r="1176" spans="1:13" ht="60" customHeight="1" x14ac:dyDescent="0.2">
      <c r="A1176" s="915"/>
      <c r="B1176" s="907"/>
      <c r="C1176" s="35" t="s">
        <v>298</v>
      </c>
      <c r="D1176" s="230">
        <f>D1179</f>
        <v>4645</v>
      </c>
      <c r="E1176" s="635">
        <f>E1179</f>
        <v>3540.8</v>
      </c>
      <c r="F1176" s="95">
        <f t="shared" si="132"/>
        <v>76.228202368137786</v>
      </c>
      <c r="G1176" s="464">
        <f t="shared" si="137"/>
        <v>3540.8</v>
      </c>
      <c r="H1176" s="464"/>
      <c r="I1176" s="39"/>
      <c r="J1176" s="39"/>
      <c r="K1176" s="39"/>
      <c r="L1176" s="39"/>
      <c r="M1176" s="39"/>
    </row>
    <row r="1177" spans="1:13" ht="23.25" customHeight="1" x14ac:dyDescent="0.2">
      <c r="A1177" s="879"/>
      <c r="B1177" s="908"/>
      <c r="C1177" s="35" t="s">
        <v>97</v>
      </c>
      <c r="D1177" s="230">
        <f>D1180</f>
        <v>0</v>
      </c>
      <c r="E1177" s="433">
        <v>0</v>
      </c>
      <c r="F1177" s="95">
        <v>0</v>
      </c>
      <c r="G1177" s="464">
        <f t="shared" si="137"/>
        <v>0</v>
      </c>
      <c r="H1177" s="464"/>
      <c r="I1177" s="39"/>
      <c r="J1177" s="39"/>
      <c r="K1177" s="39"/>
      <c r="L1177" s="39"/>
      <c r="M1177" s="39"/>
    </row>
    <row r="1178" spans="1:13" ht="15.75" customHeight="1" x14ac:dyDescent="0.2">
      <c r="A1178" s="878" t="s">
        <v>474</v>
      </c>
      <c r="B1178" s="906" t="s">
        <v>1310</v>
      </c>
      <c r="C1178" s="35" t="s">
        <v>1</v>
      </c>
      <c r="D1178" s="230">
        <f>SUM(D1179:D1180)</f>
        <v>4645</v>
      </c>
      <c r="E1178" s="230">
        <f>SUM(E1179:E1180)</f>
        <v>3540.8</v>
      </c>
      <c r="F1178" s="95">
        <f t="shared" si="132"/>
        <v>76.228202368137786</v>
      </c>
      <c r="G1178" s="464">
        <f t="shared" si="137"/>
        <v>3540.8</v>
      </c>
      <c r="H1178" s="1084" t="s">
        <v>1676</v>
      </c>
      <c r="I1178" s="39"/>
      <c r="J1178" s="39"/>
      <c r="K1178" s="39"/>
      <c r="L1178" s="39"/>
      <c r="M1178" s="39"/>
    </row>
    <row r="1179" spans="1:13" ht="60" customHeight="1" x14ac:dyDescent="0.2">
      <c r="A1179" s="915"/>
      <c r="B1179" s="907"/>
      <c r="C1179" s="35" t="s">
        <v>298</v>
      </c>
      <c r="D1179" s="466">
        <v>4645</v>
      </c>
      <c r="E1179" s="433">
        <v>3540.8</v>
      </c>
      <c r="F1179" s="95">
        <f t="shared" si="132"/>
        <v>76.228202368137786</v>
      </c>
      <c r="G1179" s="464">
        <f t="shared" si="137"/>
        <v>3540.8</v>
      </c>
      <c r="H1179" s="1085"/>
      <c r="I1179" s="39"/>
      <c r="J1179" s="39"/>
      <c r="K1179" s="39"/>
      <c r="L1179" s="39"/>
      <c r="M1179" s="39"/>
    </row>
    <row r="1180" spans="1:13" ht="25.5" customHeight="1" x14ac:dyDescent="0.2">
      <c r="A1180" s="879"/>
      <c r="B1180" s="908"/>
      <c r="C1180" s="15" t="s">
        <v>97</v>
      </c>
      <c r="D1180" s="469">
        <v>0</v>
      </c>
      <c r="E1180" s="433">
        <v>0</v>
      </c>
      <c r="F1180" s="95">
        <v>0</v>
      </c>
      <c r="G1180" s="464">
        <f t="shared" si="137"/>
        <v>0</v>
      </c>
      <c r="H1180" s="1086"/>
      <c r="I1180" s="39"/>
      <c r="J1180" s="39"/>
      <c r="K1180" s="39"/>
      <c r="L1180" s="39"/>
      <c r="M1180" s="39"/>
    </row>
    <row r="1181" spans="1:13" ht="38.25" customHeight="1" x14ac:dyDescent="0.2">
      <c r="A1181" s="889" t="s">
        <v>299</v>
      </c>
      <c r="B1181" s="1396"/>
      <c r="C1181" s="1396"/>
      <c r="D1181" s="1396"/>
      <c r="E1181" s="1396"/>
      <c r="F1181" s="1396"/>
      <c r="G1181" s="1396"/>
      <c r="H1181" s="1397"/>
      <c r="I1181" s="39"/>
      <c r="J1181" s="39"/>
      <c r="K1181" s="39"/>
      <c r="L1181" s="39"/>
      <c r="M1181" s="39"/>
    </row>
    <row r="1182" spans="1:13" ht="15" customHeight="1" x14ac:dyDescent="0.2">
      <c r="A1182" s="1070"/>
      <c r="B1182" s="1079" t="s">
        <v>54</v>
      </c>
      <c r="C1182" s="32" t="s">
        <v>267</v>
      </c>
      <c r="D1182" s="70">
        <f>SUM(D1183:D1186)</f>
        <v>2000</v>
      </c>
      <c r="E1182" s="70">
        <f>SUM(E1183:E1186)</f>
        <v>1660.7</v>
      </c>
      <c r="F1182" s="521">
        <f>E1182*100/D1182</f>
        <v>83.034999999999997</v>
      </c>
      <c r="G1182" s="70">
        <f>SUM(G1183:G1186)</f>
        <v>1660.7</v>
      </c>
      <c r="H1182" s="126"/>
      <c r="I1182" s="39"/>
      <c r="J1182" s="39"/>
      <c r="K1182" s="39"/>
      <c r="L1182" s="39"/>
      <c r="M1182" s="39"/>
    </row>
    <row r="1183" spans="1:13" ht="51" customHeight="1" x14ac:dyDescent="0.2">
      <c r="A1183" s="1071"/>
      <c r="B1183" s="1080"/>
      <c r="C1183" s="585" t="s">
        <v>8</v>
      </c>
      <c r="D1183" s="12">
        <v>0</v>
      </c>
      <c r="E1183" s="12">
        <v>0</v>
      </c>
      <c r="F1183" s="98">
        <v>0</v>
      </c>
      <c r="G1183" s="12">
        <v>0</v>
      </c>
      <c r="H1183" s="127"/>
      <c r="I1183" s="39"/>
      <c r="J1183" s="39"/>
      <c r="K1183" s="39"/>
      <c r="L1183" s="39"/>
      <c r="M1183" s="39"/>
    </row>
    <row r="1184" spans="1:13" ht="63.75" customHeight="1" x14ac:dyDescent="0.2">
      <c r="A1184" s="1071"/>
      <c r="B1184" s="1080"/>
      <c r="C1184" s="189" t="s">
        <v>2</v>
      </c>
      <c r="D1184" s="12">
        <v>0</v>
      </c>
      <c r="E1184" s="12">
        <v>0</v>
      </c>
      <c r="F1184" s="98">
        <v>0</v>
      </c>
      <c r="G1184" s="12">
        <v>0</v>
      </c>
      <c r="H1184" s="127"/>
      <c r="I1184" s="39"/>
      <c r="J1184" s="39"/>
      <c r="K1184" s="39"/>
      <c r="L1184" s="39"/>
      <c r="M1184" s="39"/>
    </row>
    <row r="1185" spans="1:13" ht="71.25" x14ac:dyDescent="0.2">
      <c r="A1185" s="1071"/>
      <c r="B1185" s="1080"/>
      <c r="C1185" s="189" t="s">
        <v>3</v>
      </c>
      <c r="D1185" s="23">
        <f>D1188+D1197</f>
        <v>2000</v>
      </c>
      <c r="E1185" s="23">
        <f>E1188+E1197</f>
        <v>1660.7</v>
      </c>
      <c r="F1185" s="92">
        <f>E1185*100/D1185</f>
        <v>83.034999999999997</v>
      </c>
      <c r="G1185" s="23">
        <f>G1188+G1197</f>
        <v>1660.7</v>
      </c>
      <c r="H1185" s="127"/>
      <c r="I1185" s="39"/>
      <c r="J1185" s="39"/>
      <c r="K1185" s="39"/>
      <c r="L1185" s="39"/>
      <c r="M1185" s="39"/>
    </row>
    <row r="1186" spans="1:13" ht="28.5" x14ac:dyDescent="0.2">
      <c r="A1186" s="1072"/>
      <c r="B1186" s="1081"/>
      <c r="C1186" s="189" t="s">
        <v>97</v>
      </c>
      <c r="D1186" s="23">
        <f>D1189+D1198</f>
        <v>0</v>
      </c>
      <c r="E1186" s="23">
        <f>E1189+E1198</f>
        <v>0</v>
      </c>
      <c r="F1186" s="98">
        <v>0</v>
      </c>
      <c r="G1186" s="23">
        <f>G1189+G1198</f>
        <v>0</v>
      </c>
      <c r="H1186" s="129"/>
      <c r="I1186" s="39"/>
      <c r="J1186" s="39"/>
      <c r="K1186" s="39"/>
      <c r="L1186" s="39"/>
      <c r="M1186" s="39"/>
    </row>
    <row r="1187" spans="1:13" ht="63" customHeight="1" x14ac:dyDescent="0.2">
      <c r="A1187" s="878">
        <v>1</v>
      </c>
      <c r="B1187" s="912" t="s">
        <v>807</v>
      </c>
      <c r="C1187" s="601" t="s">
        <v>1</v>
      </c>
      <c r="D1187" s="132">
        <f>D1188+D1189</f>
        <v>2000</v>
      </c>
      <c r="E1187" s="132">
        <f>E1188+E1189</f>
        <v>1660.7</v>
      </c>
      <c r="F1187" s="92">
        <f>E1187*100/D1187</f>
        <v>83.034999999999997</v>
      </c>
      <c r="G1187" s="132">
        <f>G1188+G1189</f>
        <v>1660.7</v>
      </c>
      <c r="H1187" s="240"/>
      <c r="I1187" s="39"/>
      <c r="J1187" s="39"/>
      <c r="K1187" s="39"/>
      <c r="L1187" s="39"/>
      <c r="M1187" s="39"/>
    </row>
    <row r="1188" spans="1:13" ht="143.25" customHeight="1" x14ac:dyDescent="0.2">
      <c r="A1188" s="909"/>
      <c r="B1188" s="913"/>
      <c r="C1188" s="601" t="s">
        <v>298</v>
      </c>
      <c r="D1188" s="132">
        <f>D1191</f>
        <v>2000</v>
      </c>
      <c r="E1188" s="132">
        <f>E1191</f>
        <v>1660.7</v>
      </c>
      <c r="F1188" s="92">
        <f>E1188*100/D1188</f>
        <v>83.034999999999997</v>
      </c>
      <c r="G1188" s="132">
        <f>G1191</f>
        <v>1660.7</v>
      </c>
      <c r="H1188" s="240"/>
      <c r="I1188" s="39"/>
      <c r="J1188" s="39"/>
      <c r="K1188" s="39"/>
      <c r="L1188" s="39"/>
      <c r="M1188" s="39"/>
    </row>
    <row r="1189" spans="1:13" ht="152.25" customHeight="1" x14ac:dyDescent="0.2">
      <c r="A1189" s="910"/>
      <c r="B1189" s="914"/>
      <c r="C1189" s="601" t="s">
        <v>97</v>
      </c>
      <c r="D1189" s="73">
        <f>D1192</f>
        <v>0</v>
      </c>
      <c r="E1189" s="73">
        <f>E1192</f>
        <v>0</v>
      </c>
      <c r="F1189" s="115">
        <v>0</v>
      </c>
      <c r="G1189" s="73">
        <f>G1192</f>
        <v>0</v>
      </c>
      <c r="H1189" s="240"/>
      <c r="I1189" s="39"/>
      <c r="J1189" s="39"/>
      <c r="K1189" s="39"/>
      <c r="L1189" s="39"/>
      <c r="M1189" s="39"/>
    </row>
    <row r="1190" spans="1:13" ht="24.75" customHeight="1" x14ac:dyDescent="0.2">
      <c r="A1190" s="878" t="s">
        <v>338</v>
      </c>
      <c r="B1190" s="886" t="s">
        <v>808</v>
      </c>
      <c r="C1190" s="601" t="s">
        <v>1</v>
      </c>
      <c r="D1190" s="132">
        <f>D1191+D1192</f>
        <v>2000</v>
      </c>
      <c r="E1190" s="132">
        <f>E1191+E1192</f>
        <v>1660.7</v>
      </c>
      <c r="F1190" s="115">
        <v>0</v>
      </c>
      <c r="G1190" s="132">
        <f>G1191+G1192</f>
        <v>1660.7</v>
      </c>
      <c r="H1190" s="240"/>
      <c r="I1190" s="39"/>
      <c r="J1190" s="39"/>
      <c r="K1190" s="39"/>
      <c r="L1190" s="39"/>
      <c r="M1190" s="39"/>
    </row>
    <row r="1191" spans="1:13" ht="96.75" customHeight="1" x14ac:dyDescent="0.2">
      <c r="A1191" s="909"/>
      <c r="B1191" s="911"/>
      <c r="C1191" s="601" t="s">
        <v>298</v>
      </c>
      <c r="D1191" s="132">
        <f>D1194</f>
        <v>2000</v>
      </c>
      <c r="E1191" s="132">
        <f>E1194</f>
        <v>1660.7</v>
      </c>
      <c r="F1191" s="92">
        <f>E1191*100/D1191</f>
        <v>83.034999999999997</v>
      </c>
      <c r="G1191" s="132">
        <f>G1194</f>
        <v>1660.7</v>
      </c>
      <c r="H1191" s="204"/>
      <c r="I1191" s="39"/>
      <c r="J1191" s="39"/>
      <c r="K1191" s="39"/>
      <c r="L1191" s="39"/>
      <c r="M1191" s="39"/>
    </row>
    <row r="1192" spans="1:13" ht="137.25" customHeight="1" x14ac:dyDescent="0.2">
      <c r="A1192" s="910"/>
      <c r="B1192" s="887"/>
      <c r="C1192" s="601" t="s">
        <v>97</v>
      </c>
      <c r="D1192" s="132">
        <f>D1195</f>
        <v>0</v>
      </c>
      <c r="E1192" s="132">
        <f>E1195</f>
        <v>0</v>
      </c>
      <c r="F1192" s="115">
        <v>0</v>
      </c>
      <c r="G1192" s="132">
        <f>G1195</f>
        <v>0</v>
      </c>
      <c r="H1192" s="204"/>
      <c r="I1192" s="39"/>
      <c r="J1192" s="39"/>
      <c r="K1192" s="39"/>
      <c r="L1192" s="39"/>
      <c r="M1192" s="39"/>
    </row>
    <row r="1193" spans="1:13" ht="63.75" customHeight="1" x14ac:dyDescent="0.2">
      <c r="A1193" s="878" t="s">
        <v>67</v>
      </c>
      <c r="B1193" s="886" t="s">
        <v>809</v>
      </c>
      <c r="C1193" s="601" t="s">
        <v>1</v>
      </c>
      <c r="D1193" s="132">
        <f>D1194+D1195</f>
        <v>2000</v>
      </c>
      <c r="E1193" s="132">
        <f>E1194+E1195</f>
        <v>1660.7</v>
      </c>
      <c r="F1193" s="92">
        <f>E1193*100/D1193</f>
        <v>83.034999999999997</v>
      </c>
      <c r="G1193" s="132">
        <f>G1194+G1195</f>
        <v>1660.7</v>
      </c>
      <c r="H1193" s="1073" t="s">
        <v>1677</v>
      </c>
      <c r="I1193" s="39"/>
      <c r="J1193" s="39"/>
      <c r="K1193" s="39"/>
      <c r="L1193" s="39"/>
      <c r="M1193" s="39"/>
    </row>
    <row r="1194" spans="1:13" ht="80.25" customHeight="1" x14ac:dyDescent="0.2">
      <c r="A1194" s="909"/>
      <c r="B1194" s="911"/>
      <c r="C1194" s="601" t="s">
        <v>298</v>
      </c>
      <c r="D1194" s="132">
        <v>2000</v>
      </c>
      <c r="E1194" s="73">
        <v>1660.7</v>
      </c>
      <c r="F1194" s="92">
        <f>E1194*100/D1194</f>
        <v>83.034999999999997</v>
      </c>
      <c r="G1194" s="71">
        <v>1660.7</v>
      </c>
      <c r="H1194" s="1074"/>
      <c r="I1194" s="39"/>
      <c r="J1194" s="39"/>
      <c r="K1194" s="39"/>
      <c r="L1194" s="39"/>
      <c r="M1194" s="39"/>
    </row>
    <row r="1195" spans="1:13" ht="33" customHeight="1" x14ac:dyDescent="0.2">
      <c r="A1195" s="910"/>
      <c r="B1195" s="887"/>
      <c r="C1195" s="601" t="s">
        <v>97</v>
      </c>
      <c r="D1195" s="72">
        <v>0</v>
      </c>
      <c r="E1195" s="73">
        <v>0</v>
      </c>
      <c r="F1195" s="115">
        <v>0</v>
      </c>
      <c r="G1195" s="71">
        <v>0</v>
      </c>
      <c r="H1195" s="1075"/>
      <c r="I1195" s="39"/>
      <c r="J1195" s="39"/>
      <c r="K1195" s="39"/>
      <c r="L1195" s="39"/>
      <c r="M1195" s="39"/>
    </row>
    <row r="1196" spans="1:13" ht="15" customHeight="1" x14ac:dyDescent="0.2">
      <c r="A1196" s="878" t="s">
        <v>561</v>
      </c>
      <c r="B1196" s="912" t="s">
        <v>810</v>
      </c>
      <c r="C1196" s="601" t="s">
        <v>1</v>
      </c>
      <c r="D1196" s="72">
        <f>D1197+D1198</f>
        <v>0</v>
      </c>
      <c r="E1196" s="72">
        <f>E1197+E1198</f>
        <v>0</v>
      </c>
      <c r="F1196" s="115">
        <v>0</v>
      </c>
      <c r="G1196" s="72">
        <f>G1197+G1198</f>
        <v>0</v>
      </c>
      <c r="H1196" s="240"/>
      <c r="I1196" s="39"/>
      <c r="J1196" s="39"/>
      <c r="K1196" s="39"/>
      <c r="L1196" s="39"/>
      <c r="M1196" s="39"/>
    </row>
    <row r="1197" spans="1:13" ht="45" x14ac:dyDescent="0.2">
      <c r="A1197" s="909"/>
      <c r="B1197" s="913"/>
      <c r="C1197" s="601" t="s">
        <v>298</v>
      </c>
      <c r="D1197" s="72">
        <f>D1200</f>
        <v>0</v>
      </c>
      <c r="E1197" s="72">
        <f>E1200</f>
        <v>0</v>
      </c>
      <c r="F1197" s="115">
        <v>0</v>
      </c>
      <c r="G1197" s="72">
        <f>G1200</f>
        <v>0</v>
      </c>
      <c r="H1197" s="240"/>
      <c r="I1197" s="39"/>
      <c r="J1197" s="39"/>
      <c r="K1197" s="39"/>
      <c r="L1197" s="39"/>
      <c r="M1197" s="39"/>
    </row>
    <row r="1198" spans="1:13" ht="61.5" customHeight="1" x14ac:dyDescent="0.2">
      <c r="A1198" s="910"/>
      <c r="B1198" s="914"/>
      <c r="C1198" s="601" t="s">
        <v>97</v>
      </c>
      <c r="D1198" s="72">
        <f>D1201</f>
        <v>0</v>
      </c>
      <c r="E1198" s="72">
        <f>E1201</f>
        <v>0</v>
      </c>
      <c r="F1198" s="115">
        <v>0</v>
      </c>
      <c r="G1198" s="72">
        <f>G1201</f>
        <v>0</v>
      </c>
      <c r="H1198" s="240"/>
      <c r="I1198" s="39"/>
      <c r="J1198" s="39"/>
      <c r="K1198" s="39"/>
      <c r="L1198" s="39"/>
      <c r="M1198" s="39"/>
    </row>
    <row r="1199" spans="1:13" ht="15" customHeight="1" x14ac:dyDescent="0.2">
      <c r="A1199" s="878" t="s">
        <v>349</v>
      </c>
      <c r="B1199" s="886" t="s">
        <v>880</v>
      </c>
      <c r="C1199" s="601" t="s">
        <v>1</v>
      </c>
      <c r="D1199" s="72">
        <f>D1200+D1201</f>
        <v>0</v>
      </c>
      <c r="E1199" s="72">
        <f>E1200+E1201</f>
        <v>0</v>
      </c>
      <c r="F1199" s="115">
        <v>0</v>
      </c>
      <c r="G1199" s="72">
        <f>G1200+G1201</f>
        <v>0</v>
      </c>
      <c r="H1199" s="240"/>
      <c r="I1199" s="39"/>
      <c r="J1199" s="39"/>
      <c r="K1199" s="39"/>
      <c r="L1199" s="39"/>
      <c r="M1199" s="39"/>
    </row>
    <row r="1200" spans="1:13" ht="45" x14ac:dyDescent="0.2">
      <c r="A1200" s="909"/>
      <c r="B1200" s="981"/>
      <c r="C1200" s="601" t="s">
        <v>298</v>
      </c>
      <c r="D1200" s="72">
        <f>D1203</f>
        <v>0</v>
      </c>
      <c r="E1200" s="72">
        <f>E1203</f>
        <v>0</v>
      </c>
      <c r="F1200" s="115">
        <v>0</v>
      </c>
      <c r="G1200" s="72">
        <f>G1203</f>
        <v>0</v>
      </c>
      <c r="H1200" s="240"/>
      <c r="I1200" s="39"/>
      <c r="J1200" s="39"/>
      <c r="K1200" s="39"/>
      <c r="L1200" s="39"/>
      <c r="M1200" s="39"/>
    </row>
    <row r="1201" spans="1:13" x14ac:dyDescent="0.2">
      <c r="A1201" s="910"/>
      <c r="B1201" s="982"/>
      <c r="C1201" s="601" t="s">
        <v>97</v>
      </c>
      <c r="D1201" s="72">
        <f>D1204</f>
        <v>0</v>
      </c>
      <c r="E1201" s="72">
        <f>E1204</f>
        <v>0</v>
      </c>
      <c r="F1201" s="115">
        <v>0</v>
      </c>
      <c r="G1201" s="72">
        <f>G1204</f>
        <v>0</v>
      </c>
      <c r="H1201" s="240"/>
    </row>
    <row r="1202" spans="1:13" ht="15" customHeight="1" x14ac:dyDescent="0.2">
      <c r="A1202" s="878" t="s">
        <v>351</v>
      </c>
      <c r="B1202" s="886" t="s">
        <v>811</v>
      </c>
      <c r="C1202" s="601" t="s">
        <v>1</v>
      </c>
      <c r="D1202" s="72">
        <v>0</v>
      </c>
      <c r="E1202" s="73">
        <v>0</v>
      </c>
      <c r="F1202" s="115">
        <v>0</v>
      </c>
      <c r="G1202" s="71">
        <v>0</v>
      </c>
      <c r="H1202" s="240"/>
    </row>
    <row r="1203" spans="1:13" ht="45" x14ac:dyDescent="0.2">
      <c r="A1203" s="909"/>
      <c r="B1203" s="911"/>
      <c r="C1203" s="601" t="s">
        <v>298</v>
      </c>
      <c r="D1203" s="72">
        <v>0</v>
      </c>
      <c r="E1203" s="73">
        <v>0</v>
      </c>
      <c r="F1203" s="115">
        <v>0</v>
      </c>
      <c r="G1203" s="71">
        <v>0</v>
      </c>
      <c r="H1203" s="240"/>
    </row>
    <row r="1204" spans="1:13" ht="61.5" customHeight="1" x14ac:dyDescent="0.2">
      <c r="A1204" s="910"/>
      <c r="B1204" s="911"/>
      <c r="C1204" s="597" t="s">
        <v>97</v>
      </c>
      <c r="D1204" s="72">
        <v>0</v>
      </c>
      <c r="E1204" s="74">
        <v>0</v>
      </c>
      <c r="F1204" s="116">
        <v>0</v>
      </c>
      <c r="G1204" s="72">
        <v>0</v>
      </c>
      <c r="H1204" s="241"/>
    </row>
    <row r="1205" spans="1:13" ht="40.5" customHeight="1" x14ac:dyDescent="0.2">
      <c r="A1205" s="889" t="s">
        <v>300</v>
      </c>
      <c r="B1205" s="1396"/>
      <c r="C1205" s="1396"/>
      <c r="D1205" s="1396"/>
      <c r="E1205" s="1396"/>
      <c r="F1205" s="1396"/>
      <c r="G1205" s="1396"/>
      <c r="H1205" s="1397"/>
      <c r="I1205" s="39"/>
      <c r="J1205" s="39"/>
      <c r="K1205" s="39"/>
      <c r="L1205" s="39"/>
      <c r="M1205" s="39"/>
    </row>
    <row r="1206" spans="1:13" ht="15" customHeight="1" x14ac:dyDescent="0.2">
      <c r="A1206" s="1070"/>
      <c r="B1206" s="1107" t="s">
        <v>54</v>
      </c>
      <c r="C1206" s="32" t="s">
        <v>267</v>
      </c>
      <c r="D1206" s="70">
        <f>SUM(D1207:D1210)</f>
        <v>18535.919999999998</v>
      </c>
      <c r="E1206" s="70">
        <f>SUM(E1207:E1210)</f>
        <v>16980.82</v>
      </c>
      <c r="F1206" s="97">
        <f>E1206*100/D1206</f>
        <v>91.610343592333166</v>
      </c>
      <c r="G1206" s="70">
        <f>SUM(G1207:G1210)</f>
        <v>16980.82</v>
      </c>
      <c r="H1206" s="126"/>
      <c r="I1206" s="39"/>
      <c r="J1206" s="39"/>
      <c r="K1206" s="39"/>
      <c r="L1206" s="39"/>
      <c r="M1206" s="39"/>
    </row>
    <row r="1207" spans="1:13" ht="60" customHeight="1" x14ac:dyDescent="0.2">
      <c r="A1207" s="1071"/>
      <c r="B1207" s="1079"/>
      <c r="C1207" s="585" t="s">
        <v>8</v>
      </c>
      <c r="D1207" s="23">
        <v>0</v>
      </c>
      <c r="E1207" s="23">
        <v>0</v>
      </c>
      <c r="F1207" s="102">
        <v>0</v>
      </c>
      <c r="G1207" s="23">
        <v>0</v>
      </c>
      <c r="H1207" s="127"/>
      <c r="I1207" s="39"/>
      <c r="J1207" s="39"/>
      <c r="K1207" s="39"/>
      <c r="L1207" s="39"/>
      <c r="M1207" s="39"/>
    </row>
    <row r="1208" spans="1:13" ht="60" customHeight="1" x14ac:dyDescent="0.2">
      <c r="A1208" s="1071"/>
      <c r="B1208" s="1079"/>
      <c r="C1208" s="189" t="s">
        <v>2</v>
      </c>
      <c r="D1208" s="23">
        <f>D1212</f>
        <v>2403</v>
      </c>
      <c r="E1208" s="23">
        <f>E1212</f>
        <v>1584.7</v>
      </c>
      <c r="F1208" s="97">
        <f>E1208*100/D1208</f>
        <v>65.946733250104032</v>
      </c>
      <c r="G1208" s="23">
        <f>G1212</f>
        <v>1584.7</v>
      </c>
      <c r="H1208" s="127"/>
      <c r="I1208" s="39"/>
      <c r="J1208" s="39"/>
      <c r="K1208" s="39"/>
      <c r="L1208" s="39"/>
      <c r="M1208" s="39"/>
    </row>
    <row r="1209" spans="1:13" ht="71.25" x14ac:dyDescent="0.2">
      <c r="A1209" s="1071"/>
      <c r="B1209" s="1079"/>
      <c r="C1209" s="189" t="s">
        <v>3</v>
      </c>
      <c r="D1209" s="23">
        <f>D1213+D1228</f>
        <v>10682</v>
      </c>
      <c r="E1209" s="23">
        <f>E1213+E1228</f>
        <v>9945.2000000000007</v>
      </c>
      <c r="F1209" s="97">
        <f>E1209*100/D1209</f>
        <v>93.102415278037824</v>
      </c>
      <c r="G1209" s="23">
        <f>G1213+G1228</f>
        <v>9945.2000000000007</v>
      </c>
      <c r="H1209" s="127"/>
      <c r="I1209" s="39"/>
      <c r="J1209" s="39"/>
      <c r="K1209" s="39"/>
      <c r="L1209" s="39"/>
      <c r="M1209" s="39"/>
    </row>
    <row r="1210" spans="1:13" ht="32.25" customHeight="1" x14ac:dyDescent="0.2">
      <c r="A1210" s="1072"/>
      <c r="B1210" s="1108"/>
      <c r="C1210" s="189" t="s">
        <v>97</v>
      </c>
      <c r="D1210" s="23">
        <f>D1214+D1229</f>
        <v>5450.92</v>
      </c>
      <c r="E1210" s="23">
        <f>E1214+E1229</f>
        <v>5450.92</v>
      </c>
      <c r="F1210" s="97">
        <f>E1210*100/D1210</f>
        <v>100</v>
      </c>
      <c r="G1210" s="23">
        <f>G1214+G1229</f>
        <v>5450.92</v>
      </c>
      <c r="H1210" s="129"/>
      <c r="I1210" s="39"/>
      <c r="J1210" s="39"/>
      <c r="K1210" s="39"/>
      <c r="L1210" s="39"/>
      <c r="M1210" s="39"/>
    </row>
    <row r="1211" spans="1:13" ht="15" customHeight="1" x14ac:dyDescent="0.2">
      <c r="A1211" s="878">
        <v>1</v>
      </c>
      <c r="B1211" s="1398" t="s">
        <v>812</v>
      </c>
      <c r="C1211" s="63" t="s">
        <v>1</v>
      </c>
      <c r="D1211" s="30">
        <f>D1212+D1213+D1214</f>
        <v>4703</v>
      </c>
      <c r="E1211" s="30">
        <f>E1212+E1213+E1214</f>
        <v>3607.6000000000004</v>
      </c>
      <c r="F1211" s="104">
        <v>0</v>
      </c>
      <c r="G1211" s="30">
        <f>G1212+G1213+G1214</f>
        <v>3607.6000000000004</v>
      </c>
      <c r="H1211" s="158"/>
      <c r="I1211" s="39"/>
      <c r="J1211" s="39"/>
      <c r="K1211" s="39"/>
      <c r="L1211" s="39"/>
      <c r="M1211" s="39"/>
    </row>
    <row r="1212" spans="1:13" ht="60" customHeight="1" x14ac:dyDescent="0.2">
      <c r="A1212" s="915"/>
      <c r="B1212" s="1399"/>
      <c r="C1212" s="6" t="s">
        <v>2</v>
      </c>
      <c r="D1212" s="30">
        <f t="shared" ref="D1212:E1214" si="140">D1216</f>
        <v>2403</v>
      </c>
      <c r="E1212" s="30">
        <f t="shared" si="140"/>
        <v>1584.7</v>
      </c>
      <c r="F1212" s="104"/>
      <c r="G1212" s="30">
        <f>G1216</f>
        <v>1584.7</v>
      </c>
      <c r="H1212" s="158"/>
      <c r="I1212" s="39"/>
      <c r="J1212" s="39"/>
      <c r="K1212" s="39"/>
      <c r="L1212" s="39"/>
      <c r="M1212" s="39"/>
    </row>
    <row r="1213" spans="1:13" ht="51" customHeight="1" x14ac:dyDescent="0.2">
      <c r="A1213" s="909"/>
      <c r="B1213" s="1399"/>
      <c r="C1213" s="63" t="s">
        <v>298</v>
      </c>
      <c r="D1213" s="30">
        <f t="shared" si="140"/>
        <v>2300</v>
      </c>
      <c r="E1213" s="30">
        <f t="shared" si="140"/>
        <v>2022.9</v>
      </c>
      <c r="F1213" s="104">
        <v>0</v>
      </c>
      <c r="G1213" s="30">
        <f>G1217</f>
        <v>2022.9</v>
      </c>
      <c r="H1213" s="158"/>
      <c r="I1213" s="39"/>
      <c r="J1213" s="39"/>
      <c r="K1213" s="39"/>
      <c r="L1213" s="39"/>
      <c r="M1213" s="39"/>
    </row>
    <row r="1214" spans="1:13" ht="25.5" customHeight="1" x14ac:dyDescent="0.2">
      <c r="A1214" s="910"/>
      <c r="B1214" s="1400"/>
      <c r="C1214" s="63" t="s">
        <v>97</v>
      </c>
      <c r="D1214" s="30">
        <f t="shared" si="140"/>
        <v>0</v>
      </c>
      <c r="E1214" s="30">
        <f t="shared" si="140"/>
        <v>0</v>
      </c>
      <c r="F1214" s="104">
        <v>0</v>
      </c>
      <c r="G1214" s="30">
        <f>G1218</f>
        <v>0</v>
      </c>
      <c r="H1214" s="158"/>
      <c r="I1214" s="39"/>
      <c r="J1214" s="39"/>
      <c r="K1214" s="39"/>
      <c r="L1214" s="39"/>
      <c r="M1214" s="39"/>
    </row>
    <row r="1215" spans="1:13" ht="15" customHeight="1" x14ac:dyDescent="0.2">
      <c r="A1215" s="878" t="s">
        <v>338</v>
      </c>
      <c r="B1215" s="1109" t="s">
        <v>813</v>
      </c>
      <c r="C1215" s="63" t="s">
        <v>1</v>
      </c>
      <c r="D1215" s="30">
        <f>D1216+D1217+D1218</f>
        <v>4703</v>
      </c>
      <c r="E1215" s="30">
        <f>E1216+E1217+E1218</f>
        <v>3607.6000000000004</v>
      </c>
      <c r="F1215" s="104">
        <v>0</v>
      </c>
      <c r="G1215" s="30">
        <f>G1216+G1217+G1218</f>
        <v>3607.6000000000004</v>
      </c>
      <c r="H1215" s="158"/>
      <c r="I1215" s="39"/>
      <c r="J1215" s="39"/>
      <c r="K1215" s="39"/>
      <c r="L1215" s="39"/>
      <c r="M1215" s="39"/>
    </row>
    <row r="1216" spans="1:13" ht="60" customHeight="1" x14ac:dyDescent="0.2">
      <c r="A1216" s="915"/>
      <c r="B1216" s="1110"/>
      <c r="C1216" s="6" t="s">
        <v>2</v>
      </c>
      <c r="D1216" s="30">
        <f>D1220+D1224</f>
        <v>2403</v>
      </c>
      <c r="E1216" s="30">
        <f>E1220+E1224</f>
        <v>1584.7</v>
      </c>
      <c r="F1216" s="104">
        <v>0</v>
      </c>
      <c r="G1216" s="30">
        <f>G1220+G1224</f>
        <v>1584.7</v>
      </c>
      <c r="H1216" s="158"/>
      <c r="I1216" s="39"/>
      <c r="J1216" s="39"/>
      <c r="K1216" s="39"/>
      <c r="L1216" s="39"/>
      <c r="M1216" s="39"/>
    </row>
    <row r="1217" spans="1:13" ht="54" customHeight="1" x14ac:dyDescent="0.2">
      <c r="A1217" s="909"/>
      <c r="B1217" s="1110"/>
      <c r="C1217" s="63" t="s">
        <v>298</v>
      </c>
      <c r="D1217" s="30">
        <f>D1221+D1225</f>
        <v>2300</v>
      </c>
      <c r="E1217" s="30">
        <f>E1221+E1225</f>
        <v>2022.9</v>
      </c>
      <c r="F1217" s="104">
        <v>0</v>
      </c>
      <c r="G1217" s="30">
        <f>G1221+G1225</f>
        <v>2022.9</v>
      </c>
      <c r="H1217" s="158"/>
      <c r="I1217" s="39"/>
      <c r="J1217" s="39"/>
      <c r="K1217" s="39"/>
      <c r="L1217" s="39"/>
      <c r="M1217" s="39"/>
    </row>
    <row r="1218" spans="1:13" ht="15.75" customHeight="1" x14ac:dyDescent="0.2">
      <c r="A1218" s="910"/>
      <c r="B1218" s="1111"/>
      <c r="C1218" s="63" t="s">
        <v>97</v>
      </c>
      <c r="D1218" s="30">
        <f>D1222+D1226</f>
        <v>0</v>
      </c>
      <c r="E1218" s="30">
        <f t="shared" ref="E1218" si="141">E1222</f>
        <v>0</v>
      </c>
      <c r="F1218" s="104">
        <v>0</v>
      </c>
      <c r="G1218" s="30">
        <f>G1222</f>
        <v>0</v>
      </c>
      <c r="H1218" s="158"/>
      <c r="I1218" s="39"/>
      <c r="J1218" s="39"/>
      <c r="K1218" s="39"/>
      <c r="L1218" s="39"/>
      <c r="M1218" s="39"/>
    </row>
    <row r="1219" spans="1:13" ht="15" customHeight="1" x14ac:dyDescent="0.2">
      <c r="A1219" s="878" t="s">
        <v>67</v>
      </c>
      <c r="B1219" s="1109" t="s">
        <v>814</v>
      </c>
      <c r="C1219" s="63" t="s">
        <v>1</v>
      </c>
      <c r="D1219" s="30">
        <f>SUM(D1220:D1222)</f>
        <v>900</v>
      </c>
      <c r="E1219" s="30">
        <f>SUM(E1220:E1222)</f>
        <v>812.4</v>
      </c>
      <c r="F1219" s="95">
        <f t="shared" ref="F1219:F1221" si="142">E1219*100/D1219</f>
        <v>90.266666666666666</v>
      </c>
      <c r="G1219" s="477">
        <f t="shared" ref="G1219:G1226" si="143">E1219</f>
        <v>812.4</v>
      </c>
      <c r="H1219" s="903" t="s">
        <v>1680</v>
      </c>
      <c r="I1219" s="39"/>
      <c r="J1219" s="39"/>
      <c r="K1219" s="39"/>
      <c r="L1219" s="39"/>
      <c r="M1219" s="39"/>
    </row>
    <row r="1220" spans="1:13" ht="57" customHeight="1" x14ac:dyDescent="0.2">
      <c r="A1220" s="915"/>
      <c r="B1220" s="1110"/>
      <c r="C1220" s="6" t="s">
        <v>2</v>
      </c>
      <c r="D1220" s="30">
        <v>0</v>
      </c>
      <c r="E1220" s="24">
        <v>0</v>
      </c>
      <c r="F1220" s="95">
        <v>0</v>
      </c>
      <c r="G1220" s="477">
        <f t="shared" si="143"/>
        <v>0</v>
      </c>
      <c r="H1220" s="904"/>
      <c r="I1220" s="39"/>
      <c r="J1220" s="39"/>
      <c r="K1220" s="39"/>
      <c r="L1220" s="39"/>
      <c r="M1220" s="39"/>
    </row>
    <row r="1221" spans="1:13" ht="61.5" customHeight="1" x14ac:dyDescent="0.2">
      <c r="A1221" s="909"/>
      <c r="B1221" s="1110"/>
      <c r="C1221" s="63" t="s">
        <v>298</v>
      </c>
      <c r="D1221" s="30">
        <v>900</v>
      </c>
      <c r="E1221" s="24">
        <v>812.4</v>
      </c>
      <c r="F1221" s="95">
        <f t="shared" si="142"/>
        <v>90.266666666666666</v>
      </c>
      <c r="G1221" s="477">
        <f t="shared" si="143"/>
        <v>812.4</v>
      </c>
      <c r="H1221" s="904"/>
      <c r="I1221" s="39"/>
      <c r="J1221" s="39"/>
      <c r="K1221" s="39"/>
      <c r="L1221" s="39"/>
      <c r="M1221" s="39"/>
    </row>
    <row r="1222" spans="1:13" ht="66.75" customHeight="1" x14ac:dyDescent="0.2">
      <c r="A1222" s="910"/>
      <c r="B1222" s="1111"/>
      <c r="C1222" s="63" t="s">
        <v>97</v>
      </c>
      <c r="D1222" s="30">
        <v>0</v>
      </c>
      <c r="E1222" s="24">
        <v>0</v>
      </c>
      <c r="F1222" s="95">
        <v>0</v>
      </c>
      <c r="G1222" s="477">
        <f t="shared" si="143"/>
        <v>0</v>
      </c>
      <c r="H1222" s="905"/>
      <c r="I1222" s="39"/>
      <c r="J1222" s="39"/>
      <c r="K1222" s="39"/>
      <c r="L1222" s="39"/>
      <c r="M1222" s="39"/>
    </row>
    <row r="1223" spans="1:13" ht="15.75" customHeight="1" x14ac:dyDescent="0.2">
      <c r="A1223" s="878" t="s">
        <v>341</v>
      </c>
      <c r="B1223" s="1082" t="s">
        <v>1311</v>
      </c>
      <c r="C1223" s="63" t="s">
        <v>1</v>
      </c>
      <c r="D1223" s="30">
        <f>SUM(D1224:D1226)</f>
        <v>3803</v>
      </c>
      <c r="E1223" s="30">
        <f>SUM(E1224:E1226)</f>
        <v>2795.2</v>
      </c>
      <c r="F1223" s="95">
        <f t="shared" ref="F1223:F1225" si="144">E1223*100/D1223</f>
        <v>73.499868524848807</v>
      </c>
      <c r="G1223" s="477">
        <f t="shared" si="143"/>
        <v>2795.2</v>
      </c>
      <c r="H1223" s="903" t="s">
        <v>1677</v>
      </c>
      <c r="I1223" s="39"/>
      <c r="J1223" s="39"/>
      <c r="K1223" s="39"/>
      <c r="L1223" s="39"/>
      <c r="M1223" s="39"/>
    </row>
    <row r="1224" spans="1:13" ht="45" customHeight="1" x14ac:dyDescent="0.2">
      <c r="A1224" s="915"/>
      <c r="B1224" s="1082"/>
      <c r="C1224" s="260" t="s">
        <v>2</v>
      </c>
      <c r="D1224" s="30">
        <v>2403</v>
      </c>
      <c r="E1224" s="24">
        <v>1584.7</v>
      </c>
      <c r="F1224" s="95">
        <f t="shared" si="144"/>
        <v>65.946733250104032</v>
      </c>
      <c r="G1224" s="477">
        <f t="shared" si="143"/>
        <v>1584.7</v>
      </c>
      <c r="H1224" s="904"/>
      <c r="I1224" s="39"/>
      <c r="J1224" s="39"/>
      <c r="K1224" s="39"/>
      <c r="L1224" s="39"/>
      <c r="M1224" s="39"/>
    </row>
    <row r="1225" spans="1:13" ht="45" customHeight="1" x14ac:dyDescent="0.2">
      <c r="A1225" s="909"/>
      <c r="B1225" s="1082"/>
      <c r="C1225" s="63" t="s">
        <v>298</v>
      </c>
      <c r="D1225" s="30">
        <v>1400</v>
      </c>
      <c r="E1225" s="24">
        <v>1210.5</v>
      </c>
      <c r="F1225" s="95">
        <f t="shared" si="144"/>
        <v>86.464285714285708</v>
      </c>
      <c r="G1225" s="477">
        <f t="shared" si="143"/>
        <v>1210.5</v>
      </c>
      <c r="H1225" s="904"/>
      <c r="I1225" s="39"/>
      <c r="J1225" s="39"/>
      <c r="K1225" s="39"/>
      <c r="L1225" s="39"/>
      <c r="M1225" s="39"/>
    </row>
    <row r="1226" spans="1:13" ht="72" customHeight="1" x14ac:dyDescent="0.2">
      <c r="A1226" s="910"/>
      <c r="B1226" s="1082"/>
      <c r="C1226" s="63" t="s">
        <v>97</v>
      </c>
      <c r="D1226" s="30">
        <v>0</v>
      </c>
      <c r="E1226" s="24">
        <v>0</v>
      </c>
      <c r="F1226" s="95">
        <v>0</v>
      </c>
      <c r="G1226" s="477">
        <f t="shared" si="143"/>
        <v>0</v>
      </c>
      <c r="H1226" s="905"/>
      <c r="I1226" s="39"/>
      <c r="J1226" s="39"/>
      <c r="K1226" s="39"/>
      <c r="L1226" s="39"/>
      <c r="M1226" s="39"/>
    </row>
    <row r="1227" spans="1:13" ht="15" customHeight="1" x14ac:dyDescent="0.2">
      <c r="A1227" s="878">
        <v>2</v>
      </c>
      <c r="B1227" s="912" t="s">
        <v>815</v>
      </c>
      <c r="C1227" s="63" t="s">
        <v>1</v>
      </c>
      <c r="D1227" s="30">
        <f>D1228+D1229</f>
        <v>13832.92</v>
      </c>
      <c r="E1227" s="30">
        <f>E1228+E1229</f>
        <v>13373.220000000001</v>
      </c>
      <c r="F1227" s="104">
        <v>0</v>
      </c>
      <c r="G1227" s="30">
        <f>G1228+G1229</f>
        <v>13373.220000000001</v>
      </c>
      <c r="H1227" s="158"/>
      <c r="I1227" s="39"/>
      <c r="J1227" s="39"/>
      <c r="K1227" s="39"/>
      <c r="L1227" s="39"/>
      <c r="M1227" s="39"/>
    </row>
    <row r="1228" spans="1:13" ht="60" customHeight="1" x14ac:dyDescent="0.2">
      <c r="A1228" s="909"/>
      <c r="B1228" s="913"/>
      <c r="C1228" s="63" t="s">
        <v>298</v>
      </c>
      <c r="D1228" s="30">
        <f>D1231</f>
        <v>8382</v>
      </c>
      <c r="E1228" s="30">
        <f>E1231</f>
        <v>7922.3</v>
      </c>
      <c r="F1228" s="104">
        <v>0</v>
      </c>
      <c r="G1228" s="30">
        <f>G1231</f>
        <v>7922.3</v>
      </c>
      <c r="H1228" s="158"/>
      <c r="I1228" s="39"/>
      <c r="J1228" s="39"/>
      <c r="K1228" s="39"/>
      <c r="L1228" s="39"/>
      <c r="M1228" s="39"/>
    </row>
    <row r="1229" spans="1:13" x14ac:dyDescent="0.2">
      <c r="A1229" s="910"/>
      <c r="B1229" s="914"/>
      <c r="C1229" s="63" t="s">
        <v>97</v>
      </c>
      <c r="D1229" s="30">
        <f>D1232</f>
        <v>5450.92</v>
      </c>
      <c r="E1229" s="30">
        <f>E1232</f>
        <v>5450.92</v>
      </c>
      <c r="F1229" s="104">
        <v>0</v>
      </c>
      <c r="G1229" s="30">
        <f>G1232</f>
        <v>5450.92</v>
      </c>
      <c r="H1229" s="158"/>
      <c r="I1229" s="39"/>
      <c r="J1229" s="39"/>
      <c r="K1229" s="39"/>
      <c r="L1229" s="39"/>
      <c r="M1229" s="39"/>
    </row>
    <row r="1230" spans="1:13" ht="15" customHeight="1" x14ac:dyDescent="0.2">
      <c r="A1230" s="878" t="s">
        <v>349</v>
      </c>
      <c r="B1230" s="886" t="s">
        <v>816</v>
      </c>
      <c r="C1230" s="63" t="s">
        <v>1</v>
      </c>
      <c r="D1230" s="30">
        <f>D1231+D1232</f>
        <v>13832.92</v>
      </c>
      <c r="E1230" s="30">
        <f>E1231+E1232</f>
        <v>13373.220000000001</v>
      </c>
      <c r="F1230" s="104">
        <v>0</v>
      </c>
      <c r="G1230" s="30">
        <f>G1231+G1232</f>
        <v>13373.220000000001</v>
      </c>
      <c r="H1230" s="158"/>
      <c r="I1230" s="39"/>
      <c r="J1230" s="39"/>
      <c r="K1230" s="39"/>
      <c r="L1230" s="39"/>
      <c r="M1230" s="39"/>
    </row>
    <row r="1231" spans="1:13" ht="51" customHeight="1" x14ac:dyDescent="0.2">
      <c r="A1231" s="909"/>
      <c r="B1231" s="911"/>
      <c r="C1231" s="63" t="s">
        <v>298</v>
      </c>
      <c r="D1231" s="30">
        <f>D1234+D1237+D1240+D1243</f>
        <v>8382</v>
      </c>
      <c r="E1231" s="30">
        <f>E1234+E1237+E1240+E1243</f>
        <v>7922.3</v>
      </c>
      <c r="F1231" s="104">
        <v>0</v>
      </c>
      <c r="G1231" s="30">
        <f>G1234+G1237+G1240+G1243</f>
        <v>7922.3</v>
      </c>
      <c r="H1231" s="158"/>
      <c r="I1231" s="39"/>
      <c r="J1231" s="39"/>
      <c r="K1231" s="39"/>
      <c r="L1231" s="39"/>
      <c r="M1231" s="39"/>
    </row>
    <row r="1232" spans="1:13" ht="36.75" customHeight="1" x14ac:dyDescent="0.2">
      <c r="A1232" s="910"/>
      <c r="B1232" s="887"/>
      <c r="C1232" s="63" t="s">
        <v>97</v>
      </c>
      <c r="D1232" s="30">
        <f>D1235+D1238+D1241+D1244</f>
        <v>5450.92</v>
      </c>
      <c r="E1232" s="30">
        <f>E1235+E1238+E1241+E1244</f>
        <v>5450.92</v>
      </c>
      <c r="F1232" s="104">
        <v>0</v>
      </c>
      <c r="G1232" s="30">
        <f>G1235+G1238+G1241+G1244</f>
        <v>5450.92</v>
      </c>
      <c r="H1232" s="158"/>
      <c r="I1232" s="39"/>
      <c r="J1232" s="39"/>
      <c r="K1232" s="39"/>
      <c r="L1232" s="39"/>
      <c r="M1232" s="39"/>
    </row>
    <row r="1233" spans="1:13" ht="45.75" customHeight="1" x14ac:dyDescent="0.2">
      <c r="A1233" s="878" t="s">
        <v>351</v>
      </c>
      <c r="B1233" s="886" t="s">
        <v>817</v>
      </c>
      <c r="C1233" s="35" t="s">
        <v>1</v>
      </c>
      <c r="D1233" s="13">
        <f>D1234+D1235</f>
        <v>900</v>
      </c>
      <c r="E1233" s="13">
        <f>E1234+E1235</f>
        <v>747.6</v>
      </c>
      <c r="F1233" s="104">
        <f>E1233*100/D1233</f>
        <v>83.066666666666663</v>
      </c>
      <c r="G1233" s="13">
        <f>G1234+G1235</f>
        <v>747.6</v>
      </c>
      <c r="H1233" s="1073" t="s">
        <v>1677</v>
      </c>
      <c r="I1233" s="39"/>
      <c r="J1233" s="39"/>
      <c r="K1233" s="39"/>
      <c r="L1233" s="39"/>
      <c r="M1233" s="39"/>
    </row>
    <row r="1234" spans="1:13" ht="93.75" customHeight="1" x14ac:dyDescent="0.2">
      <c r="A1234" s="909"/>
      <c r="B1234" s="911"/>
      <c r="C1234" s="35" t="s">
        <v>298</v>
      </c>
      <c r="D1234" s="13">
        <v>900</v>
      </c>
      <c r="E1234" s="5">
        <v>747.6</v>
      </c>
      <c r="F1234" s="104">
        <f>E1234*100/D1234</f>
        <v>83.066666666666663</v>
      </c>
      <c r="G1234" s="4">
        <v>747.6</v>
      </c>
      <c r="H1234" s="1074"/>
      <c r="I1234" s="39"/>
      <c r="J1234" s="39"/>
      <c r="K1234" s="39"/>
      <c r="L1234" s="39"/>
      <c r="M1234" s="39"/>
    </row>
    <row r="1235" spans="1:13" ht="42.75" customHeight="1" x14ac:dyDescent="0.2">
      <c r="A1235" s="910"/>
      <c r="B1235" s="887"/>
      <c r="C1235" s="35" t="s">
        <v>97</v>
      </c>
      <c r="D1235" s="13">
        <v>0</v>
      </c>
      <c r="E1235" s="5">
        <v>0</v>
      </c>
      <c r="F1235" s="104">
        <v>0</v>
      </c>
      <c r="G1235" s="4">
        <v>0</v>
      </c>
      <c r="H1235" s="1075"/>
      <c r="I1235" s="39"/>
      <c r="J1235" s="39"/>
      <c r="K1235" s="39"/>
      <c r="L1235" s="39"/>
      <c r="M1235" s="39"/>
    </row>
    <row r="1236" spans="1:13" ht="15" customHeight="1" x14ac:dyDescent="0.2">
      <c r="A1236" s="878" t="s">
        <v>353</v>
      </c>
      <c r="B1236" s="886" t="s">
        <v>818</v>
      </c>
      <c r="C1236" s="35" t="s">
        <v>1</v>
      </c>
      <c r="D1236" s="13">
        <f>SUM(D1237:D1237)</f>
        <v>100</v>
      </c>
      <c r="E1236" s="5">
        <v>0</v>
      </c>
      <c r="F1236" s="104">
        <v>0</v>
      </c>
      <c r="G1236" s="4">
        <v>0</v>
      </c>
      <c r="H1236" s="1099" t="s">
        <v>1683</v>
      </c>
      <c r="I1236" s="39"/>
      <c r="J1236" s="39"/>
      <c r="K1236" s="39"/>
      <c r="L1236" s="39"/>
      <c r="M1236" s="39"/>
    </row>
    <row r="1237" spans="1:13" ht="63.75" customHeight="1" x14ac:dyDescent="0.2">
      <c r="A1237" s="909"/>
      <c r="B1237" s="911"/>
      <c r="C1237" s="35" t="s">
        <v>298</v>
      </c>
      <c r="D1237" s="13">
        <v>100</v>
      </c>
      <c r="E1237" s="5">
        <v>0</v>
      </c>
      <c r="F1237" s="104">
        <v>0</v>
      </c>
      <c r="G1237" s="4">
        <v>0</v>
      </c>
      <c r="H1237" s="1100"/>
      <c r="I1237" s="39"/>
      <c r="J1237" s="39"/>
      <c r="K1237" s="39"/>
      <c r="L1237" s="39"/>
      <c r="M1237" s="39"/>
    </row>
    <row r="1238" spans="1:13" ht="36.75" customHeight="1" x14ac:dyDescent="0.2">
      <c r="A1238" s="910"/>
      <c r="B1238" s="887"/>
      <c r="C1238" s="35" t="s">
        <v>97</v>
      </c>
      <c r="D1238" s="13">
        <v>0</v>
      </c>
      <c r="E1238" s="5">
        <v>0</v>
      </c>
      <c r="F1238" s="104">
        <v>0</v>
      </c>
      <c r="G1238" s="4">
        <v>0</v>
      </c>
      <c r="H1238" s="1101"/>
      <c r="I1238" s="39"/>
      <c r="J1238" s="39"/>
      <c r="K1238" s="39"/>
      <c r="L1238" s="39"/>
      <c r="M1238" s="39"/>
    </row>
    <row r="1239" spans="1:13" ht="15" customHeight="1" x14ac:dyDescent="0.2">
      <c r="A1239" s="878" t="s">
        <v>355</v>
      </c>
      <c r="B1239" s="886" t="s">
        <v>819</v>
      </c>
      <c r="C1239" s="35" t="s">
        <v>1</v>
      </c>
      <c r="D1239" s="13">
        <f>D1240+D1241</f>
        <v>230</v>
      </c>
      <c r="E1239" s="13">
        <f>E1240+E1241</f>
        <v>50</v>
      </c>
      <c r="F1239" s="104">
        <f>E1239*100/D1239</f>
        <v>21.739130434782609</v>
      </c>
      <c r="G1239" s="13">
        <f>G1240+G1241</f>
        <v>50</v>
      </c>
      <c r="H1239" s="158"/>
      <c r="I1239" s="39"/>
      <c r="J1239" s="39"/>
      <c r="K1239" s="39"/>
      <c r="L1239" s="39"/>
      <c r="M1239" s="39"/>
    </row>
    <row r="1240" spans="1:13" ht="89.25" customHeight="1" x14ac:dyDescent="0.2">
      <c r="A1240" s="909"/>
      <c r="B1240" s="911"/>
      <c r="C1240" s="35" t="s">
        <v>298</v>
      </c>
      <c r="D1240" s="13">
        <v>180</v>
      </c>
      <c r="E1240" s="5">
        <v>0</v>
      </c>
      <c r="F1240" s="104">
        <v>0</v>
      </c>
      <c r="G1240" s="4">
        <v>0</v>
      </c>
      <c r="H1240" s="636" t="s">
        <v>1685</v>
      </c>
      <c r="I1240" s="39"/>
      <c r="J1240" s="39"/>
      <c r="K1240" s="39"/>
      <c r="L1240" s="39"/>
      <c r="M1240" s="39"/>
    </row>
    <row r="1241" spans="1:13" ht="48.75" customHeight="1" x14ac:dyDescent="0.2">
      <c r="A1241" s="910"/>
      <c r="B1241" s="887"/>
      <c r="C1241" s="15" t="s">
        <v>97</v>
      </c>
      <c r="D1241" s="133">
        <v>50</v>
      </c>
      <c r="E1241" s="218">
        <v>50</v>
      </c>
      <c r="F1241" s="104">
        <f>E1241*100/D1241</f>
        <v>100</v>
      </c>
      <c r="G1241" s="8">
        <v>50</v>
      </c>
      <c r="H1241" s="159" t="s">
        <v>1686</v>
      </c>
      <c r="I1241" s="39"/>
      <c r="J1241" s="39"/>
      <c r="K1241" s="39"/>
      <c r="L1241" s="39"/>
      <c r="M1241" s="39"/>
    </row>
    <row r="1242" spans="1:13" ht="24" customHeight="1" x14ac:dyDescent="0.2">
      <c r="A1242" s="878" t="s">
        <v>357</v>
      </c>
      <c r="B1242" s="1082" t="s">
        <v>1312</v>
      </c>
      <c r="C1242" s="35" t="s">
        <v>1</v>
      </c>
      <c r="D1242" s="13">
        <f>SUM(D1243:D1244)</f>
        <v>12602.92</v>
      </c>
      <c r="E1242" s="13">
        <f>SUM(E1243:E1244)</f>
        <v>12575.619999999999</v>
      </c>
      <c r="F1242" s="95">
        <f t="shared" ref="F1242:F1244" si="145">E1242*100/D1242</f>
        <v>99.783383533339887</v>
      </c>
      <c r="G1242" s="477">
        <f>E1242</f>
        <v>12575.619999999999</v>
      </c>
      <c r="H1242" s="903" t="s">
        <v>1243</v>
      </c>
      <c r="I1242" s="39"/>
      <c r="J1242" s="39"/>
      <c r="K1242" s="39"/>
      <c r="L1242" s="39"/>
      <c r="M1242" s="39"/>
    </row>
    <row r="1243" spans="1:13" ht="45" x14ac:dyDescent="0.2">
      <c r="A1243" s="915"/>
      <c r="B1243" s="1083"/>
      <c r="C1243" s="35" t="s">
        <v>298</v>
      </c>
      <c r="D1243" s="13">
        <v>7202</v>
      </c>
      <c r="E1243" s="13">
        <v>7174.7</v>
      </c>
      <c r="F1243" s="95">
        <f t="shared" si="145"/>
        <v>99.620938628158839</v>
      </c>
      <c r="G1243" s="477">
        <f>E1243</f>
        <v>7174.7</v>
      </c>
      <c r="H1243" s="904"/>
      <c r="I1243" s="39"/>
      <c r="J1243" s="39"/>
      <c r="K1243" s="39"/>
      <c r="L1243" s="39"/>
      <c r="M1243" s="39"/>
    </row>
    <row r="1244" spans="1:13" ht="36" customHeight="1" x14ac:dyDescent="0.2">
      <c r="A1244" s="879"/>
      <c r="B1244" s="1083"/>
      <c r="C1244" s="35" t="s">
        <v>97</v>
      </c>
      <c r="D1244" s="13">
        <v>5400.92</v>
      </c>
      <c r="E1244" s="13">
        <v>5400.92</v>
      </c>
      <c r="F1244" s="95">
        <f t="shared" si="145"/>
        <v>100</v>
      </c>
      <c r="G1244" s="477">
        <f>E1244</f>
        <v>5400.92</v>
      </c>
      <c r="H1244" s="905"/>
      <c r="I1244" s="39"/>
      <c r="J1244" s="39"/>
      <c r="K1244" s="39"/>
      <c r="L1244" s="39"/>
      <c r="M1244" s="39"/>
    </row>
    <row r="1245" spans="1:13" ht="36.75" customHeight="1" x14ac:dyDescent="0.2">
      <c r="A1245" s="138"/>
      <c r="B1245" s="890" t="s">
        <v>301</v>
      </c>
      <c r="C1245" s="890"/>
      <c r="D1245" s="890"/>
      <c r="E1245" s="890"/>
      <c r="F1245" s="890"/>
      <c r="G1245" s="890"/>
      <c r="H1245" s="891"/>
      <c r="I1245" s="39"/>
      <c r="J1245" s="39"/>
      <c r="K1245" s="39"/>
      <c r="L1245" s="39"/>
      <c r="M1245" s="39"/>
    </row>
    <row r="1246" spans="1:13" ht="15" customHeight="1" x14ac:dyDescent="0.2">
      <c r="A1246" s="1070"/>
      <c r="B1246" s="1062" t="s">
        <v>54</v>
      </c>
      <c r="C1246" s="32" t="s">
        <v>267</v>
      </c>
      <c r="D1246" s="70">
        <f>SUM(D1247:D1250)</f>
        <v>1349.1</v>
      </c>
      <c r="E1246" s="70">
        <f>SUM(E1247:E1250)</f>
        <v>242.4</v>
      </c>
      <c r="F1246" s="97">
        <f>E1246*100/D1246</f>
        <v>17.967533911496556</v>
      </c>
      <c r="G1246" s="70">
        <f>SUM(G1247:G1250)</f>
        <v>242.4</v>
      </c>
      <c r="H1246" s="126"/>
      <c r="I1246" s="39"/>
      <c r="J1246" s="39"/>
      <c r="K1246" s="39"/>
      <c r="L1246" s="39"/>
      <c r="M1246" s="39"/>
    </row>
    <row r="1247" spans="1:13" ht="43.5" customHeight="1" x14ac:dyDescent="0.2">
      <c r="A1247" s="1071"/>
      <c r="B1247" s="1013"/>
      <c r="C1247" s="585" t="s">
        <v>8</v>
      </c>
      <c r="D1247" s="23">
        <v>0</v>
      </c>
      <c r="E1247" s="23">
        <v>0</v>
      </c>
      <c r="F1247" s="98">
        <v>0</v>
      </c>
      <c r="G1247" s="23">
        <v>0</v>
      </c>
      <c r="H1247" s="127"/>
      <c r="I1247" s="39"/>
      <c r="J1247" s="39"/>
      <c r="K1247" s="39"/>
      <c r="L1247" s="39"/>
      <c r="M1247" s="39"/>
    </row>
    <row r="1248" spans="1:13" ht="57" x14ac:dyDescent="0.2">
      <c r="A1248" s="1071"/>
      <c r="B1248" s="1013"/>
      <c r="C1248" s="189" t="s">
        <v>2</v>
      </c>
      <c r="D1248" s="23">
        <v>0</v>
      </c>
      <c r="E1248" s="23">
        <v>0</v>
      </c>
      <c r="F1248" s="98">
        <v>0</v>
      </c>
      <c r="G1248" s="23">
        <v>0</v>
      </c>
      <c r="H1248" s="127"/>
      <c r="I1248" s="39"/>
      <c r="J1248" s="39"/>
      <c r="K1248" s="39"/>
      <c r="L1248" s="39"/>
      <c r="M1248" s="39"/>
    </row>
    <row r="1249" spans="1:13" ht="64.5" customHeight="1" x14ac:dyDescent="0.2">
      <c r="A1249" s="1071"/>
      <c r="B1249" s="1013"/>
      <c r="C1249" s="189" t="s">
        <v>3</v>
      </c>
      <c r="D1249" s="23">
        <f>D1252</f>
        <v>1349.1</v>
      </c>
      <c r="E1249" s="23">
        <f>E1252</f>
        <v>242.4</v>
      </c>
      <c r="F1249" s="98">
        <f>E1249*100/D1249</f>
        <v>17.967533911496556</v>
      </c>
      <c r="G1249" s="23">
        <f>G1252</f>
        <v>242.4</v>
      </c>
      <c r="H1249" s="127"/>
      <c r="I1249" s="39"/>
      <c r="J1249" s="39"/>
      <c r="K1249" s="39"/>
      <c r="L1249" s="39"/>
      <c r="M1249" s="39"/>
    </row>
    <row r="1250" spans="1:13" ht="23.25" customHeight="1" x14ac:dyDescent="0.2">
      <c r="A1250" s="1072"/>
      <c r="B1250" s="1063"/>
      <c r="C1250" s="189" t="s">
        <v>97</v>
      </c>
      <c r="D1250" s="23">
        <f>D1253</f>
        <v>0</v>
      </c>
      <c r="E1250" s="23">
        <f>E1253</f>
        <v>0</v>
      </c>
      <c r="F1250" s="102">
        <v>0</v>
      </c>
      <c r="G1250" s="23">
        <f>G1253</f>
        <v>0</v>
      </c>
      <c r="H1250" s="129"/>
      <c r="I1250" s="39"/>
      <c r="J1250" s="39"/>
      <c r="K1250" s="39"/>
      <c r="L1250" s="39"/>
      <c r="M1250" s="39"/>
    </row>
    <row r="1251" spans="1:13" ht="25.5" customHeight="1" x14ac:dyDescent="0.2">
      <c r="A1251" s="878">
        <v>1</v>
      </c>
      <c r="B1251" s="912" t="s">
        <v>820</v>
      </c>
      <c r="C1251" s="63" t="s">
        <v>1</v>
      </c>
      <c r="D1251" s="30">
        <f>D1252+D1253</f>
        <v>1349.1</v>
      </c>
      <c r="E1251" s="30">
        <f>E1252+E1253</f>
        <v>242.4</v>
      </c>
      <c r="F1251" s="104">
        <f>E1251*100/D1251</f>
        <v>17.967533911496556</v>
      </c>
      <c r="G1251" s="30">
        <f>G1252+G1253</f>
        <v>242.4</v>
      </c>
      <c r="H1251" s="158"/>
      <c r="I1251" s="39"/>
      <c r="J1251" s="39"/>
      <c r="K1251" s="39"/>
      <c r="L1251" s="39"/>
      <c r="M1251" s="39"/>
    </row>
    <row r="1252" spans="1:13" ht="45" x14ac:dyDescent="0.2">
      <c r="A1252" s="893"/>
      <c r="B1252" s="913"/>
      <c r="C1252" s="63" t="s">
        <v>302</v>
      </c>
      <c r="D1252" s="30">
        <f>D1255+D1261</f>
        <v>1349.1</v>
      </c>
      <c r="E1252" s="30">
        <f>E1255+E1261</f>
        <v>242.4</v>
      </c>
      <c r="F1252" s="104">
        <f>E1252*100/D1252</f>
        <v>17.967533911496556</v>
      </c>
      <c r="G1252" s="30">
        <f>G1255+G1261</f>
        <v>242.4</v>
      </c>
      <c r="H1252" s="158"/>
      <c r="I1252" s="39"/>
      <c r="J1252" s="39"/>
      <c r="K1252" s="39"/>
      <c r="L1252" s="39"/>
      <c r="M1252" s="39"/>
    </row>
    <row r="1253" spans="1:13" ht="80.25" customHeight="1" x14ac:dyDescent="0.2">
      <c r="A1253" s="894"/>
      <c r="B1253" s="914"/>
      <c r="C1253" s="63" t="s">
        <v>97</v>
      </c>
      <c r="D1253" s="30">
        <f>D1256+D1262</f>
        <v>0</v>
      </c>
      <c r="E1253" s="30">
        <f>E1256+E1262</f>
        <v>0</v>
      </c>
      <c r="F1253" s="104">
        <v>0</v>
      </c>
      <c r="G1253" s="30">
        <f>G1256+G1262</f>
        <v>0</v>
      </c>
      <c r="H1253" s="158"/>
      <c r="I1253" s="39"/>
      <c r="J1253" s="39"/>
      <c r="K1253" s="39"/>
      <c r="L1253" s="39"/>
      <c r="M1253" s="39"/>
    </row>
    <row r="1254" spans="1:13" ht="30.75" customHeight="1" x14ac:dyDescent="0.2">
      <c r="A1254" s="878" t="s">
        <v>338</v>
      </c>
      <c r="B1254" s="886" t="s">
        <v>821</v>
      </c>
      <c r="C1254" s="63" t="s">
        <v>1</v>
      </c>
      <c r="D1254" s="30">
        <f>SUM(D1255:D1256)</f>
        <v>400</v>
      </c>
      <c r="E1254" s="30">
        <f>SUM(E1255:E1256)</f>
        <v>242.4</v>
      </c>
      <c r="F1254" s="104">
        <f>E1254*100/D1254</f>
        <v>60.6</v>
      </c>
      <c r="G1254" s="30">
        <f>SUM(G1255:G1256)</f>
        <v>242.4</v>
      </c>
      <c r="H1254" s="158"/>
      <c r="I1254" s="39"/>
      <c r="J1254" s="39"/>
      <c r="K1254" s="39"/>
      <c r="L1254" s="39"/>
      <c r="M1254" s="39"/>
    </row>
    <row r="1255" spans="1:13" ht="54" customHeight="1" x14ac:dyDescent="0.2">
      <c r="A1255" s="909"/>
      <c r="B1255" s="911"/>
      <c r="C1255" s="63" t="s">
        <v>302</v>
      </c>
      <c r="D1255" s="30">
        <f>D1258</f>
        <v>400</v>
      </c>
      <c r="E1255" s="30">
        <f>E1258</f>
        <v>242.4</v>
      </c>
      <c r="F1255" s="104">
        <f>E1255*100/D1255</f>
        <v>60.6</v>
      </c>
      <c r="G1255" s="30">
        <f>G1258</f>
        <v>242.4</v>
      </c>
      <c r="H1255" s="158"/>
      <c r="I1255" s="39"/>
      <c r="J1255" s="39"/>
      <c r="K1255" s="39"/>
      <c r="L1255" s="39"/>
      <c r="M1255" s="39"/>
    </row>
    <row r="1256" spans="1:13" ht="39" customHeight="1" x14ac:dyDescent="0.2">
      <c r="A1256" s="910"/>
      <c r="B1256" s="887"/>
      <c r="C1256" s="63" t="s">
        <v>97</v>
      </c>
      <c r="D1256" s="30">
        <f>D1259</f>
        <v>0</v>
      </c>
      <c r="E1256" s="5">
        <f>E1259</f>
        <v>0</v>
      </c>
      <c r="F1256" s="104">
        <v>0</v>
      </c>
      <c r="G1256" s="30">
        <f>G1259</f>
        <v>0</v>
      </c>
      <c r="H1256" s="158"/>
      <c r="I1256" s="39"/>
      <c r="J1256" s="39"/>
      <c r="K1256" s="39"/>
      <c r="L1256" s="39"/>
      <c r="M1256" s="39"/>
    </row>
    <row r="1257" spans="1:13" ht="15" customHeight="1" x14ac:dyDescent="0.2">
      <c r="A1257" s="878" t="s">
        <v>67</v>
      </c>
      <c r="B1257" s="886" t="s">
        <v>822</v>
      </c>
      <c r="C1257" s="35" t="s">
        <v>1</v>
      </c>
      <c r="D1257" s="13">
        <f>SUM(D1258:D1259)</f>
        <v>400</v>
      </c>
      <c r="E1257" s="13">
        <f>SUM(E1258:E1259)</f>
        <v>242.4</v>
      </c>
      <c r="F1257" s="99">
        <f>E1257*100/D1257</f>
        <v>60.6</v>
      </c>
      <c r="G1257" s="13">
        <f>SUM(G1258:G1259)</f>
        <v>242.4</v>
      </c>
      <c r="H1257" s="158"/>
      <c r="I1257" s="39"/>
      <c r="J1257" s="39"/>
      <c r="K1257" s="39"/>
      <c r="L1257" s="39"/>
      <c r="M1257" s="39"/>
    </row>
    <row r="1258" spans="1:13" ht="60" customHeight="1" x14ac:dyDescent="0.2">
      <c r="A1258" s="909"/>
      <c r="B1258" s="911"/>
      <c r="C1258" s="35" t="s">
        <v>298</v>
      </c>
      <c r="D1258" s="13">
        <v>400</v>
      </c>
      <c r="E1258" s="5">
        <v>242.4</v>
      </c>
      <c r="F1258" s="104">
        <f>E1258*100/D1258</f>
        <v>60.6</v>
      </c>
      <c r="G1258" s="30">
        <v>242.4</v>
      </c>
      <c r="H1258" s="903" t="s">
        <v>1677</v>
      </c>
      <c r="I1258" s="39"/>
      <c r="J1258" s="39"/>
      <c r="K1258" s="39"/>
      <c r="L1258" s="39"/>
      <c r="M1258" s="39"/>
    </row>
    <row r="1259" spans="1:13" ht="36" customHeight="1" x14ac:dyDescent="0.2">
      <c r="A1259" s="910"/>
      <c r="B1259" s="887"/>
      <c r="C1259" s="35" t="s">
        <v>97</v>
      </c>
      <c r="D1259" s="13">
        <v>0</v>
      </c>
      <c r="E1259" s="5">
        <v>0</v>
      </c>
      <c r="F1259" s="99">
        <v>0</v>
      </c>
      <c r="G1259" s="30">
        <v>0</v>
      </c>
      <c r="H1259" s="904"/>
      <c r="I1259" s="39"/>
      <c r="J1259" s="39"/>
      <c r="K1259" s="39"/>
      <c r="L1259" s="39"/>
      <c r="M1259" s="39"/>
    </row>
    <row r="1260" spans="1:13" ht="15" customHeight="1" x14ac:dyDescent="0.2">
      <c r="A1260" s="878" t="s">
        <v>608</v>
      </c>
      <c r="B1260" s="886" t="s">
        <v>823</v>
      </c>
      <c r="C1260" s="63" t="s">
        <v>1</v>
      </c>
      <c r="D1260" s="118">
        <f>D1261+D1262</f>
        <v>949.1</v>
      </c>
      <c r="E1260" s="118">
        <f>E1261+E1262</f>
        <v>0</v>
      </c>
      <c r="F1260" s="104">
        <v>0</v>
      </c>
      <c r="G1260" s="118">
        <f>G1261+G1262</f>
        <v>0</v>
      </c>
      <c r="H1260" s="905"/>
      <c r="I1260" s="39"/>
      <c r="J1260" s="39"/>
      <c r="K1260" s="39"/>
      <c r="L1260" s="39"/>
      <c r="M1260" s="39"/>
    </row>
    <row r="1261" spans="1:13" ht="45" x14ac:dyDescent="0.2">
      <c r="A1261" s="909"/>
      <c r="B1261" s="911"/>
      <c r="C1261" s="63" t="s">
        <v>298</v>
      </c>
      <c r="D1261" s="118">
        <f>D1264</f>
        <v>949.1</v>
      </c>
      <c r="E1261" s="118">
        <f>E1264</f>
        <v>0</v>
      </c>
      <c r="F1261" s="104">
        <v>0</v>
      </c>
      <c r="G1261" s="118">
        <f>G1264</f>
        <v>0</v>
      </c>
      <c r="H1261" s="158"/>
      <c r="I1261" s="39"/>
      <c r="J1261" s="39"/>
      <c r="K1261" s="39"/>
      <c r="L1261" s="39"/>
      <c r="M1261" s="39"/>
    </row>
    <row r="1262" spans="1:13" x14ac:dyDescent="0.2">
      <c r="A1262" s="910"/>
      <c r="B1262" s="887"/>
      <c r="C1262" s="63" t="s">
        <v>97</v>
      </c>
      <c r="D1262" s="30">
        <f>D1265</f>
        <v>0</v>
      </c>
      <c r="E1262" s="30">
        <f>E1265</f>
        <v>0</v>
      </c>
      <c r="F1262" s="104">
        <v>0</v>
      </c>
      <c r="G1262" s="30">
        <f>G1265</f>
        <v>0</v>
      </c>
      <c r="H1262" s="158"/>
      <c r="I1262" s="39"/>
      <c r="J1262" s="39"/>
      <c r="K1262" s="39"/>
      <c r="L1262" s="39"/>
      <c r="M1262" s="39"/>
    </row>
    <row r="1263" spans="1:13" ht="15" customHeight="1" x14ac:dyDescent="0.2">
      <c r="A1263" s="878" t="s">
        <v>15</v>
      </c>
      <c r="B1263" s="886" t="s">
        <v>824</v>
      </c>
      <c r="C1263" s="35" t="s">
        <v>1</v>
      </c>
      <c r="D1263" s="13">
        <f>SUM(D1264:D1265)</f>
        <v>949.1</v>
      </c>
      <c r="E1263" s="13">
        <f>SUM(E1264:E1265)</f>
        <v>0</v>
      </c>
      <c r="F1263" s="104">
        <v>0</v>
      </c>
      <c r="G1263" s="13">
        <f>SUM(G1264:G1265)</f>
        <v>0</v>
      </c>
      <c r="H1263" s="1056" t="s">
        <v>1688</v>
      </c>
      <c r="I1263" s="39"/>
      <c r="J1263" s="39"/>
      <c r="K1263" s="39"/>
      <c r="L1263" s="39"/>
      <c r="M1263" s="39"/>
    </row>
    <row r="1264" spans="1:13" ht="60" customHeight="1" x14ac:dyDescent="0.2">
      <c r="A1264" s="909"/>
      <c r="B1264" s="911"/>
      <c r="C1264" s="35" t="s">
        <v>298</v>
      </c>
      <c r="D1264" s="13">
        <v>949.1</v>
      </c>
      <c r="E1264" s="13">
        <v>0</v>
      </c>
      <c r="F1264" s="46">
        <v>0</v>
      </c>
      <c r="G1264" s="30">
        <v>0</v>
      </c>
      <c r="H1264" s="1057"/>
      <c r="I1264" s="39"/>
      <c r="J1264" s="39"/>
      <c r="K1264" s="39"/>
      <c r="L1264" s="39"/>
      <c r="M1264" s="39"/>
    </row>
    <row r="1265" spans="1:13" ht="48.75" customHeight="1" x14ac:dyDescent="0.2">
      <c r="A1265" s="910"/>
      <c r="B1265" s="887"/>
      <c r="C1265" s="35" t="s">
        <v>97</v>
      </c>
      <c r="D1265" s="13">
        <v>0</v>
      </c>
      <c r="E1265" s="13">
        <v>0</v>
      </c>
      <c r="F1265" s="104">
        <v>0</v>
      </c>
      <c r="G1265" s="30">
        <v>0</v>
      </c>
      <c r="H1265" s="1058"/>
      <c r="I1265" s="39"/>
      <c r="J1265" s="39"/>
      <c r="K1265" s="39"/>
      <c r="L1265" s="39"/>
      <c r="M1265" s="39"/>
    </row>
    <row r="1266" spans="1:13" ht="32.25" customHeight="1" x14ac:dyDescent="0.2">
      <c r="A1266" s="139"/>
      <c r="B1266" s="1064" t="s">
        <v>303</v>
      </c>
      <c r="C1266" s="1064"/>
      <c r="D1266" s="1064"/>
      <c r="E1266" s="1064"/>
      <c r="F1266" s="1064"/>
      <c r="G1266" s="1064"/>
      <c r="H1266" s="1065"/>
      <c r="I1266" s="39"/>
      <c r="J1266" s="39"/>
      <c r="K1266" s="39"/>
      <c r="L1266" s="39"/>
      <c r="M1266" s="39"/>
    </row>
    <row r="1267" spans="1:13" ht="15" customHeight="1" x14ac:dyDescent="0.2">
      <c r="A1267" s="878"/>
      <c r="B1267" s="1066" t="s">
        <v>54</v>
      </c>
      <c r="C1267" s="14" t="s">
        <v>267</v>
      </c>
      <c r="D1267" s="23">
        <f>SUM(D1268:D1271)</f>
        <v>23473.4</v>
      </c>
      <c r="E1267" s="23">
        <f>SUM(E1268:E1271)</f>
        <v>22334.89</v>
      </c>
      <c r="F1267" s="98">
        <f>E1267*100/D1267</f>
        <v>95.149786566922558</v>
      </c>
      <c r="G1267" s="23">
        <f>SUM(G1268:G1271)</f>
        <v>22334.89</v>
      </c>
      <c r="H1267" s="127"/>
      <c r="I1267" s="39"/>
      <c r="J1267" s="39"/>
      <c r="K1267" s="39"/>
      <c r="L1267" s="39"/>
      <c r="M1267" s="39"/>
    </row>
    <row r="1268" spans="1:13" ht="51.75" customHeight="1" x14ac:dyDescent="0.2">
      <c r="A1268" s="909"/>
      <c r="B1268" s="1067"/>
      <c r="C1268" s="585" t="s">
        <v>8</v>
      </c>
      <c r="D1268" s="10">
        <v>0</v>
      </c>
      <c r="E1268" s="10">
        <v>0</v>
      </c>
      <c r="F1268" s="98">
        <v>0</v>
      </c>
      <c r="G1268" s="10">
        <v>0</v>
      </c>
      <c r="H1268" s="127"/>
      <c r="I1268" s="39"/>
      <c r="J1268" s="39"/>
      <c r="K1268" s="39"/>
      <c r="L1268" s="39"/>
      <c r="M1268" s="39"/>
    </row>
    <row r="1269" spans="1:13" ht="64.5" customHeight="1" x14ac:dyDescent="0.2">
      <c r="A1269" s="909"/>
      <c r="B1269" s="1067"/>
      <c r="C1269" s="189" t="s">
        <v>2</v>
      </c>
      <c r="D1269" s="10">
        <v>0</v>
      </c>
      <c r="E1269" s="10">
        <v>0</v>
      </c>
      <c r="F1269" s="98">
        <v>0</v>
      </c>
      <c r="G1269" s="10">
        <v>0</v>
      </c>
      <c r="H1269" s="127"/>
      <c r="I1269" s="39"/>
      <c r="J1269" s="39"/>
      <c r="K1269" s="39"/>
      <c r="L1269" s="39"/>
      <c r="M1269" s="39"/>
    </row>
    <row r="1270" spans="1:13" ht="71.25" x14ac:dyDescent="0.2">
      <c r="A1270" s="909"/>
      <c r="B1270" s="1067"/>
      <c r="C1270" s="189" t="s">
        <v>3</v>
      </c>
      <c r="D1270" s="23">
        <f>D1273+D1306+D1336+D1360+D1381</f>
        <v>23173.4</v>
      </c>
      <c r="E1270" s="23">
        <f>E1273+E1306+E1336+E1360+E1381</f>
        <v>22034.89</v>
      </c>
      <c r="F1270" s="98">
        <f>E1270*100/D1270</f>
        <v>95.086996297479004</v>
      </c>
      <c r="G1270" s="23">
        <f>G1273+G1306+G1336+G1360+G1381</f>
        <v>22034.89</v>
      </c>
      <c r="H1270" s="127"/>
      <c r="I1270" s="39"/>
      <c r="J1270" s="39"/>
      <c r="K1270" s="39"/>
      <c r="L1270" s="39"/>
      <c r="M1270" s="39"/>
    </row>
    <row r="1271" spans="1:13" ht="28.5" x14ac:dyDescent="0.2">
      <c r="A1271" s="910"/>
      <c r="B1271" s="1068"/>
      <c r="C1271" s="189" t="s">
        <v>97</v>
      </c>
      <c r="D1271" s="23">
        <f>D1274+D1307+D1337+D1361+D1388</f>
        <v>300</v>
      </c>
      <c r="E1271" s="23">
        <f>E1274+E1307+E1337+E1361+E1388</f>
        <v>300</v>
      </c>
      <c r="F1271" s="98">
        <f>E1271*100/D1271</f>
        <v>100</v>
      </c>
      <c r="G1271" s="23">
        <f>G1274+G1307+G1337+G1361+G1388</f>
        <v>300</v>
      </c>
      <c r="H1271" s="129"/>
      <c r="I1271" s="39"/>
      <c r="J1271" s="39"/>
      <c r="K1271" s="39"/>
      <c r="L1271" s="39"/>
      <c r="M1271" s="39"/>
    </row>
    <row r="1272" spans="1:13" ht="15" customHeight="1" x14ac:dyDescent="0.2">
      <c r="A1272" s="878">
        <v>1</v>
      </c>
      <c r="B1272" s="1069" t="s">
        <v>781</v>
      </c>
      <c r="C1272" s="63" t="s">
        <v>1</v>
      </c>
      <c r="D1272" s="30">
        <f>SUM(D1273:D1274)</f>
        <v>2714</v>
      </c>
      <c r="E1272" s="30">
        <f>SUM(E1273:E1274)</f>
        <v>2631.6</v>
      </c>
      <c r="F1272" s="99">
        <f>E1272*100/D1272</f>
        <v>96.963890935887989</v>
      </c>
      <c r="G1272" s="5">
        <f>E1272</f>
        <v>2631.6</v>
      </c>
      <c r="H1272" s="160"/>
      <c r="I1272" s="39"/>
      <c r="J1272" s="39"/>
      <c r="K1272" s="39"/>
      <c r="L1272" s="39"/>
      <c r="M1272" s="39"/>
    </row>
    <row r="1273" spans="1:13" ht="45" x14ac:dyDescent="0.2">
      <c r="A1273" s="909"/>
      <c r="B1273" s="913"/>
      <c r="C1273" s="63" t="s">
        <v>304</v>
      </c>
      <c r="D1273" s="30">
        <f>D1276+D1288</f>
        <v>2714</v>
      </c>
      <c r="E1273" s="30">
        <f>E1276+E1288</f>
        <v>2631.6</v>
      </c>
      <c r="F1273" s="99">
        <f>E1273*100/D1273</f>
        <v>96.963890935887989</v>
      </c>
      <c r="G1273" s="30">
        <f>G1276+G1288</f>
        <v>2631.6</v>
      </c>
      <c r="H1273" s="160"/>
      <c r="I1273" s="39"/>
      <c r="J1273" s="39"/>
      <c r="K1273" s="39"/>
      <c r="L1273" s="39"/>
      <c r="M1273" s="39"/>
    </row>
    <row r="1274" spans="1:13" ht="57" customHeight="1" x14ac:dyDescent="0.2">
      <c r="A1274" s="910"/>
      <c r="B1274" s="914"/>
      <c r="C1274" s="63" t="s">
        <v>97</v>
      </c>
      <c r="D1274" s="30">
        <f>D1277+D1289</f>
        <v>0</v>
      </c>
      <c r="E1274" s="30">
        <f>E1277+E1289</f>
        <v>0</v>
      </c>
      <c r="F1274" s="92">
        <v>0</v>
      </c>
      <c r="G1274" s="30">
        <f>G1277+G1289</f>
        <v>0</v>
      </c>
      <c r="H1274" s="160"/>
      <c r="I1274" s="39"/>
      <c r="J1274" s="39"/>
      <c r="K1274" s="39"/>
      <c r="L1274" s="39"/>
      <c r="M1274" s="39"/>
    </row>
    <row r="1275" spans="1:13" ht="28.5" customHeight="1" x14ac:dyDescent="0.2">
      <c r="A1275" s="878" t="s">
        <v>338</v>
      </c>
      <c r="B1275" s="886" t="s">
        <v>825</v>
      </c>
      <c r="C1275" s="63" t="s">
        <v>1</v>
      </c>
      <c r="D1275" s="30">
        <f>D1276+D1277</f>
        <v>1404</v>
      </c>
      <c r="E1275" s="30">
        <f>E1276+E1277</f>
        <v>1321.6</v>
      </c>
      <c r="F1275" s="99">
        <f>E1275*100/D1275</f>
        <v>94.131054131054128</v>
      </c>
      <c r="G1275" s="30">
        <f>G1276+G1277</f>
        <v>1321.6</v>
      </c>
      <c r="H1275" s="160"/>
      <c r="I1275" s="39"/>
      <c r="J1275" s="39"/>
      <c r="K1275" s="39"/>
      <c r="L1275" s="39"/>
      <c r="M1275" s="39"/>
    </row>
    <row r="1276" spans="1:13" ht="88.5" customHeight="1" x14ac:dyDescent="0.2">
      <c r="A1276" s="909"/>
      <c r="B1276" s="911"/>
      <c r="C1276" s="63" t="s">
        <v>304</v>
      </c>
      <c r="D1276" s="75">
        <f>D1279+D1282+D1285</f>
        <v>1404</v>
      </c>
      <c r="E1276" s="75">
        <f>E1279+E1282+E1285</f>
        <v>1321.6</v>
      </c>
      <c r="F1276" s="99">
        <f>E1276*100/D1276</f>
        <v>94.131054131054128</v>
      </c>
      <c r="G1276" s="75">
        <f>G1279+G1282+G1285</f>
        <v>1321.6</v>
      </c>
      <c r="H1276" s="160"/>
      <c r="I1276" s="39"/>
      <c r="J1276" s="39"/>
      <c r="K1276" s="39"/>
      <c r="L1276" s="39"/>
      <c r="M1276" s="39"/>
    </row>
    <row r="1277" spans="1:13" ht="88.5" customHeight="1" x14ac:dyDescent="0.2">
      <c r="A1277" s="910"/>
      <c r="B1277" s="887"/>
      <c r="C1277" s="63" t="s">
        <v>97</v>
      </c>
      <c r="D1277" s="75">
        <f>D1280+D1283+D1286</f>
        <v>0</v>
      </c>
      <c r="E1277" s="75">
        <f>E1280+E1283+E1286</f>
        <v>0</v>
      </c>
      <c r="F1277" s="46">
        <v>0</v>
      </c>
      <c r="G1277" s="75">
        <f>G1280+G1283+G1286</f>
        <v>0</v>
      </c>
      <c r="H1277" s="160"/>
      <c r="I1277" s="39"/>
      <c r="J1277" s="39"/>
      <c r="K1277" s="39"/>
      <c r="L1277" s="39"/>
      <c r="M1277" s="39"/>
    </row>
    <row r="1278" spans="1:13" ht="99.75" customHeight="1" x14ac:dyDescent="0.2">
      <c r="A1278" s="878" t="s">
        <v>67</v>
      </c>
      <c r="B1278" s="886" t="s">
        <v>305</v>
      </c>
      <c r="C1278" s="63" t="s">
        <v>1</v>
      </c>
      <c r="D1278" s="30">
        <f>D1279+D1280</f>
        <v>1404</v>
      </c>
      <c r="E1278" s="30">
        <f>E1279+E1280</f>
        <v>1321.6</v>
      </c>
      <c r="F1278" s="104">
        <f>E1278*100/D1278</f>
        <v>94.131054131054128</v>
      </c>
      <c r="G1278" s="30">
        <f>G1279+G1280</f>
        <v>1321.6</v>
      </c>
      <c r="H1278" s="903" t="s">
        <v>1677</v>
      </c>
      <c r="I1278" s="39"/>
      <c r="J1278" s="39"/>
      <c r="K1278" s="39"/>
      <c r="L1278" s="39"/>
      <c r="M1278" s="39"/>
    </row>
    <row r="1279" spans="1:13" ht="171.75" customHeight="1" x14ac:dyDescent="0.2">
      <c r="A1279" s="909"/>
      <c r="B1279" s="911"/>
      <c r="C1279" s="63" t="s">
        <v>304</v>
      </c>
      <c r="D1279" s="30">
        <v>1404</v>
      </c>
      <c r="E1279" s="30">
        <v>1321.6</v>
      </c>
      <c r="F1279" s="104">
        <f>E1279*100/D1279</f>
        <v>94.131054131054128</v>
      </c>
      <c r="G1279" s="30">
        <v>1321.6</v>
      </c>
      <c r="H1279" s="904"/>
      <c r="I1279" s="39"/>
      <c r="J1279" s="39"/>
      <c r="K1279" s="39"/>
      <c r="L1279" s="39"/>
      <c r="M1279" s="39"/>
    </row>
    <row r="1280" spans="1:13" ht="213" customHeight="1" x14ac:dyDescent="0.2">
      <c r="A1280" s="910"/>
      <c r="B1280" s="887"/>
      <c r="C1280" s="63" t="s">
        <v>97</v>
      </c>
      <c r="D1280" s="5">
        <v>0</v>
      </c>
      <c r="E1280" s="30">
        <v>0</v>
      </c>
      <c r="F1280" s="46">
        <v>0</v>
      </c>
      <c r="G1280" s="30">
        <v>0</v>
      </c>
      <c r="H1280" s="648"/>
      <c r="I1280" s="39"/>
      <c r="J1280" s="39"/>
      <c r="K1280" s="39"/>
      <c r="L1280" s="39"/>
      <c r="M1280" s="39"/>
    </row>
    <row r="1281" spans="1:13" ht="36.75" customHeight="1" x14ac:dyDescent="0.2">
      <c r="A1281" s="878" t="s">
        <v>341</v>
      </c>
      <c r="B1281" s="886" t="s">
        <v>826</v>
      </c>
      <c r="C1281" s="63" t="s">
        <v>1</v>
      </c>
      <c r="D1281" s="30">
        <v>0</v>
      </c>
      <c r="E1281" s="30">
        <v>0</v>
      </c>
      <c r="F1281" s="46">
        <v>0</v>
      </c>
      <c r="G1281" s="30">
        <v>0</v>
      </c>
      <c r="H1281" s="161"/>
      <c r="I1281" s="39"/>
      <c r="J1281" s="39"/>
      <c r="K1281" s="39"/>
      <c r="L1281" s="39"/>
      <c r="M1281" s="39"/>
    </row>
    <row r="1282" spans="1:13" ht="138" customHeight="1" x14ac:dyDescent="0.2">
      <c r="A1282" s="915"/>
      <c r="B1282" s="911"/>
      <c r="C1282" s="63" t="s">
        <v>304</v>
      </c>
      <c r="D1282" s="30">
        <v>0</v>
      </c>
      <c r="E1282" s="30">
        <v>0</v>
      </c>
      <c r="F1282" s="46">
        <v>0</v>
      </c>
      <c r="G1282" s="30">
        <v>0</v>
      </c>
      <c r="H1282" s="161"/>
      <c r="I1282" s="39"/>
      <c r="J1282" s="39"/>
      <c r="K1282" s="39"/>
      <c r="L1282" s="39"/>
      <c r="M1282" s="39"/>
    </row>
    <row r="1283" spans="1:13" ht="138" customHeight="1" x14ac:dyDescent="0.2">
      <c r="A1283" s="915"/>
      <c r="B1283" s="887"/>
      <c r="C1283" s="63" t="s">
        <v>97</v>
      </c>
      <c r="D1283" s="30">
        <v>0</v>
      </c>
      <c r="E1283" s="30">
        <v>0</v>
      </c>
      <c r="F1283" s="46">
        <v>0</v>
      </c>
      <c r="G1283" s="30">
        <v>0</v>
      </c>
      <c r="H1283" s="161"/>
      <c r="I1283" s="39"/>
      <c r="J1283" s="39"/>
      <c r="K1283" s="39"/>
      <c r="L1283" s="39"/>
      <c r="M1283" s="39"/>
    </row>
    <row r="1284" spans="1:13" ht="15" customHeight="1" x14ac:dyDescent="0.2">
      <c r="A1284" s="917" t="s">
        <v>344</v>
      </c>
      <c r="B1284" s="886" t="s">
        <v>827</v>
      </c>
      <c r="C1284" s="63" t="s">
        <v>1</v>
      </c>
      <c r="D1284" s="30">
        <v>0</v>
      </c>
      <c r="E1284" s="30">
        <v>0</v>
      </c>
      <c r="F1284" s="46">
        <v>0</v>
      </c>
      <c r="G1284" s="30">
        <v>0</v>
      </c>
      <c r="H1284" s="160"/>
      <c r="I1284" s="39"/>
      <c r="J1284" s="39"/>
      <c r="K1284" s="39"/>
      <c r="L1284" s="39"/>
      <c r="M1284" s="39"/>
    </row>
    <row r="1285" spans="1:13" ht="169.5" customHeight="1" x14ac:dyDescent="0.2">
      <c r="A1285" s="909"/>
      <c r="B1285" s="911"/>
      <c r="C1285" s="63" t="s">
        <v>304</v>
      </c>
      <c r="D1285" s="30">
        <v>0</v>
      </c>
      <c r="E1285" s="30">
        <v>0</v>
      </c>
      <c r="F1285" s="46">
        <v>0</v>
      </c>
      <c r="G1285" s="30">
        <v>0</v>
      </c>
      <c r="H1285" s="161"/>
      <c r="I1285" s="39"/>
      <c r="J1285" s="39"/>
      <c r="K1285" s="39"/>
      <c r="L1285" s="39"/>
      <c r="M1285" s="39"/>
    </row>
    <row r="1286" spans="1:13" ht="207" customHeight="1" x14ac:dyDescent="0.2">
      <c r="A1286" s="918"/>
      <c r="B1286" s="887"/>
      <c r="C1286" s="63" t="s">
        <v>97</v>
      </c>
      <c r="D1286" s="30">
        <v>0</v>
      </c>
      <c r="E1286" s="30">
        <v>0</v>
      </c>
      <c r="F1286" s="46">
        <v>0</v>
      </c>
      <c r="G1286" s="30">
        <v>0</v>
      </c>
      <c r="H1286" s="161"/>
      <c r="I1286" s="39"/>
      <c r="J1286" s="39"/>
      <c r="K1286" s="39"/>
      <c r="L1286" s="39"/>
      <c r="M1286" s="39"/>
    </row>
    <row r="1287" spans="1:13" ht="15" customHeight="1" x14ac:dyDescent="0.2">
      <c r="A1287" s="878" t="s">
        <v>608</v>
      </c>
      <c r="B1287" s="886" t="s">
        <v>828</v>
      </c>
      <c r="C1287" s="63" t="s">
        <v>1</v>
      </c>
      <c r="D1287" s="30">
        <f>D1288+D1289</f>
        <v>1310</v>
      </c>
      <c r="E1287" s="30">
        <f>E1288+E1289</f>
        <v>1310</v>
      </c>
      <c r="F1287" s="46">
        <v>0</v>
      </c>
      <c r="G1287" s="30">
        <f>G1288+G1289</f>
        <v>1310</v>
      </c>
      <c r="H1287" s="160"/>
      <c r="I1287" s="39"/>
      <c r="J1287" s="39"/>
      <c r="K1287" s="39"/>
      <c r="L1287" s="39"/>
      <c r="M1287" s="39"/>
    </row>
    <row r="1288" spans="1:13" ht="45" x14ac:dyDescent="0.2">
      <c r="A1288" s="909"/>
      <c r="B1288" s="911"/>
      <c r="C1288" s="63" t="s">
        <v>304</v>
      </c>
      <c r="D1288" s="30">
        <f>D1291+D1294+D1297+D1300+D1303</f>
        <v>1310</v>
      </c>
      <c r="E1288" s="30">
        <f>E1291+E1294+E1297+E1300+E1303</f>
        <v>1310</v>
      </c>
      <c r="F1288" s="46">
        <v>0</v>
      </c>
      <c r="G1288" s="30">
        <f>G1291+G1294+G1297+G1300+G1303</f>
        <v>1310</v>
      </c>
      <c r="H1288" s="160"/>
      <c r="I1288" s="39"/>
      <c r="J1288" s="39"/>
      <c r="K1288" s="39"/>
      <c r="L1288" s="39"/>
      <c r="M1288" s="39"/>
    </row>
    <row r="1289" spans="1:13" ht="30" customHeight="1" x14ac:dyDescent="0.2">
      <c r="A1289" s="910"/>
      <c r="B1289" s="887"/>
      <c r="C1289" s="63" t="s">
        <v>97</v>
      </c>
      <c r="D1289" s="30">
        <f>D1292+D1295+D1298+D1301+D1304</f>
        <v>0</v>
      </c>
      <c r="E1289" s="30">
        <f>E1292+E1295+E1298+E1301+E1304</f>
        <v>0</v>
      </c>
      <c r="F1289" s="104"/>
      <c r="G1289" s="30">
        <f>G1292+G1295+G1298+G1301+G1304</f>
        <v>0</v>
      </c>
      <c r="H1289" s="160"/>
      <c r="I1289" s="39"/>
      <c r="J1289" s="39"/>
      <c r="K1289" s="39"/>
      <c r="L1289" s="39"/>
      <c r="M1289" s="39"/>
    </row>
    <row r="1290" spans="1:13" ht="15" customHeight="1" x14ac:dyDescent="0.2">
      <c r="A1290" s="878" t="s">
        <v>15</v>
      </c>
      <c r="B1290" s="886" t="s">
        <v>829</v>
      </c>
      <c r="C1290" s="63" t="s">
        <v>1</v>
      </c>
      <c r="D1290" s="30">
        <f>D1291+D1292</f>
        <v>1310</v>
      </c>
      <c r="E1290" s="30">
        <f>E1291+E1292</f>
        <v>1310</v>
      </c>
      <c r="F1290" s="104">
        <f>E1290*100/D1290</f>
        <v>100</v>
      </c>
      <c r="G1290" s="30">
        <f>G1291+G1292</f>
        <v>1310</v>
      </c>
      <c r="H1290" s="160"/>
      <c r="I1290" s="39"/>
      <c r="J1290" s="39"/>
      <c r="K1290" s="39"/>
      <c r="L1290" s="39"/>
      <c r="M1290" s="39"/>
    </row>
    <row r="1291" spans="1:13" ht="90.75" customHeight="1" x14ac:dyDescent="0.2">
      <c r="A1291" s="909"/>
      <c r="B1291" s="911"/>
      <c r="C1291" s="63" t="s">
        <v>304</v>
      </c>
      <c r="D1291" s="30">
        <v>1310</v>
      </c>
      <c r="E1291" s="30">
        <v>1310</v>
      </c>
      <c r="F1291" s="104">
        <f>E1291*100/D1291</f>
        <v>100</v>
      </c>
      <c r="G1291" s="30">
        <v>1310</v>
      </c>
      <c r="H1291" s="161" t="s">
        <v>1282</v>
      </c>
      <c r="I1291" s="39"/>
      <c r="J1291" s="39"/>
      <c r="K1291" s="39"/>
      <c r="L1291" s="39"/>
      <c r="M1291" s="39"/>
    </row>
    <row r="1292" spans="1:13" ht="31.5" customHeight="1" x14ac:dyDescent="0.2">
      <c r="A1292" s="910"/>
      <c r="B1292" s="887"/>
      <c r="C1292" s="63" t="s">
        <v>97</v>
      </c>
      <c r="D1292" s="30">
        <v>0</v>
      </c>
      <c r="E1292" s="30">
        <v>0</v>
      </c>
      <c r="F1292" s="46">
        <v>0</v>
      </c>
      <c r="G1292" s="30">
        <v>0</v>
      </c>
      <c r="H1292" s="161"/>
      <c r="I1292" s="39"/>
      <c r="J1292" s="39"/>
      <c r="K1292" s="39"/>
      <c r="L1292" s="39"/>
      <c r="M1292" s="39"/>
    </row>
    <row r="1293" spans="1:13" ht="15" customHeight="1" x14ac:dyDescent="0.2">
      <c r="A1293" s="878" t="s">
        <v>59</v>
      </c>
      <c r="B1293" s="886" t="s">
        <v>830</v>
      </c>
      <c r="C1293" s="63" t="s">
        <v>1</v>
      </c>
      <c r="D1293" s="30">
        <v>0</v>
      </c>
      <c r="E1293" s="30">
        <v>0</v>
      </c>
      <c r="F1293" s="46">
        <v>0</v>
      </c>
      <c r="G1293" s="30">
        <v>0</v>
      </c>
      <c r="H1293" s="161"/>
      <c r="I1293" s="39"/>
      <c r="J1293" s="39"/>
      <c r="K1293" s="39"/>
      <c r="L1293" s="39"/>
      <c r="M1293" s="39"/>
    </row>
    <row r="1294" spans="1:13" ht="45" x14ac:dyDescent="0.2">
      <c r="A1294" s="909"/>
      <c r="B1294" s="911"/>
      <c r="C1294" s="63" t="s">
        <v>304</v>
      </c>
      <c r="D1294" s="30">
        <v>0</v>
      </c>
      <c r="E1294" s="30">
        <v>0</v>
      </c>
      <c r="F1294" s="46">
        <v>0</v>
      </c>
      <c r="G1294" s="30">
        <v>0</v>
      </c>
      <c r="H1294" s="161"/>
      <c r="I1294" s="39"/>
      <c r="J1294" s="39"/>
      <c r="K1294" s="39"/>
      <c r="L1294" s="39"/>
      <c r="M1294" s="39"/>
    </row>
    <row r="1295" spans="1:13" ht="69" customHeight="1" x14ac:dyDescent="0.2">
      <c r="A1295" s="910"/>
      <c r="B1295" s="887"/>
      <c r="C1295" s="63" t="s">
        <v>97</v>
      </c>
      <c r="D1295" s="30">
        <v>0</v>
      </c>
      <c r="E1295" s="30">
        <v>0</v>
      </c>
      <c r="F1295" s="46">
        <v>0</v>
      </c>
      <c r="G1295" s="30">
        <v>0</v>
      </c>
      <c r="H1295" s="161"/>
      <c r="I1295" s="39"/>
      <c r="J1295" s="39"/>
      <c r="K1295" s="39"/>
      <c r="L1295" s="39"/>
      <c r="M1295" s="39"/>
    </row>
    <row r="1296" spans="1:13" ht="15" customHeight="1" x14ac:dyDescent="0.2">
      <c r="A1296" s="878" t="s">
        <v>44</v>
      </c>
      <c r="B1296" s="886" t="s">
        <v>831</v>
      </c>
      <c r="C1296" s="63" t="s">
        <v>1</v>
      </c>
      <c r="D1296" s="30">
        <v>0</v>
      </c>
      <c r="E1296" s="30">
        <v>0</v>
      </c>
      <c r="F1296" s="46">
        <v>0</v>
      </c>
      <c r="G1296" s="30">
        <v>0</v>
      </c>
      <c r="H1296" s="161"/>
      <c r="I1296" s="39"/>
      <c r="J1296" s="39"/>
      <c r="K1296" s="39"/>
      <c r="L1296" s="39"/>
      <c r="M1296" s="39"/>
    </row>
    <row r="1297" spans="1:13" ht="45" x14ac:dyDescent="0.2">
      <c r="A1297" s="909"/>
      <c r="B1297" s="911"/>
      <c r="C1297" s="63" t="s">
        <v>304</v>
      </c>
      <c r="D1297" s="30">
        <v>0</v>
      </c>
      <c r="E1297" s="30">
        <v>0</v>
      </c>
      <c r="F1297" s="46">
        <v>0</v>
      </c>
      <c r="G1297" s="30">
        <v>0</v>
      </c>
      <c r="H1297" s="161"/>
      <c r="I1297" s="39"/>
      <c r="J1297" s="39"/>
      <c r="K1297" s="39"/>
      <c r="L1297" s="39"/>
      <c r="M1297" s="39"/>
    </row>
    <row r="1298" spans="1:13" ht="67.5" customHeight="1" x14ac:dyDescent="0.2">
      <c r="A1298" s="910"/>
      <c r="B1298" s="887"/>
      <c r="C1298" s="63" t="s">
        <v>97</v>
      </c>
      <c r="D1298" s="30">
        <v>0</v>
      </c>
      <c r="E1298" s="30">
        <v>0</v>
      </c>
      <c r="F1298" s="46">
        <v>0</v>
      </c>
      <c r="G1298" s="30">
        <v>0</v>
      </c>
      <c r="H1298" s="161"/>
      <c r="I1298" s="39"/>
      <c r="J1298" s="39"/>
      <c r="K1298" s="39"/>
      <c r="L1298" s="39"/>
      <c r="M1298" s="39"/>
    </row>
    <row r="1299" spans="1:13" ht="15" customHeight="1" x14ac:dyDescent="0.2">
      <c r="A1299" s="878" t="s">
        <v>62</v>
      </c>
      <c r="B1299" s="886" t="s">
        <v>832</v>
      </c>
      <c r="C1299" s="63" t="s">
        <v>1</v>
      </c>
      <c r="D1299" s="30">
        <v>0</v>
      </c>
      <c r="E1299" s="30">
        <v>0</v>
      </c>
      <c r="F1299" s="46">
        <v>0</v>
      </c>
      <c r="G1299" s="30">
        <v>0</v>
      </c>
      <c r="H1299" s="161"/>
      <c r="I1299" s="39"/>
      <c r="J1299" s="39"/>
      <c r="K1299" s="39"/>
      <c r="L1299" s="39"/>
      <c r="M1299" s="39"/>
    </row>
    <row r="1300" spans="1:13" ht="45" x14ac:dyDescent="0.2">
      <c r="A1300" s="909"/>
      <c r="B1300" s="911"/>
      <c r="C1300" s="63" t="s">
        <v>304</v>
      </c>
      <c r="D1300" s="30">
        <v>0</v>
      </c>
      <c r="E1300" s="30">
        <v>0</v>
      </c>
      <c r="F1300" s="46">
        <v>0</v>
      </c>
      <c r="G1300" s="30">
        <v>0</v>
      </c>
      <c r="H1300" s="161"/>
      <c r="I1300" s="39"/>
      <c r="J1300" s="39"/>
      <c r="K1300" s="39"/>
      <c r="L1300" s="39"/>
      <c r="M1300" s="39"/>
    </row>
    <row r="1301" spans="1:13" ht="45" customHeight="1" x14ac:dyDescent="0.2">
      <c r="A1301" s="910"/>
      <c r="B1301" s="887"/>
      <c r="C1301" s="63" t="s">
        <v>97</v>
      </c>
      <c r="D1301" s="30">
        <v>0</v>
      </c>
      <c r="E1301" s="30">
        <v>0</v>
      </c>
      <c r="F1301" s="46">
        <v>0</v>
      </c>
      <c r="G1301" s="30">
        <v>0</v>
      </c>
      <c r="H1301" s="161"/>
      <c r="I1301" s="39"/>
      <c r="J1301" s="39"/>
      <c r="K1301" s="39"/>
      <c r="L1301" s="39"/>
      <c r="M1301" s="39"/>
    </row>
    <row r="1302" spans="1:13" ht="15" customHeight="1" x14ac:dyDescent="0.2">
      <c r="A1302" s="878" t="s">
        <v>74</v>
      </c>
      <c r="B1302" s="886" t="s">
        <v>833</v>
      </c>
      <c r="C1302" s="63" t="s">
        <v>1</v>
      </c>
      <c r="D1302" s="30">
        <v>0</v>
      </c>
      <c r="E1302" s="30">
        <v>0</v>
      </c>
      <c r="F1302" s="46">
        <v>0</v>
      </c>
      <c r="G1302" s="30">
        <v>0</v>
      </c>
      <c r="H1302" s="161"/>
      <c r="I1302" s="39"/>
      <c r="J1302" s="39"/>
      <c r="K1302" s="39"/>
      <c r="L1302" s="39"/>
      <c r="M1302" s="39"/>
    </row>
    <row r="1303" spans="1:13" ht="45" x14ac:dyDescent="0.2">
      <c r="A1303" s="909"/>
      <c r="B1303" s="911"/>
      <c r="C1303" s="63" t="s">
        <v>304</v>
      </c>
      <c r="D1303" s="30">
        <v>0</v>
      </c>
      <c r="E1303" s="30">
        <v>0</v>
      </c>
      <c r="F1303" s="46">
        <v>0</v>
      </c>
      <c r="G1303" s="30">
        <v>0</v>
      </c>
      <c r="H1303" s="161"/>
      <c r="I1303" s="39"/>
      <c r="J1303" s="39"/>
      <c r="K1303" s="39"/>
      <c r="L1303" s="39"/>
      <c r="M1303" s="39"/>
    </row>
    <row r="1304" spans="1:13" ht="80.25" customHeight="1" x14ac:dyDescent="0.2">
      <c r="A1304" s="910"/>
      <c r="B1304" s="887"/>
      <c r="C1304" s="63" t="s">
        <v>97</v>
      </c>
      <c r="D1304" s="30">
        <v>0</v>
      </c>
      <c r="E1304" s="30">
        <v>0</v>
      </c>
      <c r="F1304" s="46">
        <v>0</v>
      </c>
      <c r="G1304" s="30">
        <v>0</v>
      </c>
      <c r="H1304" s="161"/>
      <c r="I1304" s="39"/>
      <c r="J1304" s="39"/>
      <c r="K1304" s="39"/>
      <c r="L1304" s="39"/>
      <c r="M1304" s="39"/>
    </row>
    <row r="1305" spans="1:13" ht="36" customHeight="1" x14ac:dyDescent="0.2">
      <c r="A1305" s="878">
        <v>2</v>
      </c>
      <c r="B1305" s="912" t="s">
        <v>778</v>
      </c>
      <c r="C1305" s="63" t="s">
        <v>1</v>
      </c>
      <c r="D1305" s="30">
        <f t="shared" ref="D1305:E1307" si="146">D1308+D1323</f>
        <v>3148</v>
      </c>
      <c r="E1305" s="30">
        <f t="shared" si="146"/>
        <v>2727.2</v>
      </c>
      <c r="F1305" s="104">
        <f>E1305*100/D1305</f>
        <v>86.632782719186778</v>
      </c>
      <c r="G1305" s="30">
        <f>G1308+G1323</f>
        <v>2727.2</v>
      </c>
      <c r="H1305" s="160"/>
      <c r="I1305" s="39"/>
      <c r="J1305" s="39"/>
      <c r="K1305" s="39"/>
      <c r="L1305" s="39"/>
      <c r="M1305" s="39"/>
    </row>
    <row r="1306" spans="1:13" ht="45" x14ac:dyDescent="0.2">
      <c r="A1306" s="909"/>
      <c r="B1306" s="913"/>
      <c r="C1306" s="63" t="s">
        <v>304</v>
      </c>
      <c r="D1306" s="30">
        <f t="shared" si="146"/>
        <v>3148</v>
      </c>
      <c r="E1306" s="30">
        <f t="shared" si="146"/>
        <v>2727.2</v>
      </c>
      <c r="F1306" s="104">
        <f>E1306*100/D1306</f>
        <v>86.632782719186778</v>
      </c>
      <c r="G1306" s="30">
        <f>G1309+G1324</f>
        <v>2727.2</v>
      </c>
      <c r="H1306" s="160"/>
      <c r="I1306" s="39"/>
      <c r="J1306" s="39"/>
      <c r="K1306" s="39"/>
      <c r="L1306" s="39"/>
      <c r="M1306" s="39"/>
    </row>
    <row r="1307" spans="1:13" ht="43.5" customHeight="1" x14ac:dyDescent="0.2">
      <c r="A1307" s="910"/>
      <c r="B1307" s="914"/>
      <c r="C1307" s="63" t="s">
        <v>97</v>
      </c>
      <c r="D1307" s="30">
        <f t="shared" si="146"/>
        <v>0</v>
      </c>
      <c r="E1307" s="30">
        <f t="shared" si="146"/>
        <v>0</v>
      </c>
      <c r="F1307" s="104">
        <v>0</v>
      </c>
      <c r="G1307" s="30">
        <f>G1310+G1325</f>
        <v>0</v>
      </c>
      <c r="H1307" s="160"/>
      <c r="I1307" s="39"/>
      <c r="J1307" s="39"/>
      <c r="K1307" s="39"/>
      <c r="L1307" s="39"/>
      <c r="M1307" s="39"/>
    </row>
    <row r="1308" spans="1:13" ht="15" customHeight="1" x14ac:dyDescent="0.2">
      <c r="A1308" s="878" t="s">
        <v>349</v>
      </c>
      <c r="B1308" s="886" t="s">
        <v>834</v>
      </c>
      <c r="C1308" s="63" t="s">
        <v>1</v>
      </c>
      <c r="D1308" s="30">
        <f>D1309+D1310</f>
        <v>3123</v>
      </c>
      <c r="E1308" s="30">
        <f>E1309+E1310</f>
        <v>2702.2</v>
      </c>
      <c r="F1308" s="104">
        <f>E1308*100/D1308</f>
        <v>86.525776496958059</v>
      </c>
      <c r="G1308" s="30">
        <f>E1308</f>
        <v>2702.2</v>
      </c>
      <c r="H1308" s="160"/>
      <c r="I1308" s="39"/>
      <c r="J1308" s="39"/>
      <c r="K1308" s="39"/>
      <c r="L1308" s="39"/>
      <c r="M1308" s="39"/>
    </row>
    <row r="1309" spans="1:13" ht="45" x14ac:dyDescent="0.2">
      <c r="A1309" s="909"/>
      <c r="B1309" s="911"/>
      <c r="C1309" s="63" t="s">
        <v>304</v>
      </c>
      <c r="D1309" s="30">
        <f>D1312+D1315+D1318+D1321</f>
        <v>3123</v>
      </c>
      <c r="E1309" s="30">
        <f>E1312+E1315+E1318+E1321</f>
        <v>2702.2</v>
      </c>
      <c r="F1309" s="104">
        <f>E1309*100/D1309</f>
        <v>86.525776496958059</v>
      </c>
      <c r="G1309" s="30">
        <f>E1309</f>
        <v>2702.2</v>
      </c>
      <c r="H1309" s="162"/>
      <c r="I1309" s="39"/>
      <c r="J1309" s="39"/>
      <c r="K1309" s="39"/>
      <c r="L1309" s="39"/>
      <c r="M1309" s="39"/>
    </row>
    <row r="1310" spans="1:13" ht="48" customHeight="1" x14ac:dyDescent="0.2">
      <c r="A1310" s="910"/>
      <c r="B1310" s="887"/>
      <c r="C1310" s="63" t="s">
        <v>97</v>
      </c>
      <c r="D1310" s="30">
        <f>D1313+D1316+D1319+D1322</f>
        <v>0</v>
      </c>
      <c r="E1310" s="30">
        <f>E1313+E1316+E1319+E1322</f>
        <v>0</v>
      </c>
      <c r="F1310" s="104">
        <v>0</v>
      </c>
      <c r="G1310" s="30">
        <v>0</v>
      </c>
      <c r="H1310" s="160"/>
      <c r="I1310" s="39"/>
      <c r="J1310" s="39"/>
      <c r="K1310" s="39"/>
      <c r="L1310" s="39"/>
      <c r="M1310" s="39"/>
    </row>
    <row r="1311" spans="1:13" ht="15" customHeight="1" x14ac:dyDescent="0.2">
      <c r="A1311" s="878" t="s">
        <v>351</v>
      </c>
      <c r="B1311" s="886" t="s">
        <v>835</v>
      </c>
      <c r="C1311" s="63" t="s">
        <v>1</v>
      </c>
      <c r="D1311" s="30">
        <f>SUM(D1312:D1313)</f>
        <v>3123</v>
      </c>
      <c r="E1311" s="30">
        <f>SUM(E1312:E1313)</f>
        <v>2702.2</v>
      </c>
      <c r="F1311" s="104">
        <f>E1311*100/D1311</f>
        <v>86.525776496958059</v>
      </c>
      <c r="G1311" s="30">
        <f>SUM(G1312:G1313)</f>
        <v>2702.2</v>
      </c>
      <c r="H1311" s="160"/>
      <c r="I1311" s="39"/>
      <c r="J1311" s="39"/>
      <c r="K1311" s="39"/>
      <c r="L1311" s="39"/>
      <c r="M1311" s="39"/>
    </row>
    <row r="1312" spans="1:13" ht="75" customHeight="1" x14ac:dyDescent="0.2">
      <c r="A1312" s="909"/>
      <c r="B1312" s="911"/>
      <c r="C1312" s="63" t="s">
        <v>304</v>
      </c>
      <c r="D1312" s="30">
        <v>3123</v>
      </c>
      <c r="E1312" s="30">
        <v>2702.2</v>
      </c>
      <c r="F1312" s="104">
        <f>E1312*100/D1312</f>
        <v>86.525776496958059</v>
      </c>
      <c r="G1312" s="30">
        <v>2702.2</v>
      </c>
      <c r="H1312" s="161" t="s">
        <v>1692</v>
      </c>
      <c r="I1312" s="39"/>
      <c r="J1312" s="39"/>
      <c r="K1312" s="39"/>
      <c r="L1312" s="39"/>
      <c r="M1312" s="39"/>
    </row>
    <row r="1313" spans="1:13" ht="24" customHeight="1" x14ac:dyDescent="0.2">
      <c r="A1313" s="910"/>
      <c r="B1313" s="887"/>
      <c r="C1313" s="63" t="s">
        <v>97</v>
      </c>
      <c r="D1313" s="30">
        <v>0</v>
      </c>
      <c r="E1313" s="30">
        <v>0</v>
      </c>
      <c r="F1313" s="104">
        <v>0</v>
      </c>
      <c r="G1313" s="30"/>
      <c r="H1313" s="161"/>
      <c r="I1313" s="39"/>
      <c r="J1313" s="39"/>
      <c r="K1313" s="39"/>
      <c r="L1313" s="39"/>
      <c r="M1313" s="39"/>
    </row>
    <row r="1314" spans="1:13" ht="15" customHeight="1" x14ac:dyDescent="0.2">
      <c r="A1314" s="878" t="s">
        <v>353</v>
      </c>
      <c r="B1314" s="886" t="s">
        <v>836</v>
      </c>
      <c r="C1314" s="63" t="s">
        <v>1</v>
      </c>
      <c r="D1314" s="30">
        <v>0</v>
      </c>
      <c r="E1314" s="30">
        <v>0</v>
      </c>
      <c r="F1314" s="46">
        <v>0</v>
      </c>
      <c r="G1314" s="30">
        <v>0</v>
      </c>
      <c r="H1314" s="161"/>
      <c r="I1314" s="39"/>
      <c r="J1314" s="39"/>
      <c r="K1314" s="39"/>
      <c r="L1314" s="39"/>
      <c r="M1314" s="39"/>
    </row>
    <row r="1315" spans="1:13" ht="45" x14ac:dyDescent="0.2">
      <c r="A1315" s="909"/>
      <c r="B1315" s="911"/>
      <c r="C1315" s="63" t="s">
        <v>304</v>
      </c>
      <c r="D1315" s="30">
        <v>0</v>
      </c>
      <c r="E1315" s="30">
        <v>0</v>
      </c>
      <c r="F1315" s="46">
        <v>0</v>
      </c>
      <c r="G1315" s="30">
        <v>0</v>
      </c>
      <c r="H1315" s="161"/>
      <c r="I1315" s="39"/>
      <c r="J1315" s="39"/>
      <c r="K1315" s="39"/>
      <c r="L1315" s="39"/>
      <c r="M1315" s="39"/>
    </row>
    <row r="1316" spans="1:13" x14ac:dyDescent="0.2">
      <c r="A1316" s="910"/>
      <c r="B1316" s="887"/>
      <c r="C1316" s="63" t="s">
        <v>97</v>
      </c>
      <c r="D1316" s="30">
        <v>0</v>
      </c>
      <c r="E1316" s="30">
        <v>0</v>
      </c>
      <c r="F1316" s="46">
        <v>0</v>
      </c>
      <c r="G1316" s="30">
        <v>0</v>
      </c>
      <c r="H1316" s="161"/>
      <c r="I1316" s="39"/>
      <c r="J1316" s="39"/>
      <c r="K1316" s="39"/>
      <c r="L1316" s="39"/>
      <c r="M1316" s="39"/>
    </row>
    <row r="1317" spans="1:13" ht="15" customHeight="1" x14ac:dyDescent="0.2">
      <c r="A1317" s="878" t="s">
        <v>355</v>
      </c>
      <c r="B1317" s="886" t="s">
        <v>837</v>
      </c>
      <c r="C1317" s="63" t="s">
        <v>1</v>
      </c>
      <c r="D1317" s="30">
        <v>0</v>
      </c>
      <c r="E1317" s="30">
        <v>0</v>
      </c>
      <c r="F1317" s="46">
        <v>0</v>
      </c>
      <c r="G1317" s="30">
        <v>0</v>
      </c>
      <c r="H1317" s="161"/>
      <c r="I1317" s="39"/>
      <c r="J1317" s="39"/>
      <c r="K1317" s="39"/>
      <c r="L1317" s="39"/>
      <c r="M1317" s="39"/>
    </row>
    <row r="1318" spans="1:13" ht="45" x14ac:dyDescent="0.2">
      <c r="A1318" s="909"/>
      <c r="B1318" s="911"/>
      <c r="C1318" s="63" t="s">
        <v>304</v>
      </c>
      <c r="D1318" s="30">
        <v>0</v>
      </c>
      <c r="E1318" s="30">
        <v>0</v>
      </c>
      <c r="F1318" s="46">
        <v>0</v>
      </c>
      <c r="G1318" s="30">
        <v>0</v>
      </c>
      <c r="H1318" s="161"/>
      <c r="I1318" s="39"/>
      <c r="J1318" s="39"/>
      <c r="K1318" s="39"/>
      <c r="L1318" s="39"/>
      <c r="M1318" s="39"/>
    </row>
    <row r="1319" spans="1:13" x14ac:dyDescent="0.2">
      <c r="A1319" s="910"/>
      <c r="B1319" s="887"/>
      <c r="C1319" s="63" t="s">
        <v>97</v>
      </c>
      <c r="D1319" s="30">
        <v>0</v>
      </c>
      <c r="E1319" s="30">
        <v>0</v>
      </c>
      <c r="F1319" s="46">
        <v>0</v>
      </c>
      <c r="G1319" s="30">
        <v>0</v>
      </c>
      <c r="H1319" s="161"/>
      <c r="I1319" s="39"/>
      <c r="J1319" s="39"/>
      <c r="K1319" s="39"/>
      <c r="L1319" s="39"/>
      <c r="M1319" s="39"/>
    </row>
    <row r="1320" spans="1:13" ht="15" customHeight="1" x14ac:dyDescent="0.2">
      <c r="A1320" s="878" t="s">
        <v>357</v>
      </c>
      <c r="B1320" s="886" t="s">
        <v>1110</v>
      </c>
      <c r="C1320" s="63" t="s">
        <v>1</v>
      </c>
      <c r="D1320" s="30">
        <v>0</v>
      </c>
      <c r="E1320" s="30">
        <v>0</v>
      </c>
      <c r="F1320" s="46">
        <v>0</v>
      </c>
      <c r="G1320" s="30">
        <v>0</v>
      </c>
      <c r="H1320" s="161"/>
      <c r="I1320" s="39"/>
      <c r="J1320" s="39"/>
      <c r="K1320" s="39"/>
      <c r="L1320" s="39"/>
      <c r="M1320" s="39"/>
    </row>
    <row r="1321" spans="1:13" ht="45" x14ac:dyDescent="0.2">
      <c r="A1321" s="909"/>
      <c r="B1321" s="911"/>
      <c r="C1321" s="63" t="s">
        <v>304</v>
      </c>
      <c r="D1321" s="30">
        <v>0</v>
      </c>
      <c r="E1321" s="30">
        <v>0</v>
      </c>
      <c r="F1321" s="46">
        <v>0</v>
      </c>
      <c r="G1321" s="30">
        <v>0</v>
      </c>
      <c r="H1321" s="161"/>
      <c r="I1321" s="39"/>
      <c r="J1321" s="39"/>
      <c r="K1321" s="39"/>
      <c r="L1321" s="39"/>
      <c r="M1321" s="39"/>
    </row>
    <row r="1322" spans="1:13" ht="38.25" customHeight="1" x14ac:dyDescent="0.2">
      <c r="A1322" s="910"/>
      <c r="B1322" s="887"/>
      <c r="C1322" s="63" t="s">
        <v>97</v>
      </c>
      <c r="D1322" s="30">
        <v>0</v>
      </c>
      <c r="E1322" s="30">
        <v>0</v>
      </c>
      <c r="F1322" s="46">
        <v>0</v>
      </c>
      <c r="G1322" s="30">
        <v>0</v>
      </c>
      <c r="H1322" s="161"/>
      <c r="I1322" s="39"/>
      <c r="J1322" s="39"/>
      <c r="K1322" s="39"/>
      <c r="L1322" s="39"/>
      <c r="M1322" s="39"/>
    </row>
    <row r="1323" spans="1:13" ht="15" customHeight="1" x14ac:dyDescent="0.2">
      <c r="A1323" s="878" t="s">
        <v>652</v>
      </c>
      <c r="B1323" s="886" t="s">
        <v>838</v>
      </c>
      <c r="C1323" s="63" t="s">
        <v>1</v>
      </c>
      <c r="D1323" s="30">
        <f>D1324+D1325</f>
        <v>25</v>
      </c>
      <c r="E1323" s="30">
        <f>E1324+E1325</f>
        <v>25</v>
      </c>
      <c r="F1323" s="46">
        <v>0</v>
      </c>
      <c r="G1323" s="30">
        <f>G1324+G1325</f>
        <v>25</v>
      </c>
      <c r="H1323" s="160"/>
      <c r="I1323" s="39"/>
      <c r="J1323" s="39"/>
      <c r="K1323" s="39"/>
      <c r="L1323" s="39"/>
      <c r="M1323" s="39"/>
    </row>
    <row r="1324" spans="1:13" ht="45" x14ac:dyDescent="0.2">
      <c r="A1324" s="909"/>
      <c r="B1324" s="911"/>
      <c r="C1324" s="63" t="s">
        <v>304</v>
      </c>
      <c r="D1324" s="30">
        <f>D1327+D1330+D1333</f>
        <v>25</v>
      </c>
      <c r="E1324" s="30">
        <f>E1327+E1330+E1333</f>
        <v>25</v>
      </c>
      <c r="F1324" s="46">
        <v>0</v>
      </c>
      <c r="G1324" s="30">
        <f>G1327+G1330+G1333</f>
        <v>25</v>
      </c>
      <c r="H1324" s="160"/>
      <c r="I1324" s="39"/>
      <c r="J1324" s="39"/>
      <c r="K1324" s="39"/>
      <c r="L1324" s="39"/>
      <c r="M1324" s="39"/>
    </row>
    <row r="1325" spans="1:13" ht="33.75" customHeight="1" x14ac:dyDescent="0.2">
      <c r="A1325" s="910"/>
      <c r="B1325" s="887"/>
      <c r="C1325" s="63" t="s">
        <v>97</v>
      </c>
      <c r="D1325" s="30">
        <f>D1328+D1331+D1334</f>
        <v>0</v>
      </c>
      <c r="E1325" s="30">
        <f>E1328+E1331+E1334</f>
        <v>0</v>
      </c>
      <c r="F1325" s="46">
        <v>0</v>
      </c>
      <c r="G1325" s="30">
        <f>G1328+G1331+G1334</f>
        <v>0</v>
      </c>
      <c r="H1325" s="160"/>
      <c r="I1325" s="39"/>
      <c r="J1325" s="39"/>
      <c r="K1325" s="39"/>
      <c r="L1325" s="39"/>
      <c r="M1325" s="39"/>
    </row>
    <row r="1326" spans="1:13" ht="45.75" customHeight="1" x14ac:dyDescent="0.2">
      <c r="A1326" s="878" t="s">
        <v>881</v>
      </c>
      <c r="B1326" s="886" t="s">
        <v>839</v>
      </c>
      <c r="C1326" s="63" t="s">
        <v>1</v>
      </c>
      <c r="D1326" s="30">
        <f>SUM(D1327:D1328)</f>
        <v>25</v>
      </c>
      <c r="E1326" s="30">
        <f>SUM(E1327:E1328)</f>
        <v>25</v>
      </c>
      <c r="F1326" s="46">
        <v>0</v>
      </c>
      <c r="G1326" s="30">
        <f>SUM(G1327:G1328)</f>
        <v>25</v>
      </c>
      <c r="H1326" s="932" t="s">
        <v>1282</v>
      </c>
      <c r="I1326" s="39"/>
      <c r="J1326" s="39"/>
      <c r="K1326" s="39"/>
      <c r="L1326" s="39"/>
      <c r="M1326" s="39"/>
    </row>
    <row r="1327" spans="1:13" ht="45" x14ac:dyDescent="0.2">
      <c r="A1327" s="909"/>
      <c r="B1327" s="911"/>
      <c r="C1327" s="63" t="s">
        <v>304</v>
      </c>
      <c r="D1327" s="30">
        <v>25</v>
      </c>
      <c r="E1327" s="30">
        <v>25</v>
      </c>
      <c r="F1327" s="46">
        <v>0</v>
      </c>
      <c r="G1327" s="30">
        <v>25</v>
      </c>
      <c r="H1327" s="934"/>
      <c r="I1327" s="39"/>
      <c r="J1327" s="39"/>
      <c r="K1327" s="39"/>
      <c r="L1327" s="39"/>
      <c r="M1327" s="39"/>
    </row>
    <row r="1328" spans="1:13" ht="56.25" customHeight="1" x14ac:dyDescent="0.2">
      <c r="A1328" s="910"/>
      <c r="B1328" s="887"/>
      <c r="C1328" s="63" t="s">
        <v>97</v>
      </c>
      <c r="D1328" s="30">
        <v>0</v>
      </c>
      <c r="E1328" s="30">
        <v>0</v>
      </c>
      <c r="F1328" s="46">
        <v>0</v>
      </c>
      <c r="G1328" s="30">
        <v>0</v>
      </c>
      <c r="H1328" s="933"/>
      <c r="I1328" s="39"/>
      <c r="J1328" s="39"/>
      <c r="K1328" s="39"/>
      <c r="L1328" s="39"/>
      <c r="M1328" s="39"/>
    </row>
    <row r="1329" spans="1:13" ht="15" customHeight="1" x14ac:dyDescent="0.2">
      <c r="A1329" s="878" t="s">
        <v>882</v>
      </c>
      <c r="B1329" s="886" t="s">
        <v>840</v>
      </c>
      <c r="C1329" s="63" t="s">
        <v>1</v>
      </c>
      <c r="D1329" s="30">
        <v>0</v>
      </c>
      <c r="E1329" s="30">
        <v>0</v>
      </c>
      <c r="F1329" s="46">
        <v>0</v>
      </c>
      <c r="G1329" s="30">
        <v>0</v>
      </c>
      <c r="H1329" s="242"/>
      <c r="I1329" s="39"/>
      <c r="J1329" s="39"/>
      <c r="K1329" s="39"/>
      <c r="L1329" s="39"/>
      <c r="M1329" s="39"/>
    </row>
    <row r="1330" spans="1:13" ht="45" x14ac:dyDescent="0.2">
      <c r="A1330" s="909"/>
      <c r="B1330" s="911"/>
      <c r="C1330" s="63" t="s">
        <v>304</v>
      </c>
      <c r="D1330" s="30">
        <v>0</v>
      </c>
      <c r="E1330" s="30">
        <v>0</v>
      </c>
      <c r="F1330" s="46">
        <v>0</v>
      </c>
      <c r="G1330" s="30">
        <v>0</v>
      </c>
      <c r="H1330" s="242"/>
      <c r="I1330" s="39"/>
      <c r="J1330" s="39"/>
      <c r="K1330" s="39"/>
      <c r="L1330" s="39"/>
      <c r="M1330" s="39"/>
    </row>
    <row r="1331" spans="1:13" ht="27" customHeight="1" x14ac:dyDescent="0.2">
      <c r="A1331" s="910"/>
      <c r="B1331" s="887"/>
      <c r="C1331" s="63" t="s">
        <v>97</v>
      </c>
      <c r="D1331" s="30">
        <v>0</v>
      </c>
      <c r="E1331" s="30">
        <v>0</v>
      </c>
      <c r="F1331" s="46">
        <v>0</v>
      </c>
      <c r="G1331" s="30">
        <v>0</v>
      </c>
      <c r="H1331" s="242"/>
      <c r="I1331" s="39"/>
      <c r="J1331" s="39"/>
      <c r="K1331" s="39"/>
      <c r="L1331" s="39"/>
      <c r="M1331" s="39"/>
    </row>
    <row r="1332" spans="1:13" ht="45" customHeight="1" x14ac:dyDescent="0.2">
      <c r="A1332" s="878" t="s">
        <v>883</v>
      </c>
      <c r="B1332" s="886" t="s">
        <v>841</v>
      </c>
      <c r="C1332" s="63" t="s">
        <v>1</v>
      </c>
      <c r="D1332" s="30">
        <v>0</v>
      </c>
      <c r="E1332" s="30">
        <v>0</v>
      </c>
      <c r="F1332" s="46">
        <v>0</v>
      </c>
      <c r="G1332" s="30">
        <v>0</v>
      </c>
      <c r="H1332" s="242"/>
      <c r="I1332" s="39"/>
      <c r="J1332" s="39"/>
      <c r="K1332" s="39"/>
      <c r="L1332" s="39"/>
      <c r="M1332" s="39"/>
    </row>
    <row r="1333" spans="1:13" ht="101.25" customHeight="1" x14ac:dyDescent="0.2">
      <c r="A1333" s="909"/>
      <c r="B1333" s="911"/>
      <c r="C1333" s="63" t="s">
        <v>304</v>
      </c>
      <c r="D1333" s="30">
        <v>0</v>
      </c>
      <c r="E1333" s="30">
        <v>0</v>
      </c>
      <c r="F1333" s="46">
        <v>0</v>
      </c>
      <c r="G1333" s="30">
        <v>0</v>
      </c>
      <c r="H1333" s="242"/>
      <c r="I1333" s="39"/>
      <c r="J1333" s="39"/>
      <c r="K1333" s="39"/>
      <c r="L1333" s="39"/>
      <c r="M1333" s="39"/>
    </row>
    <row r="1334" spans="1:13" ht="120.75" customHeight="1" x14ac:dyDescent="0.2">
      <c r="A1334" s="910"/>
      <c r="B1334" s="887"/>
      <c r="C1334" s="63" t="s">
        <v>97</v>
      </c>
      <c r="D1334" s="30">
        <v>0</v>
      </c>
      <c r="E1334" s="30">
        <v>0</v>
      </c>
      <c r="F1334" s="46">
        <v>0</v>
      </c>
      <c r="G1334" s="30">
        <v>0</v>
      </c>
      <c r="H1334" s="242"/>
      <c r="I1334" s="39"/>
      <c r="J1334" s="39"/>
      <c r="K1334" s="39"/>
      <c r="L1334" s="39"/>
      <c r="M1334" s="39"/>
    </row>
    <row r="1335" spans="1:13" ht="61.5" customHeight="1" x14ac:dyDescent="0.2">
      <c r="A1335" s="878">
        <v>3</v>
      </c>
      <c r="B1335" s="912" t="s">
        <v>780</v>
      </c>
      <c r="C1335" s="63" t="s">
        <v>1</v>
      </c>
      <c r="D1335" s="30">
        <f>D1336+D1337</f>
        <v>17256.400000000001</v>
      </c>
      <c r="E1335" s="30">
        <f>E1336+E1337</f>
        <v>16621.2</v>
      </c>
      <c r="F1335" s="104">
        <f>E1335*100/D1335</f>
        <v>96.319046846387423</v>
      </c>
      <c r="G1335" s="30">
        <f>G1336+G1337</f>
        <v>16621.2</v>
      </c>
      <c r="H1335" s="160"/>
      <c r="I1335" s="39"/>
      <c r="J1335" s="39"/>
      <c r="K1335" s="39"/>
      <c r="L1335" s="39"/>
      <c r="M1335" s="39"/>
    </row>
    <row r="1336" spans="1:13" ht="71.25" customHeight="1" x14ac:dyDescent="0.2">
      <c r="A1336" s="909"/>
      <c r="B1336" s="913"/>
      <c r="C1336" s="63" t="s">
        <v>304</v>
      </c>
      <c r="D1336" s="30">
        <f>D1339</f>
        <v>16956.400000000001</v>
      </c>
      <c r="E1336" s="30">
        <f>E1339</f>
        <v>16321.2</v>
      </c>
      <c r="F1336" s="104">
        <f>E1336*100/D1336</f>
        <v>96.253921823028463</v>
      </c>
      <c r="G1336" s="30">
        <f>G1339</f>
        <v>16321.2</v>
      </c>
      <c r="H1336" s="160"/>
      <c r="I1336" s="39"/>
      <c r="J1336" s="39"/>
      <c r="K1336" s="39"/>
      <c r="L1336" s="39"/>
      <c r="M1336" s="39"/>
    </row>
    <row r="1337" spans="1:13" ht="76.5" customHeight="1" x14ac:dyDescent="0.2">
      <c r="A1337" s="910"/>
      <c r="B1337" s="914"/>
      <c r="C1337" s="63" t="s">
        <v>97</v>
      </c>
      <c r="D1337" s="30">
        <f>D1340</f>
        <v>300</v>
      </c>
      <c r="E1337" s="30">
        <f>E1340</f>
        <v>300</v>
      </c>
      <c r="F1337" s="46">
        <v>100</v>
      </c>
      <c r="G1337" s="30">
        <f>G1340</f>
        <v>300</v>
      </c>
      <c r="H1337" s="160"/>
      <c r="I1337" s="39"/>
      <c r="J1337" s="39"/>
      <c r="K1337" s="39"/>
      <c r="L1337" s="39"/>
      <c r="M1337" s="39"/>
    </row>
    <row r="1338" spans="1:13" ht="35.25" customHeight="1" x14ac:dyDescent="0.2">
      <c r="A1338" s="878" t="s">
        <v>468</v>
      </c>
      <c r="B1338" s="886" t="s">
        <v>842</v>
      </c>
      <c r="C1338" s="63" t="s">
        <v>1</v>
      </c>
      <c r="D1338" s="30">
        <f>D1339+D1340</f>
        <v>17256.400000000001</v>
      </c>
      <c r="E1338" s="30">
        <f>E1339+E1340</f>
        <v>16621.2</v>
      </c>
      <c r="F1338" s="104">
        <f>E1338*100/D1338</f>
        <v>96.319046846387423</v>
      </c>
      <c r="G1338" s="30">
        <f>G1339+G1340</f>
        <v>16621.2</v>
      </c>
      <c r="H1338" s="161"/>
      <c r="I1338" s="39"/>
      <c r="J1338" s="39"/>
      <c r="K1338" s="39"/>
      <c r="L1338" s="39"/>
      <c r="M1338" s="39"/>
    </row>
    <row r="1339" spans="1:13" ht="45" x14ac:dyDescent="0.2">
      <c r="A1339" s="909"/>
      <c r="B1339" s="911"/>
      <c r="C1339" s="63" t="s">
        <v>304</v>
      </c>
      <c r="D1339" s="30">
        <f>D1342+D1345+D1348+D1351+D1354+D1357</f>
        <v>16956.400000000001</v>
      </c>
      <c r="E1339" s="30">
        <f>E1342+E1345+E1348+E1351+E1354+E1357</f>
        <v>16321.2</v>
      </c>
      <c r="F1339" s="104">
        <f>E1339*100/D1339</f>
        <v>96.253921823028463</v>
      </c>
      <c r="G1339" s="30">
        <f>G1342+G1345+G1348+G1351+G1354+G1357</f>
        <v>16321.2</v>
      </c>
      <c r="H1339" s="161"/>
      <c r="I1339" s="39"/>
      <c r="J1339" s="39"/>
      <c r="K1339" s="39"/>
      <c r="L1339" s="39"/>
      <c r="M1339" s="39"/>
    </row>
    <row r="1340" spans="1:13" ht="96" customHeight="1" x14ac:dyDescent="0.2">
      <c r="A1340" s="910"/>
      <c r="B1340" s="887"/>
      <c r="C1340" s="63" t="s">
        <v>97</v>
      </c>
      <c r="D1340" s="30">
        <f>D1343+D1346+D1349+D1352+D1355+D1358</f>
        <v>300</v>
      </c>
      <c r="E1340" s="30">
        <f t="shared" ref="E1340" si="147">E1343+E1346+E1349+E1352+E1355+E1358</f>
        <v>300</v>
      </c>
      <c r="F1340" s="46">
        <v>0</v>
      </c>
      <c r="G1340" s="30">
        <f t="shared" ref="G1340" si="148">G1343+G1346+G1349+G1352+G1355+G1358</f>
        <v>300</v>
      </c>
      <c r="H1340" s="161"/>
      <c r="I1340" s="39"/>
      <c r="J1340" s="39"/>
      <c r="K1340" s="39"/>
      <c r="L1340" s="39"/>
      <c r="M1340" s="39"/>
    </row>
    <row r="1341" spans="1:13" ht="15" customHeight="1" x14ac:dyDescent="0.2">
      <c r="A1341" s="878" t="s">
        <v>470</v>
      </c>
      <c r="B1341" s="886" t="s">
        <v>843</v>
      </c>
      <c r="C1341" s="63" t="s">
        <v>1</v>
      </c>
      <c r="D1341" s="30">
        <f>SUM(D1342:D1343)</f>
        <v>13199.4</v>
      </c>
      <c r="E1341" s="30">
        <f>SUM(E1342:E1343)</f>
        <v>12739.7</v>
      </c>
      <c r="F1341" s="104">
        <f>E1341*100/D1341</f>
        <v>96.517265936330446</v>
      </c>
      <c r="G1341" s="30">
        <f>SUM(G1342:G1343)</f>
        <v>12739.7</v>
      </c>
      <c r="H1341" s="161"/>
      <c r="I1341" s="39"/>
      <c r="J1341" s="39"/>
      <c r="K1341" s="39"/>
      <c r="L1341" s="39"/>
      <c r="M1341" s="39"/>
    </row>
    <row r="1342" spans="1:13" ht="94.5" customHeight="1" x14ac:dyDescent="0.2">
      <c r="A1342" s="909"/>
      <c r="B1342" s="911"/>
      <c r="C1342" s="63" t="s">
        <v>304</v>
      </c>
      <c r="D1342" s="30">
        <v>13199.4</v>
      </c>
      <c r="E1342" s="30">
        <v>12739.7</v>
      </c>
      <c r="F1342" s="104">
        <f>E1342*100/D1342</f>
        <v>96.517265936330446</v>
      </c>
      <c r="G1342" s="30">
        <v>12739.7</v>
      </c>
      <c r="H1342" s="161" t="s">
        <v>1694</v>
      </c>
      <c r="I1342" s="39"/>
      <c r="J1342" s="39"/>
      <c r="K1342" s="39"/>
      <c r="L1342" s="39"/>
      <c r="M1342" s="39"/>
    </row>
    <row r="1343" spans="1:13" ht="63" customHeight="1" x14ac:dyDescent="0.2">
      <c r="A1343" s="910"/>
      <c r="B1343" s="887"/>
      <c r="C1343" s="63" t="s">
        <v>97</v>
      </c>
      <c r="D1343" s="30">
        <v>0</v>
      </c>
      <c r="E1343" s="30">
        <v>0</v>
      </c>
      <c r="F1343" s="46">
        <v>0</v>
      </c>
      <c r="G1343" s="30">
        <v>0</v>
      </c>
      <c r="H1343" s="161"/>
      <c r="I1343" s="39"/>
      <c r="J1343" s="39"/>
      <c r="K1343" s="39"/>
      <c r="L1343" s="39"/>
      <c r="M1343" s="39"/>
    </row>
    <row r="1344" spans="1:13" ht="80.25" customHeight="1" x14ac:dyDescent="0.2">
      <c r="A1344" s="878" t="s">
        <v>684</v>
      </c>
      <c r="B1344" s="886" t="s">
        <v>844</v>
      </c>
      <c r="C1344" s="63" t="s">
        <v>1</v>
      </c>
      <c r="D1344" s="30">
        <f>D1345+D1346</f>
        <v>2686</v>
      </c>
      <c r="E1344" s="30">
        <f>E1345+E1346</f>
        <v>2686</v>
      </c>
      <c r="F1344" s="46">
        <f>E1344/D1344*100</f>
        <v>100</v>
      </c>
      <c r="G1344" s="30">
        <f>G1345+G1346</f>
        <v>2686</v>
      </c>
      <c r="H1344" s="161"/>
      <c r="I1344" s="39"/>
      <c r="J1344" s="39"/>
      <c r="K1344" s="39"/>
      <c r="L1344" s="39"/>
      <c r="M1344" s="39"/>
    </row>
    <row r="1345" spans="1:13" ht="77.25" customHeight="1" x14ac:dyDescent="0.2">
      <c r="A1345" s="909"/>
      <c r="B1345" s="911"/>
      <c r="C1345" s="63" t="s">
        <v>304</v>
      </c>
      <c r="D1345" s="30">
        <v>2686</v>
      </c>
      <c r="E1345" s="30">
        <v>2686</v>
      </c>
      <c r="F1345" s="46">
        <f>E1345/D1345*100</f>
        <v>100</v>
      </c>
      <c r="G1345" s="30">
        <v>2686</v>
      </c>
      <c r="H1345" s="161" t="s">
        <v>1282</v>
      </c>
      <c r="I1345" s="39"/>
      <c r="J1345" s="39"/>
      <c r="K1345" s="39"/>
      <c r="L1345" s="39"/>
      <c r="M1345" s="39"/>
    </row>
    <row r="1346" spans="1:13" ht="76.5" customHeight="1" x14ac:dyDescent="0.2">
      <c r="A1346" s="910"/>
      <c r="B1346" s="887"/>
      <c r="C1346" s="63" t="s">
        <v>97</v>
      </c>
      <c r="D1346" s="30">
        <v>0</v>
      </c>
      <c r="E1346" s="30">
        <v>0</v>
      </c>
      <c r="F1346" s="46">
        <v>0</v>
      </c>
      <c r="G1346" s="30">
        <v>0</v>
      </c>
      <c r="H1346" s="161"/>
      <c r="I1346" s="39"/>
      <c r="J1346" s="39"/>
      <c r="K1346" s="39"/>
      <c r="L1346" s="39"/>
      <c r="M1346" s="39"/>
    </row>
    <row r="1347" spans="1:13" ht="48.75" customHeight="1" x14ac:dyDescent="0.2">
      <c r="A1347" s="878" t="s">
        <v>686</v>
      </c>
      <c r="B1347" s="886" t="s">
        <v>845</v>
      </c>
      <c r="C1347" s="63" t="s">
        <v>1</v>
      </c>
      <c r="D1347" s="30">
        <f>D1348+D1349</f>
        <v>1071</v>
      </c>
      <c r="E1347" s="30">
        <f>E1348+E1349</f>
        <v>895.5</v>
      </c>
      <c r="F1347" s="46">
        <f>E1347/D1347*100</f>
        <v>83.613445378151269</v>
      </c>
      <c r="G1347" s="30">
        <f>G1348+G1349</f>
        <v>895.5</v>
      </c>
      <c r="H1347" s="932" t="s">
        <v>1696</v>
      </c>
      <c r="I1347" s="39"/>
      <c r="J1347" s="39"/>
      <c r="K1347" s="39"/>
      <c r="L1347" s="39"/>
      <c r="M1347" s="39"/>
    </row>
    <row r="1348" spans="1:13" ht="45" x14ac:dyDescent="0.2">
      <c r="A1348" s="909"/>
      <c r="B1348" s="911"/>
      <c r="C1348" s="63" t="s">
        <v>304</v>
      </c>
      <c r="D1348" s="30">
        <v>1071</v>
      </c>
      <c r="E1348" s="30">
        <v>895.5</v>
      </c>
      <c r="F1348" s="46">
        <f>E1348/D1348*100</f>
        <v>83.613445378151269</v>
      </c>
      <c r="G1348" s="30">
        <v>895.5</v>
      </c>
      <c r="H1348" s="934"/>
      <c r="I1348" s="39"/>
      <c r="J1348" s="39"/>
      <c r="K1348" s="39"/>
      <c r="L1348" s="39"/>
      <c r="M1348" s="39"/>
    </row>
    <row r="1349" spans="1:13" ht="75.75" customHeight="1" x14ac:dyDescent="0.2">
      <c r="A1349" s="910"/>
      <c r="B1349" s="887"/>
      <c r="C1349" s="63" t="s">
        <v>97</v>
      </c>
      <c r="D1349" s="30">
        <v>0</v>
      </c>
      <c r="E1349" s="30">
        <v>0</v>
      </c>
      <c r="F1349" s="46">
        <v>0</v>
      </c>
      <c r="G1349" s="30">
        <v>0</v>
      </c>
      <c r="H1349" s="933"/>
      <c r="I1349" s="39"/>
      <c r="J1349" s="39"/>
      <c r="K1349" s="39"/>
      <c r="L1349" s="39"/>
      <c r="M1349" s="39"/>
    </row>
    <row r="1350" spans="1:13" ht="15" customHeight="1" x14ac:dyDescent="0.2">
      <c r="A1350" s="878" t="s">
        <v>688</v>
      </c>
      <c r="B1350" s="886" t="s">
        <v>846</v>
      </c>
      <c r="C1350" s="63" t="s">
        <v>1</v>
      </c>
      <c r="D1350" s="30">
        <v>0</v>
      </c>
      <c r="E1350" s="30">
        <v>0</v>
      </c>
      <c r="F1350" s="46">
        <v>0</v>
      </c>
      <c r="G1350" s="30">
        <v>0</v>
      </c>
      <c r="H1350" s="161"/>
      <c r="I1350" s="39"/>
      <c r="J1350" s="39"/>
      <c r="K1350" s="39"/>
      <c r="L1350" s="39"/>
      <c r="M1350" s="39"/>
    </row>
    <row r="1351" spans="1:13" ht="45" x14ac:dyDescent="0.2">
      <c r="A1351" s="909"/>
      <c r="B1351" s="911"/>
      <c r="C1351" s="63" t="s">
        <v>304</v>
      </c>
      <c r="D1351" s="30">
        <v>0</v>
      </c>
      <c r="E1351" s="30">
        <v>0</v>
      </c>
      <c r="F1351" s="46">
        <v>0</v>
      </c>
      <c r="G1351" s="30">
        <v>0</v>
      </c>
      <c r="H1351" s="161"/>
      <c r="I1351" s="39"/>
      <c r="J1351" s="39"/>
      <c r="K1351" s="39"/>
      <c r="L1351" s="39"/>
      <c r="M1351" s="39"/>
    </row>
    <row r="1352" spans="1:13" ht="27" customHeight="1" x14ac:dyDescent="0.2">
      <c r="A1352" s="910"/>
      <c r="B1352" s="887"/>
      <c r="C1352" s="63" t="s">
        <v>97</v>
      </c>
      <c r="D1352" s="30">
        <v>0</v>
      </c>
      <c r="E1352" s="30">
        <v>0</v>
      </c>
      <c r="F1352" s="46">
        <v>0</v>
      </c>
      <c r="G1352" s="30">
        <v>0</v>
      </c>
      <c r="H1352" s="161"/>
      <c r="I1352" s="39"/>
      <c r="J1352" s="39"/>
      <c r="K1352" s="39"/>
      <c r="L1352" s="39"/>
      <c r="M1352" s="39"/>
    </row>
    <row r="1353" spans="1:13" ht="15" customHeight="1" x14ac:dyDescent="0.2">
      <c r="A1353" s="878" t="s">
        <v>690</v>
      </c>
      <c r="B1353" s="886" t="s">
        <v>847</v>
      </c>
      <c r="C1353" s="63" t="s">
        <v>1</v>
      </c>
      <c r="D1353" s="30">
        <f>SUM(D1354:D1355)</f>
        <v>300</v>
      </c>
      <c r="E1353" s="30">
        <v>300</v>
      </c>
      <c r="F1353" s="46">
        <f>E1353/D1353*100</f>
        <v>100</v>
      </c>
      <c r="G1353" s="30">
        <v>300</v>
      </c>
      <c r="H1353" s="932" t="s">
        <v>1282</v>
      </c>
      <c r="I1353" s="39"/>
      <c r="J1353" s="39"/>
      <c r="K1353" s="39"/>
      <c r="L1353" s="39"/>
      <c r="M1353" s="39"/>
    </row>
    <row r="1354" spans="1:13" ht="45" x14ac:dyDescent="0.2">
      <c r="A1354" s="909"/>
      <c r="B1354" s="911"/>
      <c r="C1354" s="63" t="s">
        <v>304</v>
      </c>
      <c r="D1354" s="30">
        <v>0</v>
      </c>
      <c r="E1354" s="30">
        <v>0</v>
      </c>
      <c r="F1354" s="46">
        <v>0</v>
      </c>
      <c r="G1354" s="30">
        <v>0</v>
      </c>
      <c r="H1354" s="934"/>
      <c r="I1354" s="39"/>
      <c r="J1354" s="39"/>
      <c r="K1354" s="39"/>
      <c r="L1354" s="39"/>
      <c r="M1354" s="39"/>
    </row>
    <row r="1355" spans="1:13" ht="19.5" customHeight="1" x14ac:dyDescent="0.2">
      <c r="A1355" s="910"/>
      <c r="B1355" s="887"/>
      <c r="C1355" s="63" t="s">
        <v>97</v>
      </c>
      <c r="D1355" s="30">
        <v>300</v>
      </c>
      <c r="E1355" s="30">
        <v>300</v>
      </c>
      <c r="F1355" s="46">
        <f>E1355/D1355*100</f>
        <v>100</v>
      </c>
      <c r="G1355" s="30">
        <v>300</v>
      </c>
      <c r="H1355" s="933"/>
      <c r="I1355" s="39"/>
      <c r="J1355" s="39"/>
      <c r="K1355" s="39"/>
      <c r="L1355" s="39"/>
      <c r="M1355" s="39"/>
    </row>
    <row r="1356" spans="1:13" ht="45.75" customHeight="1" x14ac:dyDescent="0.2">
      <c r="A1356" s="878" t="s">
        <v>692</v>
      </c>
      <c r="B1356" s="886" t="s">
        <v>848</v>
      </c>
      <c r="C1356" s="63" t="s">
        <v>1</v>
      </c>
      <c r="D1356" s="30">
        <v>0</v>
      </c>
      <c r="E1356" s="30">
        <v>0</v>
      </c>
      <c r="F1356" s="46">
        <v>0</v>
      </c>
      <c r="G1356" s="30">
        <v>0</v>
      </c>
      <c r="H1356" s="240"/>
      <c r="I1356" s="39"/>
      <c r="J1356" s="39"/>
      <c r="K1356" s="39"/>
      <c r="L1356" s="39"/>
      <c r="M1356" s="39"/>
    </row>
    <row r="1357" spans="1:13" ht="45" x14ac:dyDescent="0.2">
      <c r="A1357" s="909"/>
      <c r="B1357" s="911"/>
      <c r="C1357" s="63" t="s">
        <v>304</v>
      </c>
      <c r="D1357" s="30">
        <v>0</v>
      </c>
      <c r="E1357" s="30">
        <v>0</v>
      </c>
      <c r="F1357" s="46">
        <v>0</v>
      </c>
      <c r="G1357" s="30">
        <v>0</v>
      </c>
      <c r="H1357" s="240"/>
      <c r="I1357" s="39"/>
      <c r="J1357" s="39"/>
      <c r="K1357" s="39"/>
      <c r="L1357" s="39"/>
      <c r="M1357" s="39"/>
    </row>
    <row r="1358" spans="1:13" ht="42" customHeight="1" x14ac:dyDescent="0.2">
      <c r="A1358" s="910"/>
      <c r="B1358" s="887"/>
      <c r="C1358" s="63" t="s">
        <v>97</v>
      </c>
      <c r="D1358" s="30">
        <v>0</v>
      </c>
      <c r="E1358" s="30">
        <v>0</v>
      </c>
      <c r="F1358" s="46">
        <v>0</v>
      </c>
      <c r="G1358" s="30">
        <v>0</v>
      </c>
      <c r="H1358" s="240"/>
      <c r="I1358" s="39"/>
      <c r="J1358" s="39"/>
      <c r="K1358" s="39"/>
      <c r="L1358" s="39"/>
      <c r="M1358" s="39"/>
    </row>
    <row r="1359" spans="1:13" ht="15" customHeight="1" x14ac:dyDescent="0.2">
      <c r="A1359" s="878" t="s">
        <v>571</v>
      </c>
      <c r="B1359" s="912" t="s">
        <v>779</v>
      </c>
      <c r="C1359" s="63" t="s">
        <v>1</v>
      </c>
      <c r="D1359" s="30">
        <f>D1360+D1361</f>
        <v>30</v>
      </c>
      <c r="E1359" s="30">
        <f>E1360+E1361</f>
        <v>30</v>
      </c>
      <c r="F1359" s="46">
        <f>E1359/D1359*100</f>
        <v>100</v>
      </c>
      <c r="G1359" s="30">
        <f>G1360+G1361</f>
        <v>30</v>
      </c>
      <c r="H1359" s="929"/>
      <c r="I1359" s="39"/>
      <c r="J1359" s="39"/>
      <c r="K1359" s="39"/>
      <c r="L1359" s="39"/>
      <c r="M1359" s="39"/>
    </row>
    <row r="1360" spans="1:13" ht="45" x14ac:dyDescent="0.2">
      <c r="A1360" s="909"/>
      <c r="B1360" s="913"/>
      <c r="C1360" s="63" t="s">
        <v>304</v>
      </c>
      <c r="D1360" s="30">
        <f>D1363</f>
        <v>30</v>
      </c>
      <c r="E1360" s="30">
        <f>E1363</f>
        <v>30</v>
      </c>
      <c r="F1360" s="46">
        <f>E1360/D1360*100</f>
        <v>100</v>
      </c>
      <c r="G1360" s="30">
        <f>G1363</f>
        <v>30</v>
      </c>
      <c r="H1360" s="930"/>
      <c r="I1360" s="39"/>
      <c r="J1360" s="39"/>
      <c r="K1360" s="39"/>
      <c r="L1360" s="39"/>
      <c r="M1360" s="39"/>
    </row>
    <row r="1361" spans="1:13" ht="33" customHeight="1" x14ac:dyDescent="0.2">
      <c r="A1361" s="910"/>
      <c r="B1361" s="914"/>
      <c r="C1361" s="63" t="s">
        <v>97</v>
      </c>
      <c r="D1361" s="30">
        <f>D1364</f>
        <v>0</v>
      </c>
      <c r="E1361" s="30">
        <v>0</v>
      </c>
      <c r="F1361" s="46">
        <v>0</v>
      </c>
      <c r="G1361" s="30">
        <v>0</v>
      </c>
      <c r="H1361" s="931"/>
      <c r="I1361" s="39"/>
      <c r="J1361" s="39"/>
      <c r="K1361" s="39"/>
      <c r="L1361" s="39"/>
      <c r="M1361" s="39"/>
    </row>
    <row r="1362" spans="1:13" ht="15" customHeight="1" x14ac:dyDescent="0.2">
      <c r="A1362" s="878" t="s">
        <v>573</v>
      </c>
      <c r="B1362" s="886" t="s">
        <v>849</v>
      </c>
      <c r="C1362" s="63" t="s">
        <v>1</v>
      </c>
      <c r="D1362" s="30">
        <f>D1363+D1364</f>
        <v>30</v>
      </c>
      <c r="E1362" s="30">
        <f>E1363+E1364</f>
        <v>30</v>
      </c>
      <c r="F1362" s="46">
        <f>E1362/D1362*100</f>
        <v>100</v>
      </c>
      <c r="G1362" s="30">
        <f>G1363+G1364</f>
        <v>30</v>
      </c>
      <c r="H1362" s="161"/>
      <c r="I1362" s="39"/>
      <c r="J1362" s="39"/>
      <c r="K1362" s="39"/>
      <c r="L1362" s="39"/>
      <c r="M1362" s="39"/>
    </row>
    <row r="1363" spans="1:13" ht="80.25" customHeight="1" x14ac:dyDescent="0.2">
      <c r="A1363" s="909"/>
      <c r="B1363" s="911"/>
      <c r="C1363" s="63" t="s">
        <v>304</v>
      </c>
      <c r="D1363" s="30">
        <f>D1366+D1369+D1372+D1375+D1378</f>
        <v>30</v>
      </c>
      <c r="E1363" s="30">
        <f>E1366+E1369+E1372+E1375+E1378</f>
        <v>30</v>
      </c>
      <c r="F1363" s="46">
        <f>E1363/D1363*100</f>
        <v>100</v>
      </c>
      <c r="G1363" s="30">
        <f>G1366+G1369+G1372+G1375+G1378</f>
        <v>30</v>
      </c>
      <c r="H1363" s="161"/>
      <c r="I1363" s="39"/>
      <c r="J1363" s="39"/>
      <c r="K1363" s="39"/>
      <c r="L1363" s="39"/>
      <c r="M1363" s="39"/>
    </row>
    <row r="1364" spans="1:13" ht="89.25" customHeight="1" x14ac:dyDescent="0.2">
      <c r="A1364" s="910"/>
      <c r="B1364" s="887"/>
      <c r="C1364" s="63" t="s">
        <v>97</v>
      </c>
      <c r="D1364" s="30">
        <f>D1367+D1370+D1373+D1376+D1379</f>
        <v>0</v>
      </c>
      <c r="E1364" s="30">
        <f>E1367+E1370+E1373+E1376+E1379</f>
        <v>0</v>
      </c>
      <c r="F1364" s="46">
        <v>0</v>
      </c>
      <c r="G1364" s="30">
        <f>G1367+G1370+G1373+G1376+G1379</f>
        <v>0</v>
      </c>
      <c r="H1364" s="161"/>
      <c r="I1364" s="39"/>
      <c r="J1364" s="39"/>
      <c r="K1364" s="39"/>
      <c r="L1364" s="39"/>
      <c r="M1364" s="39"/>
    </row>
    <row r="1365" spans="1:13" ht="15" customHeight="1" x14ac:dyDescent="0.2">
      <c r="A1365" s="878" t="s">
        <v>575</v>
      </c>
      <c r="B1365" s="886" t="s">
        <v>850</v>
      </c>
      <c r="C1365" s="63" t="s">
        <v>1</v>
      </c>
      <c r="D1365" s="30">
        <f>SUM(D1366:D1367)</f>
        <v>30</v>
      </c>
      <c r="E1365" s="30">
        <f>SUM(E1366:E1367)</f>
        <v>30</v>
      </c>
      <c r="F1365" s="46">
        <f>E1365/D1365*100</f>
        <v>100</v>
      </c>
      <c r="G1365" s="30">
        <f>SUM(G1366:G1367)</f>
        <v>30</v>
      </c>
      <c r="H1365" s="932" t="s">
        <v>1282</v>
      </c>
      <c r="I1365" s="39"/>
      <c r="J1365" s="39"/>
      <c r="K1365" s="39"/>
      <c r="L1365" s="39"/>
      <c r="M1365" s="39"/>
    </row>
    <row r="1366" spans="1:13" ht="45" x14ac:dyDescent="0.2">
      <c r="A1366" s="909"/>
      <c r="B1366" s="911"/>
      <c r="C1366" s="63" t="s">
        <v>304</v>
      </c>
      <c r="D1366" s="30">
        <v>30</v>
      </c>
      <c r="E1366" s="30">
        <v>30</v>
      </c>
      <c r="F1366" s="46">
        <f>E1366/D1366*100</f>
        <v>100</v>
      </c>
      <c r="G1366" s="30">
        <v>30</v>
      </c>
      <c r="H1366" s="934"/>
      <c r="I1366" s="39"/>
      <c r="J1366" s="39"/>
      <c r="K1366" s="39"/>
      <c r="L1366" s="39"/>
      <c r="M1366" s="39"/>
    </row>
    <row r="1367" spans="1:13" ht="32.25" customHeight="1" x14ac:dyDescent="0.2">
      <c r="A1367" s="910"/>
      <c r="B1367" s="887"/>
      <c r="C1367" s="63" t="s">
        <v>97</v>
      </c>
      <c r="D1367" s="30">
        <v>0</v>
      </c>
      <c r="E1367" s="30">
        <v>0</v>
      </c>
      <c r="F1367" s="46">
        <v>0</v>
      </c>
      <c r="G1367" s="30">
        <v>0</v>
      </c>
      <c r="H1367" s="933"/>
      <c r="I1367" s="39"/>
      <c r="J1367" s="39"/>
      <c r="K1367" s="39"/>
      <c r="L1367" s="39"/>
      <c r="M1367" s="39"/>
    </row>
    <row r="1368" spans="1:13" ht="74.25" customHeight="1" x14ac:dyDescent="0.2">
      <c r="A1368" s="878" t="s">
        <v>577</v>
      </c>
      <c r="B1368" s="886" t="s">
        <v>851</v>
      </c>
      <c r="C1368" s="63" t="s">
        <v>1</v>
      </c>
      <c r="D1368" s="30">
        <v>0</v>
      </c>
      <c r="E1368" s="30">
        <v>0</v>
      </c>
      <c r="F1368" s="46">
        <v>0</v>
      </c>
      <c r="G1368" s="30">
        <v>0</v>
      </c>
      <c r="H1368" s="161"/>
      <c r="I1368" s="39"/>
      <c r="J1368" s="39"/>
      <c r="K1368" s="39"/>
      <c r="L1368" s="39"/>
      <c r="M1368" s="39"/>
    </row>
    <row r="1369" spans="1:13" ht="45" x14ac:dyDescent="0.2">
      <c r="A1369" s="909"/>
      <c r="B1369" s="911"/>
      <c r="C1369" s="63" t="s">
        <v>304</v>
      </c>
      <c r="D1369" s="30">
        <v>0</v>
      </c>
      <c r="E1369" s="30">
        <v>0</v>
      </c>
      <c r="F1369" s="46">
        <v>0</v>
      </c>
      <c r="G1369" s="30">
        <v>0</v>
      </c>
      <c r="H1369" s="161"/>
      <c r="I1369" s="39"/>
      <c r="J1369" s="39"/>
      <c r="K1369" s="39"/>
      <c r="L1369" s="39"/>
      <c r="M1369" s="39"/>
    </row>
    <row r="1370" spans="1:13" ht="78.75" customHeight="1" x14ac:dyDescent="0.2">
      <c r="A1370" s="910"/>
      <c r="B1370" s="887"/>
      <c r="C1370" s="63" t="s">
        <v>97</v>
      </c>
      <c r="D1370" s="30">
        <v>0</v>
      </c>
      <c r="E1370" s="30">
        <v>0</v>
      </c>
      <c r="F1370" s="46">
        <v>0</v>
      </c>
      <c r="G1370" s="30">
        <v>0</v>
      </c>
      <c r="H1370" s="161"/>
      <c r="I1370" s="39"/>
      <c r="J1370" s="39"/>
      <c r="K1370" s="39"/>
      <c r="L1370" s="39"/>
      <c r="M1370" s="39"/>
    </row>
    <row r="1371" spans="1:13" ht="15" customHeight="1" x14ac:dyDescent="0.2">
      <c r="A1371" s="878" t="s">
        <v>579</v>
      </c>
      <c r="B1371" s="886" t="s">
        <v>852</v>
      </c>
      <c r="C1371" s="63" t="s">
        <v>1</v>
      </c>
      <c r="D1371" s="30">
        <v>0</v>
      </c>
      <c r="E1371" s="30">
        <v>0</v>
      </c>
      <c r="F1371" s="46">
        <v>0</v>
      </c>
      <c r="G1371" s="30">
        <v>0</v>
      </c>
      <c r="H1371" s="161"/>
      <c r="I1371" s="39"/>
      <c r="J1371" s="39"/>
      <c r="K1371" s="39"/>
      <c r="L1371" s="39"/>
      <c r="M1371" s="39"/>
    </row>
    <row r="1372" spans="1:13" ht="45" x14ac:dyDescent="0.2">
      <c r="A1372" s="909"/>
      <c r="B1372" s="911"/>
      <c r="C1372" s="63" t="s">
        <v>304</v>
      </c>
      <c r="D1372" s="30">
        <v>0</v>
      </c>
      <c r="E1372" s="30">
        <v>0</v>
      </c>
      <c r="F1372" s="46">
        <v>0</v>
      </c>
      <c r="G1372" s="30">
        <v>0</v>
      </c>
      <c r="H1372" s="161"/>
      <c r="I1372" s="39"/>
      <c r="J1372" s="39"/>
      <c r="K1372" s="39"/>
      <c r="L1372" s="39"/>
      <c r="M1372" s="39"/>
    </row>
    <row r="1373" spans="1:13" ht="27" customHeight="1" x14ac:dyDescent="0.2">
      <c r="A1373" s="910"/>
      <c r="B1373" s="887"/>
      <c r="C1373" s="63" t="s">
        <v>97</v>
      </c>
      <c r="D1373" s="30">
        <v>0</v>
      </c>
      <c r="E1373" s="30">
        <v>0</v>
      </c>
      <c r="F1373" s="46">
        <v>0</v>
      </c>
      <c r="G1373" s="30">
        <v>0</v>
      </c>
      <c r="H1373" s="161"/>
      <c r="I1373" s="39"/>
      <c r="J1373" s="39"/>
      <c r="K1373" s="39"/>
      <c r="L1373" s="39"/>
      <c r="M1373" s="39"/>
    </row>
    <row r="1374" spans="1:13" ht="91.5" customHeight="1" x14ac:dyDescent="0.2">
      <c r="A1374" s="878" t="s">
        <v>884</v>
      </c>
      <c r="B1374" s="886" t="s">
        <v>853</v>
      </c>
      <c r="C1374" s="63" t="s">
        <v>1</v>
      </c>
      <c r="D1374" s="30">
        <v>0</v>
      </c>
      <c r="E1374" s="30">
        <v>0</v>
      </c>
      <c r="F1374" s="46">
        <v>0</v>
      </c>
      <c r="G1374" s="30">
        <v>0</v>
      </c>
      <c r="H1374" s="161"/>
      <c r="I1374" s="39"/>
      <c r="J1374" s="39"/>
      <c r="K1374" s="39"/>
      <c r="L1374" s="39"/>
      <c r="M1374" s="39"/>
    </row>
    <row r="1375" spans="1:13" ht="91.5" customHeight="1" x14ac:dyDescent="0.2">
      <c r="A1375" s="909"/>
      <c r="B1375" s="911"/>
      <c r="C1375" s="63" t="s">
        <v>304</v>
      </c>
      <c r="D1375" s="30">
        <v>0</v>
      </c>
      <c r="E1375" s="30">
        <v>0</v>
      </c>
      <c r="F1375" s="46">
        <v>0</v>
      </c>
      <c r="G1375" s="30">
        <v>0</v>
      </c>
      <c r="H1375" s="161"/>
      <c r="I1375" s="39"/>
      <c r="J1375" s="39"/>
      <c r="K1375" s="39"/>
      <c r="L1375" s="39"/>
      <c r="M1375" s="39"/>
    </row>
    <row r="1376" spans="1:13" ht="56.25" customHeight="1" x14ac:dyDescent="0.2">
      <c r="A1376" s="910"/>
      <c r="B1376" s="887"/>
      <c r="C1376" s="63" t="s">
        <v>97</v>
      </c>
      <c r="D1376" s="30">
        <v>0</v>
      </c>
      <c r="E1376" s="30">
        <v>0</v>
      </c>
      <c r="F1376" s="46">
        <v>0</v>
      </c>
      <c r="G1376" s="30">
        <v>0</v>
      </c>
      <c r="H1376" s="161"/>
      <c r="I1376" s="39"/>
      <c r="J1376" s="39"/>
      <c r="K1376" s="39"/>
      <c r="L1376" s="39"/>
      <c r="M1376" s="39"/>
    </row>
    <row r="1377" spans="1:13" ht="15" customHeight="1" x14ac:dyDescent="0.2">
      <c r="A1377" s="878" t="s">
        <v>885</v>
      </c>
      <c r="B1377" s="886" t="s">
        <v>854</v>
      </c>
      <c r="C1377" s="63" t="s">
        <v>1</v>
      </c>
      <c r="D1377" s="30">
        <v>0</v>
      </c>
      <c r="E1377" s="30">
        <v>0</v>
      </c>
      <c r="F1377" s="46">
        <v>0</v>
      </c>
      <c r="G1377" s="30">
        <v>0</v>
      </c>
      <c r="H1377" s="161"/>
      <c r="I1377" s="39"/>
      <c r="J1377" s="39"/>
      <c r="K1377" s="39"/>
      <c r="L1377" s="39"/>
      <c r="M1377" s="39"/>
    </row>
    <row r="1378" spans="1:13" ht="45" x14ac:dyDescent="0.2">
      <c r="A1378" s="909"/>
      <c r="B1378" s="911"/>
      <c r="C1378" s="63" t="s">
        <v>304</v>
      </c>
      <c r="D1378" s="30">
        <v>0</v>
      </c>
      <c r="E1378" s="30">
        <v>0</v>
      </c>
      <c r="F1378" s="46">
        <v>0</v>
      </c>
      <c r="G1378" s="30">
        <v>0</v>
      </c>
      <c r="H1378" s="161"/>
      <c r="I1378" s="39"/>
      <c r="J1378" s="39"/>
      <c r="K1378" s="39"/>
      <c r="L1378" s="39"/>
      <c r="M1378" s="39"/>
    </row>
    <row r="1379" spans="1:13" ht="69.75" customHeight="1" x14ac:dyDescent="0.2">
      <c r="A1379" s="910"/>
      <c r="B1379" s="887"/>
      <c r="C1379" s="63" t="s">
        <v>97</v>
      </c>
      <c r="D1379" s="30">
        <v>0</v>
      </c>
      <c r="E1379" s="30">
        <v>0</v>
      </c>
      <c r="F1379" s="46">
        <v>0</v>
      </c>
      <c r="G1379" s="30">
        <v>0</v>
      </c>
      <c r="H1379" s="161"/>
      <c r="I1379" s="39"/>
      <c r="J1379" s="39"/>
      <c r="K1379" s="39"/>
      <c r="L1379" s="39"/>
      <c r="M1379" s="39"/>
    </row>
    <row r="1380" spans="1:13" ht="15" customHeight="1" x14ac:dyDescent="0.2">
      <c r="A1380" s="878">
        <v>5</v>
      </c>
      <c r="B1380" s="912" t="s">
        <v>855</v>
      </c>
      <c r="C1380" s="63" t="s">
        <v>1</v>
      </c>
      <c r="D1380" s="30">
        <f>D1381+D1382</f>
        <v>325</v>
      </c>
      <c r="E1380" s="30">
        <f>E1381+E1382</f>
        <v>324.89</v>
      </c>
      <c r="F1380" s="46">
        <f>E1380/D1380*100</f>
        <v>99.966153846153844</v>
      </c>
      <c r="G1380" s="30">
        <f>G1381+G1382</f>
        <v>324.89</v>
      </c>
      <c r="H1380" s="161"/>
      <c r="I1380" s="39"/>
      <c r="J1380" s="39"/>
      <c r="K1380" s="39"/>
      <c r="L1380" s="39"/>
      <c r="M1380" s="39"/>
    </row>
    <row r="1381" spans="1:13" ht="45" x14ac:dyDescent="0.2">
      <c r="A1381" s="909"/>
      <c r="B1381" s="913"/>
      <c r="C1381" s="63" t="s">
        <v>304</v>
      </c>
      <c r="D1381" s="30">
        <f>D1384+D1396</f>
        <v>325</v>
      </c>
      <c r="E1381" s="30">
        <f>E1384+E1396</f>
        <v>324.89</v>
      </c>
      <c r="F1381" s="46">
        <f>E1381/D1381*100</f>
        <v>99.966153846153844</v>
      </c>
      <c r="G1381" s="30">
        <f>G1384+G1396</f>
        <v>324.89</v>
      </c>
      <c r="H1381" s="161"/>
      <c r="I1381" s="39"/>
      <c r="J1381" s="39"/>
      <c r="K1381" s="39"/>
      <c r="L1381" s="39"/>
      <c r="M1381" s="39"/>
    </row>
    <row r="1382" spans="1:13" ht="80.25" customHeight="1" x14ac:dyDescent="0.2">
      <c r="A1382" s="910"/>
      <c r="B1382" s="914"/>
      <c r="C1382" s="63" t="s">
        <v>97</v>
      </c>
      <c r="D1382" s="30">
        <f>D1385+D1397</f>
        <v>0</v>
      </c>
      <c r="E1382" s="30">
        <f>E1385+E1397</f>
        <v>0</v>
      </c>
      <c r="F1382" s="46">
        <v>0</v>
      </c>
      <c r="G1382" s="30">
        <f>G1385+G1397</f>
        <v>0</v>
      </c>
      <c r="H1382" s="161"/>
      <c r="I1382" s="39"/>
      <c r="J1382" s="39"/>
      <c r="K1382" s="39"/>
      <c r="L1382" s="39"/>
      <c r="M1382" s="39"/>
    </row>
    <row r="1383" spans="1:13" ht="15" customHeight="1" x14ac:dyDescent="0.2">
      <c r="A1383" s="878" t="s">
        <v>583</v>
      </c>
      <c r="B1383" s="886" t="s">
        <v>856</v>
      </c>
      <c r="C1383" s="63" t="s">
        <v>1</v>
      </c>
      <c r="D1383" s="30">
        <f>D1384+D1385</f>
        <v>300</v>
      </c>
      <c r="E1383" s="30">
        <f>E1384+E1385</f>
        <v>299.89</v>
      </c>
      <c r="F1383" s="46">
        <f>E1383/D1383*100</f>
        <v>99.963333333333324</v>
      </c>
      <c r="G1383" s="30">
        <f>G1384+G1385</f>
        <v>299.89</v>
      </c>
      <c r="H1383" s="161"/>
      <c r="I1383" s="39"/>
      <c r="J1383" s="39"/>
      <c r="K1383" s="39"/>
      <c r="L1383" s="39"/>
      <c r="M1383" s="39"/>
    </row>
    <row r="1384" spans="1:13" ht="45" x14ac:dyDescent="0.2">
      <c r="A1384" s="909"/>
      <c r="B1384" s="911"/>
      <c r="C1384" s="63" t="s">
        <v>304</v>
      </c>
      <c r="D1384" s="30">
        <f>D1387+D1390+D1393</f>
        <v>300</v>
      </c>
      <c r="E1384" s="30">
        <f>E1387+E1390+E1393</f>
        <v>299.89</v>
      </c>
      <c r="F1384" s="46">
        <f>E1384/D1384*100</f>
        <v>99.963333333333324</v>
      </c>
      <c r="G1384" s="30">
        <f>G1387+G1390+G1393</f>
        <v>299.89</v>
      </c>
      <c r="H1384" s="161"/>
      <c r="I1384" s="39"/>
      <c r="J1384" s="39"/>
      <c r="K1384" s="39"/>
      <c r="L1384" s="39"/>
      <c r="M1384" s="39"/>
    </row>
    <row r="1385" spans="1:13" x14ac:dyDescent="0.2">
      <c r="A1385" s="910"/>
      <c r="B1385" s="887"/>
      <c r="C1385" s="63" t="s">
        <v>97</v>
      </c>
      <c r="D1385" s="30">
        <f>D1388+D1391+D1394</f>
        <v>0</v>
      </c>
      <c r="E1385" s="30">
        <f>E1388+E1391+E1394</f>
        <v>0</v>
      </c>
      <c r="F1385" s="46">
        <v>0</v>
      </c>
      <c r="G1385" s="30">
        <f>G1388+G1391+G1394</f>
        <v>0</v>
      </c>
      <c r="H1385" s="161"/>
      <c r="I1385" s="39"/>
      <c r="J1385" s="39"/>
      <c r="K1385" s="39"/>
      <c r="L1385" s="39"/>
      <c r="M1385" s="39"/>
    </row>
    <row r="1386" spans="1:13" ht="15" customHeight="1" x14ac:dyDescent="0.2">
      <c r="A1386" s="878" t="s">
        <v>585</v>
      </c>
      <c r="B1386" s="886" t="s">
        <v>857</v>
      </c>
      <c r="C1386" s="63" t="s">
        <v>1</v>
      </c>
      <c r="D1386" s="30">
        <v>0</v>
      </c>
      <c r="E1386" s="30">
        <v>0</v>
      </c>
      <c r="F1386" s="46">
        <v>0</v>
      </c>
      <c r="G1386" s="30">
        <v>0</v>
      </c>
      <c r="H1386" s="161"/>
      <c r="I1386" s="39"/>
      <c r="J1386" s="39"/>
      <c r="K1386" s="39"/>
      <c r="L1386" s="39"/>
      <c r="M1386" s="39"/>
    </row>
    <row r="1387" spans="1:13" ht="45" x14ac:dyDescent="0.2">
      <c r="A1387" s="909"/>
      <c r="B1387" s="911"/>
      <c r="C1387" s="63" t="s">
        <v>304</v>
      </c>
      <c r="D1387" s="30">
        <v>0</v>
      </c>
      <c r="E1387" s="30">
        <v>0</v>
      </c>
      <c r="F1387" s="46">
        <v>0</v>
      </c>
      <c r="G1387" s="30">
        <v>0</v>
      </c>
      <c r="H1387" s="161"/>
      <c r="I1387" s="39"/>
      <c r="J1387" s="39"/>
      <c r="K1387" s="39"/>
      <c r="L1387" s="39"/>
      <c r="M1387" s="39"/>
    </row>
    <row r="1388" spans="1:13" ht="52.5" customHeight="1" x14ac:dyDescent="0.2">
      <c r="A1388" s="910"/>
      <c r="B1388" s="887"/>
      <c r="C1388" s="63" t="s">
        <v>97</v>
      </c>
      <c r="D1388" s="30">
        <v>0</v>
      </c>
      <c r="E1388" s="30">
        <v>0</v>
      </c>
      <c r="F1388" s="46">
        <v>0</v>
      </c>
      <c r="G1388" s="30">
        <v>0</v>
      </c>
      <c r="H1388" s="161"/>
      <c r="I1388" s="39"/>
      <c r="J1388" s="39"/>
      <c r="K1388" s="39"/>
      <c r="L1388" s="39"/>
      <c r="M1388" s="39"/>
    </row>
    <row r="1389" spans="1:13" ht="15" customHeight="1" x14ac:dyDescent="0.2">
      <c r="A1389" s="878" t="s">
        <v>587</v>
      </c>
      <c r="B1389" s="886" t="s">
        <v>858</v>
      </c>
      <c r="C1389" s="63" t="s">
        <v>1</v>
      </c>
      <c r="D1389" s="30">
        <v>0</v>
      </c>
      <c r="E1389" s="30">
        <v>0</v>
      </c>
      <c r="F1389" s="46">
        <v>0</v>
      </c>
      <c r="G1389" s="30">
        <v>0</v>
      </c>
      <c r="H1389" s="161"/>
      <c r="I1389" s="39"/>
      <c r="J1389" s="39"/>
      <c r="K1389" s="39"/>
      <c r="L1389" s="39"/>
      <c r="M1389" s="39"/>
    </row>
    <row r="1390" spans="1:13" ht="45" x14ac:dyDescent="0.2">
      <c r="A1390" s="909"/>
      <c r="B1390" s="911"/>
      <c r="C1390" s="63" t="s">
        <v>304</v>
      </c>
      <c r="D1390" s="30">
        <v>0</v>
      </c>
      <c r="E1390" s="30">
        <v>0</v>
      </c>
      <c r="F1390" s="46">
        <v>0</v>
      </c>
      <c r="G1390" s="30">
        <v>0</v>
      </c>
      <c r="H1390" s="161"/>
      <c r="I1390" s="39"/>
      <c r="J1390" s="39"/>
      <c r="K1390" s="39"/>
      <c r="L1390" s="39"/>
      <c r="M1390" s="39"/>
    </row>
    <row r="1391" spans="1:13" x14ac:dyDescent="0.2">
      <c r="A1391" s="910"/>
      <c r="B1391" s="887"/>
      <c r="C1391" s="63" t="s">
        <v>97</v>
      </c>
      <c r="D1391" s="30">
        <v>0</v>
      </c>
      <c r="E1391" s="30">
        <v>0</v>
      </c>
      <c r="F1391" s="46">
        <v>0</v>
      </c>
      <c r="G1391" s="30">
        <v>0</v>
      </c>
      <c r="H1391" s="161"/>
      <c r="I1391" s="39"/>
      <c r="J1391" s="39"/>
      <c r="K1391" s="39"/>
      <c r="L1391" s="39"/>
      <c r="M1391" s="39"/>
    </row>
    <row r="1392" spans="1:13" ht="45" customHeight="1" x14ac:dyDescent="0.2">
      <c r="A1392" s="878" t="s">
        <v>886</v>
      </c>
      <c r="B1392" s="886" t="s">
        <v>859</v>
      </c>
      <c r="C1392" s="63" t="s">
        <v>1</v>
      </c>
      <c r="D1392" s="30">
        <f>SUM(D1393:D1394)</f>
        <v>300</v>
      </c>
      <c r="E1392" s="30">
        <f>SUM(E1393:E1394)</f>
        <v>299.89</v>
      </c>
      <c r="F1392" s="46">
        <f>E1392/D1392*100</f>
        <v>99.963333333333324</v>
      </c>
      <c r="G1392" s="30">
        <f>SUM(G1393:G1394)</f>
        <v>299.89</v>
      </c>
      <c r="H1392" s="161"/>
      <c r="I1392" s="39"/>
      <c r="J1392" s="39"/>
      <c r="K1392" s="39"/>
      <c r="L1392" s="39"/>
      <c r="M1392" s="39"/>
    </row>
    <row r="1393" spans="1:13" ht="45" customHeight="1" x14ac:dyDescent="0.2">
      <c r="A1393" s="909"/>
      <c r="B1393" s="911"/>
      <c r="C1393" s="63" t="s">
        <v>304</v>
      </c>
      <c r="D1393" s="30">
        <v>300</v>
      </c>
      <c r="E1393" s="30">
        <v>299.89</v>
      </c>
      <c r="F1393" s="46">
        <f>E1393/D1393*100</f>
        <v>99.963333333333324</v>
      </c>
      <c r="G1393" s="30">
        <v>299.89</v>
      </c>
      <c r="H1393" s="161" t="s">
        <v>1282</v>
      </c>
      <c r="I1393" s="39"/>
      <c r="J1393" s="39"/>
      <c r="K1393" s="39"/>
      <c r="L1393" s="39"/>
      <c r="M1393" s="39"/>
    </row>
    <row r="1394" spans="1:13" ht="107.25" customHeight="1" x14ac:dyDescent="0.2">
      <c r="A1394" s="910"/>
      <c r="B1394" s="887"/>
      <c r="C1394" s="63" t="s">
        <v>97</v>
      </c>
      <c r="D1394" s="30">
        <v>0</v>
      </c>
      <c r="E1394" s="30">
        <v>0</v>
      </c>
      <c r="F1394" s="46">
        <v>0</v>
      </c>
      <c r="G1394" s="30">
        <v>0</v>
      </c>
      <c r="H1394" s="161"/>
      <c r="I1394" s="39"/>
      <c r="J1394" s="39"/>
      <c r="K1394" s="39"/>
      <c r="L1394" s="39"/>
      <c r="M1394" s="39"/>
    </row>
    <row r="1395" spans="1:13" x14ac:dyDescent="0.2">
      <c r="A1395" s="878" t="s">
        <v>887</v>
      </c>
      <c r="B1395" s="886" t="s">
        <v>860</v>
      </c>
      <c r="C1395" s="63" t="s">
        <v>1</v>
      </c>
      <c r="D1395" s="30">
        <f t="shared" ref="D1395:E1397" si="149">D1398</f>
        <v>25</v>
      </c>
      <c r="E1395" s="30">
        <f t="shared" si="149"/>
        <v>25</v>
      </c>
      <c r="F1395" s="46">
        <f>E1395/D1395*100</f>
        <v>100</v>
      </c>
      <c r="G1395" s="30">
        <f>G1398</f>
        <v>25</v>
      </c>
      <c r="H1395" s="161"/>
      <c r="I1395" s="39"/>
      <c r="J1395" s="39"/>
      <c r="K1395" s="39"/>
      <c r="L1395" s="39"/>
      <c r="M1395" s="39"/>
    </row>
    <row r="1396" spans="1:13" ht="45" x14ac:dyDescent="0.2">
      <c r="A1396" s="909"/>
      <c r="B1396" s="911"/>
      <c r="C1396" s="63" t="s">
        <v>304</v>
      </c>
      <c r="D1396" s="30">
        <f t="shared" si="149"/>
        <v>25</v>
      </c>
      <c r="E1396" s="30">
        <f t="shared" si="149"/>
        <v>25</v>
      </c>
      <c r="F1396" s="46">
        <f>E1396/D1396*100</f>
        <v>100</v>
      </c>
      <c r="G1396" s="30">
        <f>G1399</f>
        <v>25</v>
      </c>
      <c r="H1396" s="161"/>
      <c r="I1396" s="39"/>
      <c r="J1396" s="39"/>
      <c r="K1396" s="39"/>
      <c r="L1396" s="39"/>
      <c r="M1396" s="39"/>
    </row>
    <row r="1397" spans="1:13" ht="50.25" customHeight="1" x14ac:dyDescent="0.2">
      <c r="A1397" s="910"/>
      <c r="B1397" s="887"/>
      <c r="C1397" s="63" t="s">
        <v>97</v>
      </c>
      <c r="D1397" s="30">
        <f t="shared" si="149"/>
        <v>0</v>
      </c>
      <c r="E1397" s="30">
        <f t="shared" si="149"/>
        <v>0</v>
      </c>
      <c r="F1397" s="46">
        <v>0</v>
      </c>
      <c r="G1397" s="30">
        <f>G1400</f>
        <v>0</v>
      </c>
      <c r="H1397" s="161"/>
      <c r="I1397" s="39"/>
      <c r="J1397" s="39"/>
      <c r="K1397" s="39"/>
      <c r="L1397" s="39"/>
      <c r="M1397" s="39"/>
    </row>
    <row r="1398" spans="1:13" ht="150.75" customHeight="1" x14ac:dyDescent="0.2">
      <c r="A1398" s="878" t="s">
        <v>888</v>
      </c>
      <c r="B1398" s="886" t="s">
        <v>861</v>
      </c>
      <c r="C1398" s="63" t="s">
        <v>1</v>
      </c>
      <c r="D1398" s="30">
        <f>SUM(D1399:D1400)</f>
        <v>25</v>
      </c>
      <c r="E1398" s="30">
        <f>SUM(E1399:E1400)</f>
        <v>25</v>
      </c>
      <c r="F1398" s="46">
        <f>E1398/D1398*100</f>
        <v>100</v>
      </c>
      <c r="G1398" s="30">
        <f>SUM(G1399:G1400)</f>
        <v>25</v>
      </c>
      <c r="H1398" s="932" t="s">
        <v>1282</v>
      </c>
      <c r="I1398" s="39"/>
      <c r="J1398" s="39"/>
      <c r="K1398" s="39"/>
      <c r="L1398" s="39"/>
      <c r="M1398" s="39"/>
    </row>
    <row r="1399" spans="1:13" ht="68.25" customHeight="1" x14ac:dyDescent="0.2">
      <c r="A1399" s="909"/>
      <c r="B1399" s="911"/>
      <c r="C1399" s="63" t="s">
        <v>304</v>
      </c>
      <c r="D1399" s="30">
        <v>25</v>
      </c>
      <c r="E1399" s="30">
        <v>25</v>
      </c>
      <c r="F1399" s="46">
        <f>E1399/D1399*100</f>
        <v>100</v>
      </c>
      <c r="G1399" s="30">
        <v>25</v>
      </c>
      <c r="H1399" s="933"/>
      <c r="I1399" s="39"/>
      <c r="J1399" s="39"/>
      <c r="K1399" s="39"/>
      <c r="L1399" s="39"/>
      <c r="M1399" s="39"/>
    </row>
    <row r="1400" spans="1:13" ht="301.5" customHeight="1" x14ac:dyDescent="0.2">
      <c r="A1400" s="910"/>
      <c r="B1400" s="911"/>
      <c r="C1400" s="34" t="s">
        <v>97</v>
      </c>
      <c r="D1400" s="69">
        <v>0</v>
      </c>
      <c r="E1400" s="69">
        <v>0</v>
      </c>
      <c r="F1400" s="215">
        <v>0</v>
      </c>
      <c r="G1400" s="69">
        <v>0</v>
      </c>
      <c r="H1400" s="163"/>
      <c r="I1400" s="39"/>
      <c r="J1400" s="39"/>
      <c r="K1400" s="39"/>
      <c r="L1400" s="39"/>
      <c r="M1400" s="39"/>
    </row>
    <row r="1401" spans="1:13" ht="27.75" customHeight="1" x14ac:dyDescent="0.25">
      <c r="A1401" s="1119" t="s">
        <v>782</v>
      </c>
      <c r="B1401" s="1120"/>
      <c r="C1401" s="1120"/>
      <c r="D1401" s="1120"/>
      <c r="E1401" s="1120"/>
      <c r="F1401" s="1120"/>
      <c r="G1401" s="1120"/>
      <c r="H1401" s="1120"/>
      <c r="I1401" s="843"/>
      <c r="J1401" s="39"/>
      <c r="K1401" s="39"/>
      <c r="L1401" s="39"/>
      <c r="M1401" s="39"/>
    </row>
    <row r="1402" spans="1:13" ht="15" customHeight="1" x14ac:dyDescent="0.2">
      <c r="A1402" s="896"/>
      <c r="B1402" s="927" t="s">
        <v>306</v>
      </c>
      <c r="C1402" s="247" t="s">
        <v>267</v>
      </c>
      <c r="D1402" s="141">
        <f>D1403+D1404+D1405+D1406</f>
        <v>139095.18</v>
      </c>
      <c r="E1402" s="141">
        <f>E1403+E1404+E1405+E1406</f>
        <v>124232.22999999998</v>
      </c>
      <c r="F1402" s="287">
        <f>E1402/D1402*100</f>
        <v>89.314547060509213</v>
      </c>
      <c r="G1402" s="141">
        <f>G1403+G1404+G1405+G1406</f>
        <v>124232.22999999998</v>
      </c>
      <c r="H1402" s="249"/>
      <c r="I1402" s="39"/>
      <c r="J1402" s="39"/>
      <c r="K1402" s="39"/>
      <c r="L1402" s="39"/>
      <c r="M1402" s="39"/>
    </row>
    <row r="1403" spans="1:13" ht="42.75" x14ac:dyDescent="0.2">
      <c r="A1403" s="897"/>
      <c r="B1403" s="927"/>
      <c r="C1403" s="562" t="s">
        <v>8</v>
      </c>
      <c r="D1403" s="142">
        <f t="shared" ref="D1403:E1406" si="150">D1409+D1440+D1481+D1507+D1559</f>
        <v>1409.1</v>
      </c>
      <c r="E1403" s="142">
        <f t="shared" si="150"/>
        <v>1409</v>
      </c>
      <c r="F1403" s="287">
        <f>E1403/D1403*100</f>
        <v>99.9929032715918</v>
      </c>
      <c r="G1403" s="142">
        <f>G1409+G1440+G1481+G1507+G1559</f>
        <v>1409</v>
      </c>
      <c r="H1403" s="249"/>
      <c r="I1403" s="39"/>
      <c r="J1403" s="39"/>
      <c r="K1403" s="39"/>
      <c r="L1403" s="39"/>
      <c r="M1403" s="39"/>
    </row>
    <row r="1404" spans="1:13" ht="57" x14ac:dyDescent="0.2">
      <c r="A1404" s="897"/>
      <c r="B1404" s="927"/>
      <c r="C1404" s="250" t="s">
        <v>2</v>
      </c>
      <c r="D1404" s="142">
        <f t="shared" si="150"/>
        <v>70159.8</v>
      </c>
      <c r="E1404" s="142">
        <f t="shared" si="150"/>
        <v>66148.849999999991</v>
      </c>
      <c r="F1404" s="287">
        <f>E1404/D1404*100</f>
        <v>94.283122243792022</v>
      </c>
      <c r="G1404" s="142">
        <f>G1410+G1441+G1482+G1508+G1560</f>
        <v>66148.849999999991</v>
      </c>
      <c r="H1404" s="252"/>
      <c r="I1404" s="39"/>
      <c r="J1404" s="39"/>
      <c r="K1404" s="39"/>
      <c r="L1404" s="39"/>
      <c r="M1404" s="39"/>
    </row>
    <row r="1405" spans="1:13" ht="71.25" x14ac:dyDescent="0.2">
      <c r="A1405" s="897"/>
      <c r="B1405" s="927"/>
      <c r="C1405" s="250" t="s">
        <v>3</v>
      </c>
      <c r="D1405" s="142">
        <f t="shared" si="150"/>
        <v>51317.1</v>
      </c>
      <c r="E1405" s="142">
        <f t="shared" si="150"/>
        <v>50994.979999999996</v>
      </c>
      <c r="F1405" s="287">
        <f>E1405/D1405*100</f>
        <v>99.372295004978838</v>
      </c>
      <c r="G1405" s="142">
        <f>G1411+G1442+G1483+G1509+G1561</f>
        <v>50994.979999999996</v>
      </c>
      <c r="H1405" s="252"/>
      <c r="I1405" s="39"/>
      <c r="J1405" s="39"/>
      <c r="K1405" s="39"/>
      <c r="L1405" s="39"/>
      <c r="M1405" s="39"/>
    </row>
    <row r="1406" spans="1:13" ht="28.5" x14ac:dyDescent="0.2">
      <c r="A1406" s="898"/>
      <c r="B1406" s="1121"/>
      <c r="C1406" s="588" t="s">
        <v>97</v>
      </c>
      <c r="D1406" s="142">
        <f t="shared" si="150"/>
        <v>16209.18</v>
      </c>
      <c r="E1406" s="142">
        <f t="shared" si="150"/>
        <v>5679.4</v>
      </c>
      <c r="F1406" s="287">
        <f>E1406/D1406*100</f>
        <v>35.038169728511868</v>
      </c>
      <c r="G1406" s="142">
        <f>G1412+G1443+G1484+G1510+G1562</f>
        <v>5679.4</v>
      </c>
      <c r="H1406" s="291"/>
      <c r="I1406" s="39"/>
      <c r="J1406" s="39"/>
      <c r="K1406" s="39"/>
      <c r="L1406" s="39"/>
      <c r="M1406" s="39"/>
    </row>
    <row r="1407" spans="1:13" ht="26.25" customHeight="1" x14ac:dyDescent="0.2">
      <c r="A1407" s="1116" t="s">
        <v>1246</v>
      </c>
      <c r="B1407" s="1117"/>
      <c r="C1407" s="1117"/>
      <c r="D1407" s="1117"/>
      <c r="E1407" s="1117"/>
      <c r="F1407" s="1117"/>
      <c r="G1407" s="1117"/>
      <c r="H1407" s="1118"/>
      <c r="I1407" s="39"/>
      <c r="J1407" s="39"/>
      <c r="K1407" s="39"/>
      <c r="L1407" s="39"/>
      <c r="M1407" s="39"/>
    </row>
    <row r="1408" spans="1:13" ht="15" customHeight="1" x14ac:dyDescent="0.2">
      <c r="A1408" s="896"/>
      <c r="B1408" s="926" t="s">
        <v>54</v>
      </c>
      <c r="C1408" s="247" t="s">
        <v>267</v>
      </c>
      <c r="D1408" s="143">
        <f>D1409+D1410+D1411+D1412</f>
        <v>18955.38</v>
      </c>
      <c r="E1408" s="143">
        <f>E1409+E1410+E1411+E1412</f>
        <v>8425.2000000000007</v>
      </c>
      <c r="F1408" s="287">
        <f t="shared" ref="F1408:F1422" si="151">E1408/D1408*100</f>
        <v>44.447539432076802</v>
      </c>
      <c r="G1408" s="143">
        <f>G1409+G1410+G1411+G1412</f>
        <v>8425.2000000000007</v>
      </c>
      <c r="H1408" s="249"/>
      <c r="I1408" s="39"/>
      <c r="J1408" s="39"/>
      <c r="K1408" s="39"/>
      <c r="L1408" s="39"/>
      <c r="M1408" s="39"/>
    </row>
    <row r="1409" spans="1:13" ht="42.75" x14ac:dyDescent="0.2">
      <c r="A1409" s="897"/>
      <c r="B1409" s="927"/>
      <c r="C1409" s="562" t="s">
        <v>8</v>
      </c>
      <c r="D1409" s="144">
        <f t="shared" ref="D1409:E1412" si="152">D1414</f>
        <v>428.4</v>
      </c>
      <c r="E1409" s="144">
        <f t="shared" si="152"/>
        <v>428.4</v>
      </c>
      <c r="F1409" s="287">
        <f t="shared" si="151"/>
        <v>100</v>
      </c>
      <c r="G1409" s="144">
        <f>G1414</f>
        <v>428.4</v>
      </c>
      <c r="H1409" s="252"/>
      <c r="I1409" s="39"/>
      <c r="J1409" s="39"/>
      <c r="K1409" s="39"/>
      <c r="L1409" s="39"/>
      <c r="M1409" s="39"/>
    </row>
    <row r="1410" spans="1:13" ht="57" x14ac:dyDescent="0.2">
      <c r="A1410" s="897"/>
      <c r="B1410" s="927"/>
      <c r="C1410" s="250" t="s">
        <v>2</v>
      </c>
      <c r="D1410" s="144">
        <f t="shared" si="152"/>
        <v>1158.8</v>
      </c>
      <c r="E1410" s="144">
        <f t="shared" si="152"/>
        <v>1158.7</v>
      </c>
      <c r="F1410" s="287">
        <f t="shared" si="151"/>
        <v>99.991370383155001</v>
      </c>
      <c r="G1410" s="144">
        <f t="shared" ref="G1410:G1412" si="153">G1415</f>
        <v>1158.7</v>
      </c>
      <c r="H1410" s="252"/>
      <c r="I1410" s="39"/>
      <c r="J1410" s="39"/>
      <c r="K1410" s="39"/>
      <c r="L1410" s="39"/>
      <c r="M1410" s="39"/>
    </row>
    <row r="1411" spans="1:13" ht="71.25" x14ac:dyDescent="0.2">
      <c r="A1411" s="897"/>
      <c r="B1411" s="927"/>
      <c r="C1411" s="250" t="s">
        <v>3</v>
      </c>
      <c r="D1411" s="144">
        <f t="shared" si="152"/>
        <v>1159</v>
      </c>
      <c r="E1411" s="144">
        <f t="shared" si="152"/>
        <v>1158.7</v>
      </c>
      <c r="F1411" s="287">
        <f t="shared" si="151"/>
        <v>99.974115616911135</v>
      </c>
      <c r="G1411" s="144">
        <f t="shared" si="153"/>
        <v>1158.7</v>
      </c>
      <c r="H1411" s="252"/>
      <c r="I1411" s="39"/>
      <c r="J1411" s="39"/>
      <c r="K1411" s="39"/>
      <c r="L1411" s="39"/>
      <c r="M1411" s="39"/>
    </row>
    <row r="1412" spans="1:13" ht="28.5" x14ac:dyDescent="0.2">
      <c r="A1412" s="898"/>
      <c r="B1412" s="928"/>
      <c r="C1412" s="250" t="s">
        <v>97</v>
      </c>
      <c r="D1412" s="144">
        <f t="shared" si="152"/>
        <v>16209.18</v>
      </c>
      <c r="E1412" s="144">
        <f t="shared" si="152"/>
        <v>5679.4</v>
      </c>
      <c r="F1412" s="287">
        <f t="shared" si="151"/>
        <v>35.038169728511868</v>
      </c>
      <c r="G1412" s="144">
        <f t="shared" si="153"/>
        <v>5679.4</v>
      </c>
      <c r="H1412" s="252"/>
      <c r="I1412" s="39"/>
      <c r="J1412" s="39"/>
      <c r="K1412" s="39"/>
      <c r="L1412" s="39"/>
      <c r="M1412" s="39"/>
    </row>
    <row r="1413" spans="1:13" ht="15" customHeight="1" x14ac:dyDescent="0.2">
      <c r="A1413" s="919">
        <v>1</v>
      </c>
      <c r="B1413" s="1123" t="s">
        <v>307</v>
      </c>
      <c r="C1413" s="256" t="s">
        <v>267</v>
      </c>
      <c r="D1413" s="145">
        <f>D1414+D1415+D1416+D1417</f>
        <v>18955.38</v>
      </c>
      <c r="E1413" s="145">
        <f>E1414+E1415+E1416+E1417</f>
        <v>8425.2000000000007</v>
      </c>
      <c r="F1413" s="281">
        <f t="shared" si="151"/>
        <v>44.447539432076802</v>
      </c>
      <c r="G1413" s="145">
        <f>G1414+G1415+G1416+G1417</f>
        <v>8425.2000000000007</v>
      </c>
      <c r="H1413" s="259"/>
      <c r="I1413" s="39"/>
      <c r="J1413" s="39"/>
      <c r="K1413" s="39"/>
      <c r="L1413" s="39"/>
      <c r="M1413" s="39"/>
    </row>
    <row r="1414" spans="1:13" ht="44.25" customHeight="1" x14ac:dyDescent="0.2">
      <c r="A1414" s="893"/>
      <c r="B1414" s="1123"/>
      <c r="C1414" s="599" t="s">
        <v>8</v>
      </c>
      <c r="D1414" s="145">
        <f>D1419</f>
        <v>428.4</v>
      </c>
      <c r="E1414" s="145">
        <f>E1419</f>
        <v>428.4</v>
      </c>
      <c r="F1414" s="281">
        <f t="shared" si="151"/>
        <v>100</v>
      </c>
      <c r="G1414" s="145">
        <f>G1419</f>
        <v>428.4</v>
      </c>
      <c r="H1414" s="259"/>
      <c r="I1414" s="39"/>
      <c r="J1414" s="39"/>
      <c r="K1414" s="39"/>
      <c r="L1414" s="39"/>
      <c r="M1414" s="39"/>
    </row>
    <row r="1415" spans="1:13" ht="45" x14ac:dyDescent="0.2">
      <c r="A1415" s="893"/>
      <c r="B1415" s="1123"/>
      <c r="C1415" s="260" t="s">
        <v>2</v>
      </c>
      <c r="D1415" s="145">
        <f t="shared" ref="D1415:E1417" si="154">D1420</f>
        <v>1158.8</v>
      </c>
      <c r="E1415" s="145">
        <f t="shared" si="154"/>
        <v>1158.7</v>
      </c>
      <c r="F1415" s="281">
        <f t="shared" si="151"/>
        <v>99.991370383155001</v>
      </c>
      <c r="G1415" s="145">
        <f t="shared" ref="G1415:G1417" si="155">G1420</f>
        <v>1158.7</v>
      </c>
      <c r="H1415" s="259"/>
      <c r="I1415" s="39"/>
      <c r="J1415" s="39"/>
      <c r="K1415" s="39"/>
      <c r="L1415" s="39"/>
      <c r="M1415" s="39"/>
    </row>
    <row r="1416" spans="1:13" ht="67.5" customHeight="1" x14ac:dyDescent="0.2">
      <c r="A1416" s="893"/>
      <c r="B1416" s="1123"/>
      <c r="C1416" s="260" t="s">
        <v>3</v>
      </c>
      <c r="D1416" s="145">
        <f t="shared" si="154"/>
        <v>1159</v>
      </c>
      <c r="E1416" s="145">
        <f t="shared" si="154"/>
        <v>1158.7</v>
      </c>
      <c r="F1416" s="281">
        <f t="shared" si="151"/>
        <v>99.974115616911135</v>
      </c>
      <c r="G1416" s="145">
        <f t="shared" si="155"/>
        <v>1158.7</v>
      </c>
      <c r="H1416" s="259"/>
      <c r="I1416" s="39"/>
      <c r="J1416" s="39"/>
      <c r="K1416" s="39"/>
      <c r="L1416" s="39"/>
      <c r="M1416" s="39"/>
    </row>
    <row r="1417" spans="1:13" ht="45" x14ac:dyDescent="0.2">
      <c r="A1417" s="894"/>
      <c r="B1417" s="1123"/>
      <c r="C1417" s="260" t="s">
        <v>97</v>
      </c>
      <c r="D1417" s="145">
        <f t="shared" si="154"/>
        <v>16209.18</v>
      </c>
      <c r="E1417" s="145">
        <f t="shared" si="154"/>
        <v>5679.4</v>
      </c>
      <c r="F1417" s="281">
        <f t="shared" si="151"/>
        <v>35.038169728511868</v>
      </c>
      <c r="G1417" s="145">
        <f t="shared" si="155"/>
        <v>5679.4</v>
      </c>
      <c r="H1417" s="605" t="s">
        <v>889</v>
      </c>
      <c r="I1417" s="39"/>
      <c r="J1417" s="39"/>
      <c r="K1417" s="39"/>
      <c r="L1417" s="39"/>
      <c r="M1417" s="39"/>
    </row>
    <row r="1418" spans="1:13" ht="81" customHeight="1" x14ac:dyDescent="0.2">
      <c r="A1418" s="919" t="s">
        <v>11</v>
      </c>
      <c r="B1418" s="1124" t="s">
        <v>308</v>
      </c>
      <c r="C1418" s="261" t="s">
        <v>267</v>
      </c>
      <c r="D1418" s="145">
        <f>D1419+D1420+D1421+D1422</f>
        <v>18955.38</v>
      </c>
      <c r="E1418" s="145">
        <f>E1419+E1420+E1421+E1422</f>
        <v>8425.2000000000007</v>
      </c>
      <c r="F1418" s="296">
        <f t="shared" si="151"/>
        <v>44.447539432076802</v>
      </c>
      <c r="G1418" s="145">
        <f>G1419+G1420+G1421+G1422</f>
        <v>8425.2000000000007</v>
      </c>
      <c r="H1418" s="259"/>
      <c r="I1418" s="39"/>
      <c r="J1418" s="39"/>
      <c r="K1418" s="39"/>
      <c r="L1418" s="39"/>
      <c r="M1418" s="39"/>
    </row>
    <row r="1419" spans="1:13" ht="45" x14ac:dyDescent="0.2">
      <c r="A1419" s="893"/>
      <c r="B1419" s="1125"/>
      <c r="C1419" s="584" t="s">
        <v>8</v>
      </c>
      <c r="D1419" s="145">
        <f t="shared" ref="D1419:E1422" si="156">D1429+D1434</f>
        <v>428.4</v>
      </c>
      <c r="E1419" s="145">
        <f t="shared" si="156"/>
        <v>428.4</v>
      </c>
      <c r="F1419" s="296">
        <f t="shared" si="151"/>
        <v>100</v>
      </c>
      <c r="G1419" s="145">
        <f>G1429+G1434</f>
        <v>428.4</v>
      </c>
      <c r="H1419" s="259"/>
      <c r="I1419" s="39"/>
      <c r="J1419" s="39"/>
      <c r="K1419" s="39"/>
      <c r="L1419" s="39"/>
      <c r="M1419" s="39"/>
    </row>
    <row r="1420" spans="1:13" ht="57.75" customHeight="1" x14ac:dyDescent="0.2">
      <c r="A1420" s="893"/>
      <c r="B1420" s="1125"/>
      <c r="C1420" s="293" t="s">
        <v>2</v>
      </c>
      <c r="D1420" s="145">
        <f t="shared" si="156"/>
        <v>1158.8</v>
      </c>
      <c r="E1420" s="145">
        <f t="shared" si="156"/>
        <v>1158.7</v>
      </c>
      <c r="F1420" s="296">
        <f t="shared" si="151"/>
        <v>99.991370383155001</v>
      </c>
      <c r="G1420" s="145">
        <f>G1430+G1435</f>
        <v>1158.7</v>
      </c>
      <c r="H1420" s="259"/>
      <c r="I1420" s="39"/>
      <c r="J1420" s="39"/>
      <c r="K1420" s="39"/>
      <c r="L1420" s="39"/>
      <c r="M1420" s="39"/>
    </row>
    <row r="1421" spans="1:13" ht="45" x14ac:dyDescent="0.2">
      <c r="A1421" s="893"/>
      <c r="B1421" s="1125"/>
      <c r="C1421" s="293" t="s">
        <v>3</v>
      </c>
      <c r="D1421" s="145">
        <f t="shared" si="156"/>
        <v>1159</v>
      </c>
      <c r="E1421" s="145">
        <f t="shared" si="156"/>
        <v>1158.7</v>
      </c>
      <c r="F1421" s="296">
        <f t="shared" si="151"/>
        <v>99.974115616911135</v>
      </c>
      <c r="G1421" s="145">
        <f>G1431+G1436</f>
        <v>1158.7</v>
      </c>
      <c r="H1421" s="259"/>
      <c r="I1421" s="39"/>
      <c r="J1421" s="39"/>
      <c r="K1421" s="39"/>
      <c r="L1421" s="39"/>
      <c r="M1421" s="39"/>
    </row>
    <row r="1422" spans="1:13" x14ac:dyDescent="0.2">
      <c r="A1422" s="894"/>
      <c r="B1422" s="1126"/>
      <c r="C1422" s="293" t="s">
        <v>97</v>
      </c>
      <c r="D1422" s="145">
        <f t="shared" si="156"/>
        <v>16209.18</v>
      </c>
      <c r="E1422" s="145">
        <f t="shared" si="156"/>
        <v>5679.4</v>
      </c>
      <c r="F1422" s="296">
        <f t="shared" si="151"/>
        <v>35.038169728511868</v>
      </c>
      <c r="G1422" s="145">
        <f>G1432+G1437</f>
        <v>5679.4</v>
      </c>
      <c r="H1422" s="259"/>
      <c r="I1422" s="39"/>
      <c r="J1422" s="39"/>
      <c r="K1422" s="39"/>
      <c r="L1422" s="39"/>
      <c r="M1422" s="39"/>
    </row>
    <row r="1423" spans="1:13" ht="15" customHeight="1" x14ac:dyDescent="0.2">
      <c r="A1423" s="919" t="s">
        <v>12</v>
      </c>
      <c r="B1423" s="1053" t="s">
        <v>309</v>
      </c>
      <c r="C1423" s="261" t="s">
        <v>267</v>
      </c>
      <c r="D1423" s="1113" t="s">
        <v>310</v>
      </c>
      <c r="E1423" s="1114"/>
      <c r="F1423" s="1114"/>
      <c r="G1423" s="1115"/>
      <c r="H1423" s="259"/>
      <c r="I1423" s="39"/>
      <c r="J1423" s="39"/>
      <c r="K1423" s="39"/>
      <c r="L1423" s="39"/>
      <c r="M1423" s="39"/>
    </row>
    <row r="1424" spans="1:13" ht="45" x14ac:dyDescent="0.2">
      <c r="A1424" s="893"/>
      <c r="B1424" s="1127"/>
      <c r="C1424" s="584" t="s">
        <v>8</v>
      </c>
      <c r="D1424" s="1113"/>
      <c r="E1424" s="1114"/>
      <c r="F1424" s="1114"/>
      <c r="G1424" s="1115"/>
      <c r="H1424" s="259"/>
      <c r="I1424" s="39"/>
      <c r="J1424" s="39"/>
      <c r="K1424" s="39"/>
      <c r="L1424" s="39"/>
      <c r="M1424" s="39"/>
    </row>
    <row r="1425" spans="1:13" ht="45" x14ac:dyDescent="0.2">
      <c r="A1425" s="893"/>
      <c r="B1425" s="1127"/>
      <c r="C1425" s="293" t="s">
        <v>2</v>
      </c>
      <c r="D1425" s="1113"/>
      <c r="E1425" s="1114"/>
      <c r="F1425" s="1114"/>
      <c r="G1425" s="1115"/>
      <c r="H1425" s="259"/>
      <c r="I1425" s="39"/>
      <c r="J1425" s="39"/>
      <c r="K1425" s="39"/>
      <c r="L1425" s="39"/>
      <c r="M1425" s="39"/>
    </row>
    <row r="1426" spans="1:13" ht="45" x14ac:dyDescent="0.2">
      <c r="A1426" s="893"/>
      <c r="B1426" s="1127"/>
      <c r="C1426" s="293" t="s">
        <v>3</v>
      </c>
      <c r="D1426" s="1113"/>
      <c r="E1426" s="1114"/>
      <c r="F1426" s="1114"/>
      <c r="G1426" s="1115"/>
      <c r="H1426" s="259"/>
      <c r="I1426" s="39"/>
      <c r="J1426" s="39"/>
      <c r="K1426" s="39"/>
      <c r="L1426" s="39"/>
      <c r="M1426" s="39"/>
    </row>
    <row r="1427" spans="1:13" x14ac:dyDescent="0.2">
      <c r="A1427" s="894"/>
      <c r="B1427" s="1128"/>
      <c r="C1427" s="583" t="s">
        <v>97</v>
      </c>
      <c r="D1427" s="1113"/>
      <c r="E1427" s="1114"/>
      <c r="F1427" s="1114"/>
      <c r="G1427" s="1115"/>
      <c r="H1427" s="259"/>
      <c r="I1427" s="39"/>
      <c r="J1427" s="39"/>
      <c r="K1427" s="39"/>
      <c r="L1427" s="39"/>
      <c r="M1427" s="39"/>
    </row>
    <row r="1428" spans="1:13" ht="15" customHeight="1" x14ac:dyDescent="0.2">
      <c r="A1428" s="919" t="s">
        <v>100</v>
      </c>
      <c r="B1428" s="1165" t="s">
        <v>311</v>
      </c>
      <c r="C1428" s="261" t="s">
        <v>267</v>
      </c>
      <c r="D1428" s="145">
        <f>D1429+D1430+D1431+D1432</f>
        <v>2746.2</v>
      </c>
      <c r="E1428" s="145">
        <f>E1429+E1430+E1431+E1432</f>
        <v>2745.8</v>
      </c>
      <c r="F1428" s="254">
        <f>E1428/D1428*100</f>
        <v>99.985434418469168</v>
      </c>
      <c r="G1428" s="145">
        <f>G1429+G1430+G1431+G1432</f>
        <v>2745.8</v>
      </c>
      <c r="H1428" s="1394" t="s">
        <v>1211</v>
      </c>
      <c r="I1428" s="39"/>
      <c r="J1428" s="39"/>
      <c r="K1428" s="39"/>
      <c r="L1428" s="39"/>
      <c r="M1428" s="39"/>
    </row>
    <row r="1429" spans="1:13" ht="45" x14ac:dyDescent="0.2">
      <c r="A1429" s="893"/>
      <c r="B1429" s="1168"/>
      <c r="C1429" s="584" t="s">
        <v>8</v>
      </c>
      <c r="D1429" s="145">
        <v>428.4</v>
      </c>
      <c r="E1429" s="267">
        <v>428.4</v>
      </c>
      <c r="F1429" s="281">
        <f>E1429/D1429*100</f>
        <v>100</v>
      </c>
      <c r="G1429" s="267">
        <v>428.4</v>
      </c>
      <c r="H1429" s="1103"/>
      <c r="I1429" s="39"/>
      <c r="J1429" s="39"/>
      <c r="K1429" s="39"/>
      <c r="L1429" s="39"/>
      <c r="M1429" s="39"/>
    </row>
    <row r="1430" spans="1:13" ht="45" x14ac:dyDescent="0.2">
      <c r="A1430" s="893"/>
      <c r="B1430" s="1168"/>
      <c r="C1430" s="293" t="s">
        <v>2</v>
      </c>
      <c r="D1430" s="145">
        <v>1158.8</v>
      </c>
      <c r="E1430" s="267">
        <v>1158.7</v>
      </c>
      <c r="F1430" s="281">
        <f>E1430/D1430*100</f>
        <v>99.991370383155001</v>
      </c>
      <c r="G1430" s="267">
        <v>1158.7</v>
      </c>
      <c r="H1430" s="1103"/>
      <c r="I1430" s="39"/>
      <c r="J1430" s="39"/>
      <c r="K1430" s="39"/>
      <c r="L1430" s="39"/>
      <c r="M1430" s="39"/>
    </row>
    <row r="1431" spans="1:13" ht="45" x14ac:dyDescent="0.2">
      <c r="A1431" s="893"/>
      <c r="B1431" s="1168"/>
      <c r="C1431" s="293" t="s">
        <v>3</v>
      </c>
      <c r="D1431" s="145">
        <v>1159</v>
      </c>
      <c r="E1431" s="267">
        <v>1158.7</v>
      </c>
      <c r="F1431" s="281">
        <f>E1431/D1431*100</f>
        <v>99.974115616911135</v>
      </c>
      <c r="G1431" s="267">
        <v>1158.7</v>
      </c>
      <c r="H1431" s="1103"/>
      <c r="I1431" s="39"/>
      <c r="J1431" s="39"/>
      <c r="K1431" s="39"/>
      <c r="L1431" s="39"/>
      <c r="M1431" s="39"/>
    </row>
    <row r="1432" spans="1:13" ht="23.25" customHeight="1" x14ac:dyDescent="0.2">
      <c r="A1432" s="894"/>
      <c r="B1432" s="1169"/>
      <c r="C1432" s="583" t="s">
        <v>97</v>
      </c>
      <c r="D1432" s="145">
        <v>0</v>
      </c>
      <c r="E1432" s="267">
        <v>0</v>
      </c>
      <c r="F1432" s="281">
        <v>0</v>
      </c>
      <c r="G1432" s="285">
        <v>0</v>
      </c>
      <c r="H1432" s="1395"/>
      <c r="I1432" s="39"/>
      <c r="J1432" s="39"/>
      <c r="K1432" s="39"/>
      <c r="L1432" s="39"/>
      <c r="M1432" s="39"/>
    </row>
    <row r="1433" spans="1:13" ht="15" customHeight="1" x14ac:dyDescent="0.2">
      <c r="A1433" s="919" t="s">
        <v>101</v>
      </c>
      <c r="B1433" s="1188" t="s">
        <v>312</v>
      </c>
      <c r="C1433" s="561" t="s">
        <v>267</v>
      </c>
      <c r="D1433" s="145">
        <f>D1434+D1435+D1436+D1437</f>
        <v>16209.18</v>
      </c>
      <c r="E1433" s="145">
        <f>E1434+E1435+E1436+E1437</f>
        <v>5679.4</v>
      </c>
      <c r="F1433" s="281">
        <f>E1433/D1433*100</f>
        <v>35.038169728511868</v>
      </c>
      <c r="G1433" s="145">
        <f>G1434+G1435+G1436+G1437</f>
        <v>5679.4</v>
      </c>
      <c r="H1433" s="259"/>
      <c r="I1433" s="39"/>
      <c r="J1433" s="39"/>
      <c r="K1433" s="39"/>
      <c r="L1433" s="39"/>
      <c r="M1433" s="39"/>
    </row>
    <row r="1434" spans="1:13" ht="45" x14ac:dyDescent="0.2">
      <c r="A1434" s="893"/>
      <c r="B1434" s="1189"/>
      <c r="C1434" s="561" t="s">
        <v>8</v>
      </c>
      <c r="D1434" s="145">
        <v>0</v>
      </c>
      <c r="E1434" s="267">
        <v>0</v>
      </c>
      <c r="F1434" s="281">
        <v>0</v>
      </c>
      <c r="G1434" s="267">
        <v>0</v>
      </c>
      <c r="H1434" s="259"/>
      <c r="I1434" s="39"/>
      <c r="J1434" s="39"/>
      <c r="K1434" s="39"/>
      <c r="L1434" s="39"/>
      <c r="M1434" s="39"/>
    </row>
    <row r="1435" spans="1:13" ht="55.5" customHeight="1" x14ac:dyDescent="0.2">
      <c r="A1435" s="893"/>
      <c r="B1435" s="1189"/>
      <c r="C1435" s="561" t="s">
        <v>2</v>
      </c>
      <c r="D1435" s="145">
        <v>0</v>
      </c>
      <c r="E1435" s="267">
        <v>0</v>
      </c>
      <c r="F1435" s="281">
        <v>0</v>
      </c>
      <c r="G1435" s="267">
        <v>0</v>
      </c>
      <c r="H1435" s="259"/>
      <c r="I1435" s="39"/>
      <c r="J1435" s="39"/>
      <c r="K1435" s="39"/>
      <c r="L1435" s="39"/>
      <c r="M1435" s="39"/>
    </row>
    <row r="1436" spans="1:13" ht="45" x14ac:dyDescent="0.2">
      <c r="A1436" s="893"/>
      <c r="B1436" s="1189"/>
      <c r="C1436" s="561" t="s">
        <v>3</v>
      </c>
      <c r="D1436" s="145">
        <v>0</v>
      </c>
      <c r="E1436" s="267">
        <v>0</v>
      </c>
      <c r="F1436" s="281">
        <v>0</v>
      </c>
      <c r="G1436" s="267">
        <v>0</v>
      </c>
      <c r="H1436" s="259"/>
      <c r="I1436" s="39"/>
      <c r="J1436" s="39"/>
      <c r="K1436" s="39"/>
      <c r="L1436" s="39"/>
      <c r="M1436" s="39"/>
    </row>
    <row r="1437" spans="1:13" ht="129" customHeight="1" x14ac:dyDescent="0.2">
      <c r="A1437" s="894"/>
      <c r="B1437" s="1189"/>
      <c r="C1437" s="596" t="s">
        <v>97</v>
      </c>
      <c r="D1437" s="146">
        <v>16209.18</v>
      </c>
      <c r="E1437" s="262">
        <v>5679.4</v>
      </c>
      <c r="F1437" s="281">
        <f>E1437/D1437*100</f>
        <v>35.038169728511868</v>
      </c>
      <c r="G1437" s="262">
        <v>5679.4</v>
      </c>
      <c r="H1437" s="550" t="s">
        <v>1400</v>
      </c>
      <c r="I1437" s="39"/>
      <c r="J1437" s="39"/>
      <c r="K1437" s="39"/>
      <c r="L1437" s="39"/>
      <c r="M1437" s="39"/>
    </row>
    <row r="1438" spans="1:13" ht="39" customHeight="1" x14ac:dyDescent="0.25">
      <c r="A1438" s="1129" t="s">
        <v>1247</v>
      </c>
      <c r="B1438" s="1130"/>
      <c r="C1438" s="1130"/>
      <c r="D1438" s="1130"/>
      <c r="E1438" s="1130"/>
      <c r="F1438" s="1130"/>
      <c r="G1438" s="1130"/>
      <c r="H1438" s="1131"/>
      <c r="I1438" s="39"/>
      <c r="J1438" s="39"/>
      <c r="K1438" s="39"/>
      <c r="L1438" s="39"/>
      <c r="M1438" s="39"/>
    </row>
    <row r="1439" spans="1:13" ht="40.5" customHeight="1" x14ac:dyDescent="0.2">
      <c r="A1439" s="896"/>
      <c r="B1439" s="926" t="s">
        <v>54</v>
      </c>
      <c r="C1439" s="247" t="s">
        <v>267</v>
      </c>
      <c r="D1439" s="143">
        <f>D1440+D1441+D1442+D1443</f>
        <v>980.7</v>
      </c>
      <c r="E1439" s="143">
        <f>E1440+E1441+E1442+E1443</f>
        <v>980.6</v>
      </c>
      <c r="F1439" s="287">
        <f>E1439/D1439*100</f>
        <v>99.989803201794629</v>
      </c>
      <c r="G1439" s="143">
        <f>G1440+G1441+G1442+G1443</f>
        <v>980.6</v>
      </c>
      <c r="H1439" s="400" t="s">
        <v>1248</v>
      </c>
      <c r="I1439" s="39"/>
      <c r="J1439" s="39"/>
      <c r="K1439" s="39"/>
      <c r="L1439" s="39"/>
      <c r="M1439" s="39"/>
    </row>
    <row r="1440" spans="1:13" ht="42.75" x14ac:dyDescent="0.2">
      <c r="A1440" s="897"/>
      <c r="B1440" s="927"/>
      <c r="C1440" s="562" t="s">
        <v>8</v>
      </c>
      <c r="D1440" s="144">
        <f t="shared" ref="D1440:E1443" si="157">D1445</f>
        <v>980.7</v>
      </c>
      <c r="E1440" s="144">
        <f t="shared" si="157"/>
        <v>980.6</v>
      </c>
      <c r="F1440" s="287">
        <f>E1440/D1440*100</f>
        <v>99.989803201794629</v>
      </c>
      <c r="G1440" s="144">
        <f>G1445</f>
        <v>980.6</v>
      </c>
      <c r="H1440" s="400"/>
      <c r="I1440" s="39"/>
      <c r="J1440" s="39"/>
      <c r="K1440" s="39"/>
      <c r="L1440" s="39"/>
      <c r="M1440" s="39"/>
    </row>
    <row r="1441" spans="1:13" ht="67.5" customHeight="1" x14ac:dyDescent="0.2">
      <c r="A1441" s="897"/>
      <c r="B1441" s="927"/>
      <c r="C1441" s="250" t="s">
        <v>2</v>
      </c>
      <c r="D1441" s="144">
        <f t="shared" si="157"/>
        <v>0</v>
      </c>
      <c r="E1441" s="144">
        <f t="shared" si="157"/>
        <v>0</v>
      </c>
      <c r="F1441" s="255">
        <v>0</v>
      </c>
      <c r="G1441" s="144">
        <f>G1446</f>
        <v>0</v>
      </c>
      <c r="H1441" s="400"/>
      <c r="I1441" s="39"/>
      <c r="J1441" s="39"/>
      <c r="K1441" s="39"/>
      <c r="L1441" s="39"/>
      <c r="M1441" s="39"/>
    </row>
    <row r="1442" spans="1:13" ht="73.5" customHeight="1" x14ac:dyDescent="0.2">
      <c r="A1442" s="897"/>
      <c r="B1442" s="927"/>
      <c r="C1442" s="250" t="s">
        <v>3</v>
      </c>
      <c r="D1442" s="144">
        <f t="shared" si="157"/>
        <v>0</v>
      </c>
      <c r="E1442" s="144">
        <f t="shared" si="157"/>
        <v>0</v>
      </c>
      <c r="F1442" s="287">
        <v>0</v>
      </c>
      <c r="G1442" s="144">
        <f>G1447</f>
        <v>0</v>
      </c>
      <c r="H1442" s="400"/>
      <c r="I1442" s="39"/>
      <c r="J1442" s="39"/>
      <c r="K1442" s="39"/>
      <c r="L1442" s="39"/>
      <c r="M1442" s="39"/>
    </row>
    <row r="1443" spans="1:13" ht="28.5" x14ac:dyDescent="0.2">
      <c r="A1443" s="898"/>
      <c r="B1443" s="928"/>
      <c r="C1443" s="250" t="s">
        <v>97</v>
      </c>
      <c r="D1443" s="144">
        <f t="shared" si="157"/>
        <v>0</v>
      </c>
      <c r="E1443" s="144">
        <f t="shared" si="157"/>
        <v>0</v>
      </c>
      <c r="F1443" s="255">
        <v>0</v>
      </c>
      <c r="G1443" s="144">
        <f>G1448</f>
        <v>0</v>
      </c>
      <c r="H1443" s="400"/>
      <c r="I1443" s="39"/>
      <c r="J1443" s="39"/>
      <c r="K1443" s="39"/>
      <c r="L1443" s="39"/>
      <c r="M1443" s="39"/>
    </row>
    <row r="1444" spans="1:13" ht="15" customHeight="1" x14ac:dyDescent="0.2">
      <c r="A1444" s="919">
        <v>1</v>
      </c>
      <c r="B1444" s="1122" t="s">
        <v>313</v>
      </c>
      <c r="C1444" s="256" t="s">
        <v>267</v>
      </c>
      <c r="D1444" s="145">
        <f>D1445+D1446+D1447+D1448</f>
        <v>980.7</v>
      </c>
      <c r="E1444" s="145">
        <f>E1445+E1446+E1447+E1448</f>
        <v>980.6</v>
      </c>
      <c r="F1444" s="281">
        <f>D1444/E1444*100</f>
        <v>100.01019783805833</v>
      </c>
      <c r="G1444" s="145">
        <f>G1445+G1446+G1447+G1448</f>
        <v>980.6</v>
      </c>
      <c r="H1444" s="280"/>
      <c r="I1444" s="39"/>
      <c r="J1444" s="39"/>
      <c r="K1444" s="39"/>
      <c r="L1444" s="39"/>
      <c r="M1444" s="39"/>
    </row>
    <row r="1445" spans="1:13" ht="45" x14ac:dyDescent="0.2">
      <c r="A1445" s="893"/>
      <c r="B1445" s="1122"/>
      <c r="C1445" s="599" t="s">
        <v>8</v>
      </c>
      <c r="D1445" s="145">
        <f>D1450+D1460+D1470</f>
        <v>980.7</v>
      </c>
      <c r="E1445" s="145">
        <f>E1450+E1460+E1470</f>
        <v>980.6</v>
      </c>
      <c r="F1445" s="281">
        <f>D1445/E1445*100</f>
        <v>100.01019783805833</v>
      </c>
      <c r="G1445" s="145">
        <f>G1450+G1460+G1470</f>
        <v>980.6</v>
      </c>
      <c r="H1445" s="259"/>
      <c r="I1445" s="39"/>
      <c r="J1445" s="39"/>
      <c r="K1445" s="39"/>
      <c r="L1445" s="39"/>
      <c r="M1445" s="39"/>
    </row>
    <row r="1446" spans="1:13" ht="45" x14ac:dyDescent="0.2">
      <c r="A1446" s="893"/>
      <c r="B1446" s="1122"/>
      <c r="C1446" s="260" t="s">
        <v>2</v>
      </c>
      <c r="D1446" s="145">
        <f t="shared" ref="D1446:E1448" si="158">D1451</f>
        <v>0</v>
      </c>
      <c r="E1446" s="145">
        <f t="shared" si="158"/>
        <v>0</v>
      </c>
      <c r="F1446" s="281">
        <v>0</v>
      </c>
      <c r="G1446" s="145">
        <f t="shared" ref="G1446:G1448" si="159">G1451+G1461+G1471</f>
        <v>0</v>
      </c>
      <c r="H1446" s="259"/>
      <c r="I1446" s="39"/>
      <c r="J1446" s="39"/>
      <c r="K1446" s="39"/>
      <c r="L1446" s="39"/>
      <c r="M1446" s="39"/>
    </row>
    <row r="1447" spans="1:13" ht="45" x14ac:dyDescent="0.2">
      <c r="A1447" s="893"/>
      <c r="B1447" s="1122"/>
      <c r="C1447" s="260" t="s">
        <v>3</v>
      </c>
      <c r="D1447" s="145">
        <f t="shared" si="158"/>
        <v>0</v>
      </c>
      <c r="E1447" s="145">
        <f t="shared" si="158"/>
        <v>0</v>
      </c>
      <c r="F1447" s="257">
        <v>0</v>
      </c>
      <c r="G1447" s="145">
        <f t="shared" si="159"/>
        <v>0</v>
      </c>
      <c r="H1447" s="259"/>
      <c r="I1447" s="39"/>
      <c r="J1447" s="39"/>
      <c r="K1447" s="39"/>
      <c r="L1447" s="39"/>
      <c r="M1447" s="39"/>
    </row>
    <row r="1448" spans="1:13" x14ac:dyDescent="0.2">
      <c r="A1448" s="894"/>
      <c r="B1448" s="1122"/>
      <c r="C1448" s="260" t="s">
        <v>97</v>
      </c>
      <c r="D1448" s="145">
        <f t="shared" si="158"/>
        <v>0</v>
      </c>
      <c r="E1448" s="145">
        <f t="shared" si="158"/>
        <v>0</v>
      </c>
      <c r="F1448" s="281">
        <v>0</v>
      </c>
      <c r="G1448" s="145">
        <f t="shared" si="159"/>
        <v>0</v>
      </c>
      <c r="H1448" s="265"/>
      <c r="I1448" s="39"/>
      <c r="J1448" s="39"/>
      <c r="K1448" s="39"/>
      <c r="L1448" s="39"/>
      <c r="M1448" s="39"/>
    </row>
    <row r="1449" spans="1:13" ht="44.25" customHeight="1" x14ac:dyDescent="0.2">
      <c r="A1449" s="919" t="s">
        <v>11</v>
      </c>
      <c r="B1449" s="1165" t="s">
        <v>314</v>
      </c>
      <c r="C1449" s="256" t="s">
        <v>267</v>
      </c>
      <c r="D1449" s="145">
        <f>D1450+D1451+D1452+D1453</f>
        <v>0</v>
      </c>
      <c r="E1449" s="145">
        <f>E1450+E1451+E1452+E1453</f>
        <v>0</v>
      </c>
      <c r="F1449" s="295">
        <v>0</v>
      </c>
      <c r="G1449" s="145">
        <f>G1450+G1451+G1452+G1453</f>
        <v>0</v>
      </c>
      <c r="I1449" s="39"/>
      <c r="J1449" s="39"/>
      <c r="K1449" s="39"/>
      <c r="L1449" s="39"/>
      <c r="M1449" s="39"/>
    </row>
    <row r="1450" spans="1:13" ht="66" customHeight="1" x14ac:dyDescent="0.2">
      <c r="A1450" s="893"/>
      <c r="B1450" s="1168"/>
      <c r="C1450" s="599" t="s">
        <v>8</v>
      </c>
      <c r="D1450" s="145">
        <f t="shared" ref="D1450:E1453" si="160">D1455</f>
        <v>0</v>
      </c>
      <c r="E1450" s="145">
        <f t="shared" si="160"/>
        <v>0</v>
      </c>
      <c r="F1450" s="296">
        <v>0</v>
      </c>
      <c r="G1450" s="145">
        <f>G1455</f>
        <v>0</v>
      </c>
      <c r="H1450" s="492"/>
      <c r="I1450" s="39"/>
      <c r="J1450" s="39"/>
      <c r="K1450" s="39"/>
      <c r="L1450" s="39"/>
      <c r="M1450" s="39"/>
    </row>
    <row r="1451" spans="1:13" ht="57.75" customHeight="1" x14ac:dyDescent="0.2">
      <c r="A1451" s="893"/>
      <c r="B1451" s="1168"/>
      <c r="C1451" s="260" t="s">
        <v>2</v>
      </c>
      <c r="D1451" s="145">
        <f t="shared" si="160"/>
        <v>0</v>
      </c>
      <c r="E1451" s="145">
        <f t="shared" si="160"/>
        <v>0</v>
      </c>
      <c r="F1451" s="295">
        <v>0</v>
      </c>
      <c r="G1451" s="145">
        <f>G1456</f>
        <v>0</v>
      </c>
      <c r="H1451" s="492"/>
      <c r="I1451" s="39"/>
      <c r="J1451" s="39"/>
      <c r="K1451" s="39"/>
      <c r="L1451" s="39"/>
      <c r="M1451" s="39"/>
    </row>
    <row r="1452" spans="1:13" ht="55.5" customHeight="1" x14ac:dyDescent="0.2">
      <c r="A1452" s="893"/>
      <c r="B1452" s="1168"/>
      <c r="C1452" s="260" t="s">
        <v>3</v>
      </c>
      <c r="D1452" s="145">
        <f t="shared" si="160"/>
        <v>0</v>
      </c>
      <c r="E1452" s="145">
        <f t="shared" si="160"/>
        <v>0</v>
      </c>
      <c r="F1452" s="296">
        <v>0</v>
      </c>
      <c r="G1452" s="145">
        <f>G1457</f>
        <v>0</v>
      </c>
      <c r="H1452" s="492"/>
      <c r="I1452" s="39"/>
      <c r="J1452" s="39"/>
      <c r="K1452" s="39"/>
      <c r="L1452" s="39"/>
      <c r="M1452" s="39"/>
    </row>
    <row r="1453" spans="1:13" ht="57.75" customHeight="1" x14ac:dyDescent="0.2">
      <c r="A1453" s="894"/>
      <c r="B1453" s="1169"/>
      <c r="C1453" s="595" t="s">
        <v>97</v>
      </c>
      <c r="D1453" s="145">
        <f t="shared" si="160"/>
        <v>0</v>
      </c>
      <c r="E1453" s="145">
        <f t="shared" si="160"/>
        <v>0</v>
      </c>
      <c r="F1453" s="295">
        <v>0</v>
      </c>
      <c r="G1453" s="145">
        <f>G1458</f>
        <v>0</v>
      </c>
      <c r="H1453" s="492"/>
      <c r="I1453" s="39"/>
      <c r="J1453" s="39"/>
      <c r="K1453" s="39"/>
      <c r="L1453" s="39"/>
      <c r="M1453" s="39"/>
    </row>
    <row r="1454" spans="1:13" ht="39.75" customHeight="1" x14ac:dyDescent="0.2">
      <c r="A1454" s="919" t="s">
        <v>12</v>
      </c>
      <c r="B1454" s="1166" t="s">
        <v>316</v>
      </c>
      <c r="C1454" s="256" t="s">
        <v>267</v>
      </c>
      <c r="D1454" s="145">
        <v>0</v>
      </c>
      <c r="E1454" s="267">
        <v>0</v>
      </c>
      <c r="F1454" s="257">
        <v>0</v>
      </c>
      <c r="G1454" s="297">
        <v>0</v>
      </c>
      <c r="H1454" s="935" t="s">
        <v>315</v>
      </c>
      <c r="I1454" s="39"/>
      <c r="J1454" s="39"/>
      <c r="K1454" s="39"/>
      <c r="L1454" s="39"/>
      <c r="M1454" s="39"/>
    </row>
    <row r="1455" spans="1:13" ht="50.25" customHeight="1" x14ac:dyDescent="0.2">
      <c r="A1455" s="893"/>
      <c r="B1455" s="1127"/>
      <c r="C1455" s="599" t="s">
        <v>8</v>
      </c>
      <c r="D1455" s="145">
        <v>0</v>
      </c>
      <c r="E1455" s="267">
        <v>0</v>
      </c>
      <c r="F1455" s="257">
        <v>0</v>
      </c>
      <c r="G1455" s="297">
        <v>0</v>
      </c>
      <c r="H1455" s="936"/>
      <c r="I1455" s="39"/>
      <c r="J1455" s="39"/>
      <c r="K1455" s="39"/>
      <c r="L1455" s="39"/>
      <c r="M1455" s="39"/>
    </row>
    <row r="1456" spans="1:13" ht="45" x14ac:dyDescent="0.2">
      <c r="A1456" s="893"/>
      <c r="B1456" s="1127"/>
      <c r="C1456" s="260" t="s">
        <v>2</v>
      </c>
      <c r="D1456" s="145">
        <v>0</v>
      </c>
      <c r="E1456" s="267">
        <v>0</v>
      </c>
      <c r="F1456" s="257">
        <v>0</v>
      </c>
      <c r="G1456" s="297">
        <v>0</v>
      </c>
      <c r="H1456" s="936"/>
      <c r="I1456" s="39"/>
      <c r="J1456" s="39"/>
      <c r="K1456" s="39"/>
      <c r="L1456" s="39"/>
      <c r="M1456" s="39"/>
    </row>
    <row r="1457" spans="1:13" ht="55.5" customHeight="1" x14ac:dyDescent="0.2">
      <c r="A1457" s="893"/>
      <c r="B1457" s="1127"/>
      <c r="C1457" s="260" t="s">
        <v>3</v>
      </c>
      <c r="D1457" s="145">
        <v>0</v>
      </c>
      <c r="E1457" s="267">
        <v>0</v>
      </c>
      <c r="F1457" s="257">
        <v>0</v>
      </c>
      <c r="G1457" s="297">
        <v>0</v>
      </c>
      <c r="H1457" s="936"/>
      <c r="I1457" s="39"/>
      <c r="J1457" s="39"/>
      <c r="K1457" s="39"/>
      <c r="L1457" s="39"/>
      <c r="M1457" s="39"/>
    </row>
    <row r="1458" spans="1:13" ht="49.5" customHeight="1" x14ac:dyDescent="0.2">
      <c r="A1458" s="894"/>
      <c r="B1458" s="1128"/>
      <c r="C1458" s="595" t="s">
        <v>97</v>
      </c>
      <c r="D1458" s="145">
        <v>0</v>
      </c>
      <c r="E1458" s="267">
        <v>0</v>
      </c>
      <c r="F1458" s="257">
        <v>0</v>
      </c>
      <c r="G1458" s="297">
        <v>0</v>
      </c>
      <c r="H1458" s="937"/>
      <c r="I1458" s="39"/>
      <c r="J1458" s="39"/>
      <c r="K1458" s="39"/>
      <c r="L1458" s="39"/>
      <c r="M1458" s="39"/>
    </row>
    <row r="1459" spans="1:13" ht="50.25" customHeight="1" x14ac:dyDescent="0.2">
      <c r="A1459" s="919" t="s">
        <v>14</v>
      </c>
      <c r="B1459" s="1166" t="s">
        <v>317</v>
      </c>
      <c r="C1459" s="256" t="s">
        <v>267</v>
      </c>
      <c r="D1459" s="145">
        <f>D1460+D1461+D1462+D1463</f>
        <v>980.7</v>
      </c>
      <c r="E1459" s="145">
        <f>E1460+E1461+E1462+E1463</f>
        <v>980.6</v>
      </c>
      <c r="F1459" s="257">
        <f>D1459/E1459*100</f>
        <v>100.01019783805833</v>
      </c>
      <c r="G1459" s="145">
        <f>G1460+G1461+G1462+G1463</f>
        <v>980.6</v>
      </c>
      <c r="H1459" s="470"/>
      <c r="I1459" s="39"/>
      <c r="J1459" s="39"/>
      <c r="K1459" s="39"/>
      <c r="L1459" s="39"/>
      <c r="M1459" s="39"/>
    </row>
    <row r="1460" spans="1:13" ht="45" x14ac:dyDescent="0.2">
      <c r="A1460" s="893"/>
      <c r="B1460" s="1127"/>
      <c r="C1460" s="599" t="s">
        <v>8</v>
      </c>
      <c r="D1460" s="145">
        <f t="shared" ref="D1460:E1463" si="161">D1465</f>
        <v>980.7</v>
      </c>
      <c r="E1460" s="145">
        <f t="shared" si="161"/>
        <v>980.6</v>
      </c>
      <c r="F1460" s="281">
        <f>D1460/E1460*100</f>
        <v>100.01019783805833</v>
      </c>
      <c r="G1460" s="145">
        <f>G1465</f>
        <v>980.6</v>
      </c>
      <c r="H1460" s="518"/>
      <c r="I1460" s="39"/>
      <c r="J1460" s="39"/>
      <c r="K1460" s="39"/>
      <c r="L1460" s="39"/>
      <c r="M1460" s="39"/>
    </row>
    <row r="1461" spans="1:13" ht="45" x14ac:dyDescent="0.2">
      <c r="A1461" s="893"/>
      <c r="B1461" s="1127"/>
      <c r="C1461" s="260" t="s">
        <v>2</v>
      </c>
      <c r="D1461" s="145">
        <f t="shared" si="161"/>
        <v>0</v>
      </c>
      <c r="E1461" s="145">
        <f t="shared" si="161"/>
        <v>0</v>
      </c>
      <c r="F1461" s="257">
        <v>0</v>
      </c>
      <c r="G1461" s="145">
        <f>G1466</f>
        <v>0</v>
      </c>
      <c r="H1461" s="485"/>
      <c r="I1461" s="39"/>
      <c r="J1461" s="39"/>
      <c r="K1461" s="39"/>
      <c r="L1461" s="39"/>
      <c r="M1461" s="39"/>
    </row>
    <row r="1462" spans="1:13" ht="60" customHeight="1" x14ac:dyDescent="0.2">
      <c r="A1462" s="893"/>
      <c r="B1462" s="1127"/>
      <c r="C1462" s="260" t="s">
        <v>3</v>
      </c>
      <c r="D1462" s="145">
        <f t="shared" si="161"/>
        <v>0</v>
      </c>
      <c r="E1462" s="145">
        <f t="shared" si="161"/>
        <v>0</v>
      </c>
      <c r="F1462" s="281">
        <v>0</v>
      </c>
      <c r="G1462" s="145">
        <f>G1467</f>
        <v>0</v>
      </c>
      <c r="H1462" s="485"/>
      <c r="I1462" s="39"/>
      <c r="J1462" s="39"/>
      <c r="K1462" s="39"/>
      <c r="L1462" s="39"/>
      <c r="M1462" s="39"/>
    </row>
    <row r="1463" spans="1:13" ht="34.5" customHeight="1" x14ac:dyDescent="0.2">
      <c r="A1463" s="894"/>
      <c r="B1463" s="1128"/>
      <c r="C1463" s="595" t="s">
        <v>97</v>
      </c>
      <c r="D1463" s="145">
        <f t="shared" si="161"/>
        <v>0</v>
      </c>
      <c r="E1463" s="145">
        <f t="shared" si="161"/>
        <v>0</v>
      </c>
      <c r="F1463" s="257">
        <v>0</v>
      </c>
      <c r="G1463" s="145">
        <f>G1468</f>
        <v>0</v>
      </c>
      <c r="H1463" s="485"/>
      <c r="I1463" s="39"/>
      <c r="J1463" s="39"/>
      <c r="K1463" s="39"/>
      <c r="L1463" s="39"/>
      <c r="M1463" s="39"/>
    </row>
    <row r="1464" spans="1:13" ht="15" customHeight="1" x14ac:dyDescent="0.2">
      <c r="A1464" s="919" t="s">
        <v>145</v>
      </c>
      <c r="B1464" s="1166" t="s">
        <v>318</v>
      </c>
      <c r="C1464" s="561" t="s">
        <v>267</v>
      </c>
      <c r="D1464" s="267">
        <f>D1465+D1466+D1467+D1468</f>
        <v>980.7</v>
      </c>
      <c r="E1464" s="267">
        <f>E1465+E1466+E1467+E1468</f>
        <v>980.6</v>
      </c>
      <c r="F1464" s="281">
        <f>D1464/E1464*100</f>
        <v>100.01019783805833</v>
      </c>
      <c r="G1464" s="308">
        <f>G1465+G1466+G1467+G1468</f>
        <v>980.6</v>
      </c>
      <c r="H1464" s="1142" t="s">
        <v>1211</v>
      </c>
      <c r="I1464" s="39"/>
      <c r="J1464" s="39"/>
      <c r="K1464" s="39"/>
      <c r="L1464" s="39"/>
      <c r="M1464" s="39"/>
    </row>
    <row r="1465" spans="1:13" ht="45" x14ac:dyDescent="0.2">
      <c r="A1465" s="893"/>
      <c r="B1465" s="1127"/>
      <c r="C1465" s="584" t="s">
        <v>8</v>
      </c>
      <c r="D1465" s="145">
        <v>980.7</v>
      </c>
      <c r="E1465" s="267">
        <v>980.6</v>
      </c>
      <c r="F1465" s="281">
        <f>D1465/E1465*100</f>
        <v>100.01019783805833</v>
      </c>
      <c r="G1465" s="297">
        <f>E1465</f>
        <v>980.6</v>
      </c>
      <c r="H1465" s="1142"/>
      <c r="I1465" s="39"/>
      <c r="J1465" s="39"/>
      <c r="K1465" s="39"/>
      <c r="L1465" s="39"/>
      <c r="M1465" s="39"/>
    </row>
    <row r="1466" spans="1:13" ht="45" x14ac:dyDescent="0.2">
      <c r="A1466" s="893"/>
      <c r="B1466" s="1127"/>
      <c r="C1466" s="293" t="s">
        <v>2</v>
      </c>
      <c r="D1466" s="145">
        <v>0</v>
      </c>
      <c r="E1466" s="267">
        <v>0</v>
      </c>
      <c r="F1466" s="281">
        <v>0</v>
      </c>
      <c r="G1466" s="297">
        <f>E1466</f>
        <v>0</v>
      </c>
      <c r="H1466" s="1142"/>
      <c r="I1466" s="39"/>
      <c r="J1466" s="39"/>
      <c r="K1466" s="39"/>
      <c r="L1466" s="39"/>
      <c r="M1466" s="39"/>
    </row>
    <row r="1467" spans="1:13" ht="51.75" customHeight="1" x14ac:dyDescent="0.2">
      <c r="A1467" s="893"/>
      <c r="B1467" s="1127"/>
      <c r="C1467" s="293" t="s">
        <v>3</v>
      </c>
      <c r="D1467" s="145">
        <v>0</v>
      </c>
      <c r="E1467" s="267">
        <v>0</v>
      </c>
      <c r="F1467" s="281">
        <v>0</v>
      </c>
      <c r="G1467" s="297">
        <f>E1467</f>
        <v>0</v>
      </c>
      <c r="H1467" s="1142"/>
      <c r="I1467" s="39"/>
      <c r="J1467" s="39"/>
      <c r="K1467" s="39"/>
      <c r="L1467" s="39"/>
      <c r="M1467" s="39"/>
    </row>
    <row r="1468" spans="1:13" ht="26.25" customHeight="1" x14ac:dyDescent="0.2">
      <c r="A1468" s="894"/>
      <c r="B1468" s="1128"/>
      <c r="C1468" s="583" t="s">
        <v>97</v>
      </c>
      <c r="D1468" s="145">
        <v>0</v>
      </c>
      <c r="E1468" s="267">
        <v>0</v>
      </c>
      <c r="F1468" s="281">
        <v>0</v>
      </c>
      <c r="G1468" s="297">
        <f>E1468</f>
        <v>0</v>
      </c>
      <c r="H1468" s="1142"/>
      <c r="I1468" s="39"/>
      <c r="J1468" s="39"/>
      <c r="K1468" s="39"/>
      <c r="L1468" s="39"/>
      <c r="M1468" s="39"/>
    </row>
    <row r="1469" spans="1:13" ht="45.75" customHeight="1" x14ac:dyDescent="0.2">
      <c r="A1469" s="919" t="s">
        <v>171</v>
      </c>
      <c r="B1469" s="1166" t="s">
        <v>319</v>
      </c>
      <c r="C1469" s="261" t="s">
        <v>267</v>
      </c>
      <c r="D1469" s="145">
        <f>D1470+D1471+D1472+D1473</f>
        <v>0</v>
      </c>
      <c r="E1469" s="145">
        <f>E1470+E1471+E1472+E1473</f>
        <v>0</v>
      </c>
      <c r="F1469" s="296">
        <v>0</v>
      </c>
      <c r="G1469" s="145">
        <f>G1470+G1471+G1472+G1473</f>
        <v>0</v>
      </c>
      <c r="H1469" s="470"/>
      <c r="I1469" s="39"/>
      <c r="J1469" s="39"/>
      <c r="K1469" s="39"/>
      <c r="L1469" s="39"/>
      <c r="M1469" s="39"/>
    </row>
    <row r="1470" spans="1:13" ht="53.25" customHeight="1" x14ac:dyDescent="0.2">
      <c r="A1470" s="893"/>
      <c r="B1470" s="1127"/>
      <c r="C1470" s="584" t="s">
        <v>8</v>
      </c>
      <c r="D1470" s="145">
        <f t="shared" ref="D1470:E1473" si="162">D1475</f>
        <v>0</v>
      </c>
      <c r="E1470" s="145">
        <f t="shared" si="162"/>
        <v>0</v>
      </c>
      <c r="F1470" s="296">
        <v>0</v>
      </c>
      <c r="G1470" s="145">
        <f>G1475</f>
        <v>0</v>
      </c>
      <c r="H1470" s="485"/>
      <c r="I1470" s="39"/>
      <c r="J1470" s="39"/>
      <c r="K1470" s="39"/>
      <c r="L1470" s="39"/>
      <c r="M1470" s="39"/>
    </row>
    <row r="1471" spans="1:13" ht="54.75" customHeight="1" x14ac:dyDescent="0.2">
      <c r="A1471" s="893"/>
      <c r="B1471" s="1127"/>
      <c r="C1471" s="293" t="s">
        <v>2</v>
      </c>
      <c r="D1471" s="145">
        <f t="shared" si="162"/>
        <v>0</v>
      </c>
      <c r="E1471" s="145">
        <f t="shared" si="162"/>
        <v>0</v>
      </c>
      <c r="F1471" s="296">
        <v>0</v>
      </c>
      <c r="G1471" s="145">
        <f>G1476</f>
        <v>0</v>
      </c>
      <c r="H1471" s="485"/>
      <c r="I1471" s="39"/>
      <c r="J1471" s="39"/>
      <c r="K1471" s="39"/>
      <c r="L1471" s="39"/>
      <c r="M1471" s="39"/>
    </row>
    <row r="1472" spans="1:13" ht="55.5" customHeight="1" x14ac:dyDescent="0.2">
      <c r="A1472" s="893"/>
      <c r="B1472" s="1127"/>
      <c r="C1472" s="293" t="s">
        <v>3</v>
      </c>
      <c r="D1472" s="145">
        <f t="shared" si="162"/>
        <v>0</v>
      </c>
      <c r="E1472" s="145">
        <f t="shared" si="162"/>
        <v>0</v>
      </c>
      <c r="F1472" s="281">
        <v>0</v>
      </c>
      <c r="G1472" s="145">
        <f>G1477</f>
        <v>0</v>
      </c>
      <c r="H1472" s="485"/>
      <c r="I1472" s="39"/>
      <c r="J1472" s="39"/>
      <c r="K1472" s="39"/>
      <c r="L1472" s="39"/>
      <c r="M1472" s="39"/>
    </row>
    <row r="1473" spans="1:13" ht="66.75" customHeight="1" x14ac:dyDescent="0.2">
      <c r="A1473" s="894"/>
      <c r="B1473" s="1128"/>
      <c r="C1473" s="583" t="s">
        <v>97</v>
      </c>
      <c r="D1473" s="145">
        <f t="shared" si="162"/>
        <v>0</v>
      </c>
      <c r="E1473" s="145">
        <f t="shared" si="162"/>
        <v>0</v>
      </c>
      <c r="F1473" s="281">
        <v>0</v>
      </c>
      <c r="G1473" s="145">
        <f>G1478</f>
        <v>0</v>
      </c>
      <c r="H1473" s="485"/>
      <c r="I1473" s="39"/>
      <c r="J1473" s="39"/>
      <c r="K1473" s="39"/>
      <c r="L1473" s="39"/>
      <c r="M1473" s="39"/>
    </row>
    <row r="1474" spans="1:13" ht="27" customHeight="1" x14ac:dyDescent="0.2">
      <c r="A1474" s="919" t="s">
        <v>173</v>
      </c>
      <c r="B1474" s="1166" t="s">
        <v>320</v>
      </c>
      <c r="C1474" s="261" t="s">
        <v>267</v>
      </c>
      <c r="D1474" s="145">
        <v>0</v>
      </c>
      <c r="E1474" s="267">
        <v>0</v>
      </c>
      <c r="F1474" s="296">
        <v>0</v>
      </c>
      <c r="G1474" s="267">
        <v>0</v>
      </c>
      <c r="H1474" s="1185" t="s">
        <v>315</v>
      </c>
      <c r="I1474" s="39"/>
      <c r="J1474" s="39"/>
      <c r="K1474" s="39"/>
      <c r="L1474" s="39"/>
      <c r="M1474" s="39"/>
    </row>
    <row r="1475" spans="1:13" ht="45" x14ac:dyDescent="0.2">
      <c r="A1475" s="893"/>
      <c r="B1475" s="1127"/>
      <c r="C1475" s="584" t="s">
        <v>8</v>
      </c>
      <c r="D1475" s="145">
        <v>0</v>
      </c>
      <c r="E1475" s="267">
        <v>0</v>
      </c>
      <c r="F1475" s="281">
        <v>0</v>
      </c>
      <c r="G1475" s="285">
        <v>0</v>
      </c>
      <c r="H1475" s="1186"/>
      <c r="I1475" s="39"/>
      <c r="J1475" s="39"/>
      <c r="K1475" s="39"/>
      <c r="L1475" s="39"/>
      <c r="M1475" s="39"/>
    </row>
    <row r="1476" spans="1:13" ht="45" x14ac:dyDescent="0.2">
      <c r="A1476" s="893"/>
      <c r="B1476" s="1127"/>
      <c r="C1476" s="293" t="s">
        <v>2</v>
      </c>
      <c r="D1476" s="145">
        <v>0</v>
      </c>
      <c r="E1476" s="267">
        <v>0</v>
      </c>
      <c r="F1476" s="281">
        <v>0</v>
      </c>
      <c r="G1476" s="285">
        <v>0</v>
      </c>
      <c r="H1476" s="1186"/>
      <c r="I1476" s="39"/>
      <c r="J1476" s="39"/>
      <c r="K1476" s="39"/>
      <c r="L1476" s="39"/>
      <c r="M1476" s="39"/>
    </row>
    <row r="1477" spans="1:13" ht="51" customHeight="1" x14ac:dyDescent="0.2">
      <c r="A1477" s="893"/>
      <c r="B1477" s="1127"/>
      <c r="C1477" s="293" t="s">
        <v>3</v>
      </c>
      <c r="D1477" s="145">
        <v>0</v>
      </c>
      <c r="E1477" s="267">
        <v>0</v>
      </c>
      <c r="F1477" s="281">
        <v>0</v>
      </c>
      <c r="G1477" s="285">
        <v>0</v>
      </c>
      <c r="H1477" s="1186"/>
      <c r="I1477" s="39"/>
      <c r="J1477" s="39"/>
      <c r="K1477" s="39"/>
      <c r="L1477" s="39"/>
      <c r="M1477" s="39"/>
    </row>
    <row r="1478" spans="1:13" ht="55.5" customHeight="1" x14ac:dyDescent="0.2">
      <c r="A1478" s="894"/>
      <c r="B1478" s="1127"/>
      <c r="C1478" s="583" t="s">
        <v>97</v>
      </c>
      <c r="D1478" s="146">
        <v>0</v>
      </c>
      <c r="E1478" s="262">
        <v>0</v>
      </c>
      <c r="F1478" s="298">
        <v>0</v>
      </c>
      <c r="G1478" s="411">
        <v>0</v>
      </c>
      <c r="H1478" s="1187"/>
      <c r="I1478" s="39"/>
      <c r="J1478" s="39"/>
      <c r="K1478" s="39"/>
      <c r="L1478" s="39"/>
      <c r="M1478" s="39"/>
    </row>
    <row r="1479" spans="1:13" ht="27.75" customHeight="1" x14ac:dyDescent="0.2">
      <c r="A1479" s="1116" t="s">
        <v>1249</v>
      </c>
      <c r="B1479" s="1117"/>
      <c r="C1479" s="1117"/>
      <c r="D1479" s="1117"/>
      <c r="E1479" s="1117"/>
      <c r="F1479" s="1117"/>
      <c r="G1479" s="1117"/>
      <c r="H1479" s="1118"/>
      <c r="I1479" s="39"/>
      <c r="J1479" s="39"/>
      <c r="K1479" s="39"/>
      <c r="L1479" s="39"/>
      <c r="M1479" s="39"/>
    </row>
    <row r="1480" spans="1:13" ht="15" customHeight="1" x14ac:dyDescent="0.2">
      <c r="A1480" s="896"/>
      <c r="B1480" s="926" t="s">
        <v>54</v>
      </c>
      <c r="C1480" s="247" t="s">
        <v>267</v>
      </c>
      <c r="D1480" s="143">
        <f>D1481+D1482+D1483+D1484</f>
        <v>56999</v>
      </c>
      <c r="E1480" s="143">
        <f>E1481+E1482+E1483+E1484</f>
        <v>52993.75</v>
      </c>
      <c r="F1480" s="287">
        <f>E1480/D1480*100</f>
        <v>92.973122335479573</v>
      </c>
      <c r="G1480" s="143">
        <f>G1481+G1482+G1483+G1484</f>
        <v>52993.75</v>
      </c>
      <c r="H1480" s="249"/>
      <c r="I1480" s="39"/>
      <c r="J1480" s="39"/>
      <c r="K1480" s="39"/>
      <c r="L1480" s="39"/>
      <c r="M1480" s="39"/>
    </row>
    <row r="1481" spans="1:13" ht="42.75" x14ac:dyDescent="0.2">
      <c r="A1481" s="897"/>
      <c r="B1481" s="927"/>
      <c r="C1481" s="562" t="s">
        <v>8</v>
      </c>
      <c r="D1481" s="144">
        <f t="shared" ref="D1481:E1484" si="163">D1486</f>
        <v>0</v>
      </c>
      <c r="E1481" s="144">
        <f t="shared" si="163"/>
        <v>0</v>
      </c>
      <c r="F1481" s="255">
        <v>0</v>
      </c>
      <c r="G1481" s="144">
        <f t="shared" ref="G1481:G1488" si="164">G1486</f>
        <v>0</v>
      </c>
      <c r="H1481" s="252"/>
      <c r="I1481" s="39"/>
      <c r="J1481" s="39"/>
      <c r="K1481" s="39"/>
      <c r="L1481" s="39"/>
      <c r="M1481" s="39"/>
    </row>
    <row r="1482" spans="1:13" ht="57" x14ac:dyDescent="0.2">
      <c r="A1482" s="897"/>
      <c r="B1482" s="927"/>
      <c r="C1482" s="250" t="s">
        <v>2</v>
      </c>
      <c r="D1482" s="144">
        <f t="shared" si="163"/>
        <v>56999</v>
      </c>
      <c r="E1482" s="144">
        <f t="shared" si="163"/>
        <v>52993.75</v>
      </c>
      <c r="F1482" s="287">
        <f>E1482/D1482*100</f>
        <v>92.973122335479573</v>
      </c>
      <c r="G1482" s="144">
        <f t="shared" si="164"/>
        <v>52993.75</v>
      </c>
      <c r="H1482" s="252"/>
      <c r="I1482" s="39"/>
      <c r="J1482" s="39"/>
      <c r="K1482" s="39"/>
      <c r="L1482" s="39"/>
      <c r="M1482" s="39"/>
    </row>
    <row r="1483" spans="1:13" ht="78.75" customHeight="1" x14ac:dyDescent="0.2">
      <c r="A1483" s="897"/>
      <c r="B1483" s="927"/>
      <c r="C1483" s="250" t="s">
        <v>3</v>
      </c>
      <c r="D1483" s="144">
        <f t="shared" si="163"/>
        <v>0</v>
      </c>
      <c r="E1483" s="144">
        <f t="shared" si="163"/>
        <v>0</v>
      </c>
      <c r="F1483" s="255">
        <v>0</v>
      </c>
      <c r="G1483" s="144">
        <f t="shared" si="164"/>
        <v>0</v>
      </c>
      <c r="H1483" s="252"/>
      <c r="I1483" s="39"/>
      <c r="J1483" s="39"/>
      <c r="K1483" s="39"/>
      <c r="L1483" s="39"/>
      <c r="M1483" s="39"/>
    </row>
    <row r="1484" spans="1:13" ht="28.5" x14ac:dyDescent="0.2">
      <c r="A1484" s="898"/>
      <c r="B1484" s="928"/>
      <c r="C1484" s="250" t="s">
        <v>97</v>
      </c>
      <c r="D1484" s="144">
        <f t="shared" si="163"/>
        <v>0</v>
      </c>
      <c r="E1484" s="144">
        <f t="shared" si="163"/>
        <v>0</v>
      </c>
      <c r="F1484" s="287">
        <v>0</v>
      </c>
      <c r="G1484" s="144">
        <f t="shared" si="164"/>
        <v>0</v>
      </c>
      <c r="H1484" s="252"/>
      <c r="I1484" s="39"/>
      <c r="J1484" s="39"/>
      <c r="K1484" s="39"/>
      <c r="L1484" s="39"/>
      <c r="M1484" s="39"/>
    </row>
    <row r="1485" spans="1:13" ht="15" customHeight="1" x14ac:dyDescent="0.2">
      <c r="A1485" s="919">
        <v>1</v>
      </c>
      <c r="B1485" s="1122" t="s">
        <v>321</v>
      </c>
      <c r="C1485" s="256" t="s">
        <v>267</v>
      </c>
      <c r="D1485" s="145">
        <f>D1486+D1487+D1488+D1489</f>
        <v>56999</v>
      </c>
      <c r="E1485" s="145">
        <f>E1486+E1487+E1488+E1489</f>
        <v>52993.75</v>
      </c>
      <c r="F1485" s="281">
        <f>E1485/D1485*100</f>
        <v>92.973122335479573</v>
      </c>
      <c r="G1485" s="145">
        <f t="shared" si="164"/>
        <v>52993.75</v>
      </c>
      <c r="H1485" s="259"/>
      <c r="I1485" s="39"/>
      <c r="J1485" s="39"/>
      <c r="K1485" s="39"/>
      <c r="L1485" s="39"/>
      <c r="M1485" s="39"/>
    </row>
    <row r="1486" spans="1:13" ht="45" x14ac:dyDescent="0.2">
      <c r="A1486" s="893"/>
      <c r="B1486" s="1122"/>
      <c r="C1486" s="599" t="s">
        <v>8</v>
      </c>
      <c r="D1486" s="145">
        <f t="shared" ref="D1486:E1489" si="165">D1491</f>
        <v>0</v>
      </c>
      <c r="E1486" s="145">
        <f t="shared" si="165"/>
        <v>0</v>
      </c>
      <c r="F1486" s="281">
        <v>0</v>
      </c>
      <c r="G1486" s="145">
        <f t="shared" si="164"/>
        <v>0</v>
      </c>
      <c r="H1486" s="259"/>
      <c r="I1486" s="39"/>
      <c r="J1486" s="39"/>
      <c r="K1486" s="39"/>
      <c r="L1486" s="39"/>
      <c r="M1486" s="39"/>
    </row>
    <row r="1487" spans="1:13" ht="45" x14ac:dyDescent="0.2">
      <c r="A1487" s="893"/>
      <c r="B1487" s="1122"/>
      <c r="C1487" s="260" t="s">
        <v>2</v>
      </c>
      <c r="D1487" s="145">
        <f t="shared" si="165"/>
        <v>56999</v>
      </c>
      <c r="E1487" s="145">
        <f t="shared" si="165"/>
        <v>52993.75</v>
      </c>
      <c r="F1487" s="281">
        <f>E1487/D1487*100</f>
        <v>92.973122335479573</v>
      </c>
      <c r="G1487" s="145">
        <f t="shared" si="164"/>
        <v>52993.75</v>
      </c>
      <c r="H1487" s="259"/>
      <c r="I1487" s="39"/>
      <c r="J1487" s="39"/>
      <c r="K1487" s="39"/>
      <c r="L1487" s="39"/>
      <c r="M1487" s="39"/>
    </row>
    <row r="1488" spans="1:13" ht="48" customHeight="1" x14ac:dyDescent="0.2">
      <c r="A1488" s="893"/>
      <c r="B1488" s="1122"/>
      <c r="C1488" s="260" t="s">
        <v>3</v>
      </c>
      <c r="D1488" s="145">
        <f t="shared" si="165"/>
        <v>0</v>
      </c>
      <c r="E1488" s="145">
        <f t="shared" si="165"/>
        <v>0</v>
      </c>
      <c r="F1488" s="281">
        <v>0</v>
      </c>
      <c r="G1488" s="145">
        <f t="shared" si="164"/>
        <v>0</v>
      </c>
      <c r="H1488" s="259"/>
      <c r="I1488" s="39"/>
      <c r="J1488" s="39"/>
      <c r="K1488" s="39"/>
      <c r="L1488" s="39"/>
      <c r="M1488" s="39"/>
    </row>
    <row r="1489" spans="1:13" ht="23.25" customHeight="1" x14ac:dyDescent="0.2">
      <c r="A1489" s="894"/>
      <c r="B1489" s="1122"/>
      <c r="C1489" s="260" t="s">
        <v>97</v>
      </c>
      <c r="D1489" s="145">
        <f t="shared" si="165"/>
        <v>0</v>
      </c>
      <c r="E1489" s="145">
        <f t="shared" si="165"/>
        <v>0</v>
      </c>
      <c r="F1489" s="257">
        <v>0</v>
      </c>
      <c r="G1489" s="285">
        <v>0</v>
      </c>
      <c r="H1489" s="259"/>
      <c r="I1489" s="39"/>
      <c r="J1489" s="39"/>
      <c r="K1489" s="39"/>
      <c r="L1489" s="39"/>
      <c r="M1489" s="39"/>
    </row>
    <row r="1490" spans="1:13" ht="33" customHeight="1" x14ac:dyDescent="0.2">
      <c r="A1490" s="919" t="s">
        <v>11</v>
      </c>
      <c r="B1490" s="1165" t="s">
        <v>322</v>
      </c>
      <c r="C1490" s="261" t="s">
        <v>267</v>
      </c>
      <c r="D1490" s="145">
        <f>D1491+D1492+D1493+D1494</f>
        <v>56999</v>
      </c>
      <c r="E1490" s="145">
        <f>E1491+E1492+E1493+E1494</f>
        <v>52993.75</v>
      </c>
      <c r="F1490" s="281">
        <f>E1490/D1490*100</f>
        <v>92.973122335479573</v>
      </c>
      <c r="G1490" s="145">
        <f>G1491+G1492+G1493+G1494</f>
        <v>52993.75</v>
      </c>
      <c r="H1490" s="259"/>
      <c r="I1490" s="39"/>
      <c r="J1490" s="39"/>
      <c r="K1490" s="39"/>
      <c r="L1490" s="39"/>
      <c r="M1490" s="39"/>
    </row>
    <row r="1491" spans="1:13" ht="45" x14ac:dyDescent="0.2">
      <c r="A1491" s="893"/>
      <c r="B1491" s="1127"/>
      <c r="C1491" s="584" t="s">
        <v>8</v>
      </c>
      <c r="D1491" s="145">
        <f t="shared" ref="D1491:E1494" si="166">D1496</f>
        <v>0</v>
      </c>
      <c r="E1491" s="145">
        <f t="shared" si="166"/>
        <v>0</v>
      </c>
      <c r="F1491" s="257">
        <v>0</v>
      </c>
      <c r="G1491" s="145">
        <f>G1496</f>
        <v>0</v>
      </c>
      <c r="H1491" s="259"/>
      <c r="I1491" s="39"/>
      <c r="J1491" s="39"/>
      <c r="K1491" s="39"/>
      <c r="L1491" s="39"/>
      <c r="M1491" s="39"/>
    </row>
    <row r="1492" spans="1:13" ht="45" x14ac:dyDescent="0.2">
      <c r="A1492" s="893"/>
      <c r="B1492" s="1127"/>
      <c r="C1492" s="293" t="s">
        <v>2</v>
      </c>
      <c r="D1492" s="145">
        <f t="shared" si="166"/>
        <v>56999</v>
      </c>
      <c r="E1492" s="145">
        <f t="shared" si="166"/>
        <v>52993.75</v>
      </c>
      <c r="F1492" s="281">
        <f>E1492/D1492*100</f>
        <v>92.973122335479573</v>
      </c>
      <c r="G1492" s="145">
        <f t="shared" ref="G1492" si="167">G1497</f>
        <v>52993.75</v>
      </c>
      <c r="H1492" s="259"/>
      <c r="I1492" s="39"/>
      <c r="J1492" s="39"/>
      <c r="K1492" s="39"/>
      <c r="L1492" s="39"/>
      <c r="M1492" s="39"/>
    </row>
    <row r="1493" spans="1:13" ht="45" x14ac:dyDescent="0.2">
      <c r="A1493" s="893"/>
      <c r="B1493" s="1127"/>
      <c r="C1493" s="293" t="s">
        <v>3</v>
      </c>
      <c r="D1493" s="145">
        <f t="shared" si="166"/>
        <v>0</v>
      </c>
      <c r="E1493" s="145">
        <f t="shared" si="166"/>
        <v>0</v>
      </c>
      <c r="F1493" s="257">
        <v>0</v>
      </c>
      <c r="G1493" s="145">
        <f>G1498</f>
        <v>0</v>
      </c>
      <c r="H1493" s="259"/>
      <c r="I1493" s="39"/>
      <c r="J1493" s="39"/>
      <c r="K1493" s="39"/>
      <c r="L1493" s="39"/>
      <c r="M1493" s="39"/>
    </row>
    <row r="1494" spans="1:13" x14ac:dyDescent="0.2">
      <c r="A1494" s="894"/>
      <c r="B1494" s="1128"/>
      <c r="C1494" s="595" t="s">
        <v>97</v>
      </c>
      <c r="D1494" s="145">
        <f t="shared" si="166"/>
        <v>0</v>
      </c>
      <c r="E1494" s="145">
        <f t="shared" si="166"/>
        <v>0</v>
      </c>
      <c r="F1494" s="281">
        <v>0</v>
      </c>
      <c r="G1494" s="145">
        <f>G1499</f>
        <v>0</v>
      </c>
      <c r="H1494" s="259"/>
      <c r="I1494" s="39"/>
      <c r="J1494" s="39"/>
      <c r="K1494" s="39"/>
      <c r="L1494" s="39"/>
      <c r="M1494" s="39"/>
    </row>
    <row r="1495" spans="1:13" ht="15" customHeight="1" x14ac:dyDescent="0.2">
      <c r="A1495" s="919" t="s">
        <v>12</v>
      </c>
      <c r="B1495" s="1167" t="s">
        <v>323</v>
      </c>
      <c r="C1495" s="561" t="s">
        <v>267</v>
      </c>
      <c r="D1495" s="267">
        <f>D1496+D1497+D1498+D1499</f>
        <v>56999</v>
      </c>
      <c r="E1495" s="267">
        <f>E1496+E1497+E1498+E1499</f>
        <v>52993.75</v>
      </c>
      <c r="F1495" s="281">
        <f>E1495/D1495*100</f>
        <v>92.973122335479573</v>
      </c>
      <c r="G1495" s="267">
        <f>G1496+G1497+G1498+G1499</f>
        <v>52993.75</v>
      </c>
      <c r="H1495" s="259"/>
      <c r="I1495" s="39"/>
      <c r="J1495" s="39"/>
      <c r="K1495" s="39"/>
      <c r="L1495" s="39"/>
      <c r="M1495" s="39"/>
    </row>
    <row r="1496" spans="1:13" ht="45" x14ac:dyDescent="0.2">
      <c r="A1496" s="893"/>
      <c r="B1496" s="1127"/>
      <c r="C1496" s="584" t="s">
        <v>8</v>
      </c>
      <c r="D1496" s="145">
        <v>0</v>
      </c>
      <c r="E1496" s="267">
        <v>0</v>
      </c>
      <c r="F1496" s="281">
        <v>0</v>
      </c>
      <c r="G1496" s="285">
        <v>0</v>
      </c>
      <c r="H1496" s="259"/>
      <c r="I1496" s="39"/>
      <c r="J1496" s="39"/>
      <c r="K1496" s="39"/>
      <c r="L1496" s="39"/>
      <c r="M1496" s="39"/>
    </row>
    <row r="1497" spans="1:13" ht="83.25" customHeight="1" x14ac:dyDescent="0.2">
      <c r="A1497" s="893"/>
      <c r="B1497" s="1127"/>
      <c r="C1497" s="293" t="s">
        <v>2</v>
      </c>
      <c r="D1497" s="145">
        <v>56999</v>
      </c>
      <c r="E1497" s="267">
        <v>52993.75</v>
      </c>
      <c r="F1497" s="281">
        <f>E1497/D1497*100</f>
        <v>92.973122335479573</v>
      </c>
      <c r="G1497" s="267">
        <f>E1497</f>
        <v>52993.75</v>
      </c>
      <c r="H1497" s="259" t="s">
        <v>1618</v>
      </c>
      <c r="I1497" s="39"/>
      <c r="J1497" s="39"/>
      <c r="K1497" s="39"/>
      <c r="L1497" s="39"/>
      <c r="M1497" s="39"/>
    </row>
    <row r="1498" spans="1:13" ht="45" x14ac:dyDescent="0.2">
      <c r="A1498" s="893"/>
      <c r="B1498" s="1127"/>
      <c r="C1498" s="293" t="s">
        <v>3</v>
      </c>
      <c r="D1498" s="145">
        <v>0</v>
      </c>
      <c r="E1498" s="267">
        <v>0</v>
      </c>
      <c r="F1498" s="281">
        <v>0</v>
      </c>
      <c r="G1498" s="285">
        <v>0</v>
      </c>
      <c r="H1498" s="259"/>
      <c r="I1498" s="39"/>
      <c r="J1498" s="39"/>
      <c r="K1498" s="39"/>
      <c r="L1498" s="39"/>
      <c r="M1498" s="39"/>
    </row>
    <row r="1499" spans="1:13" ht="26.25" customHeight="1" x14ac:dyDescent="0.2">
      <c r="A1499" s="894"/>
      <c r="B1499" s="1128"/>
      <c r="C1499" s="293" t="s">
        <v>97</v>
      </c>
      <c r="D1499" s="145">
        <v>0</v>
      </c>
      <c r="E1499" s="267">
        <v>0</v>
      </c>
      <c r="F1499" s="281">
        <v>0</v>
      </c>
      <c r="G1499" s="285">
        <v>0</v>
      </c>
      <c r="H1499" s="259"/>
      <c r="I1499" s="39"/>
      <c r="J1499" s="39"/>
      <c r="K1499" s="39"/>
      <c r="L1499" s="39"/>
      <c r="M1499" s="39"/>
    </row>
    <row r="1500" spans="1:13" ht="15" customHeight="1" x14ac:dyDescent="0.2">
      <c r="A1500" s="919" t="s">
        <v>100</v>
      </c>
      <c r="B1500" s="1166" t="s">
        <v>324</v>
      </c>
      <c r="C1500" s="261" t="s">
        <v>267</v>
      </c>
      <c r="D1500" s="1135" t="s">
        <v>310</v>
      </c>
      <c r="E1500" s="1136"/>
      <c r="F1500" s="1136"/>
      <c r="G1500" s="1137"/>
      <c r="H1500" s="259"/>
      <c r="I1500" s="39"/>
      <c r="J1500" s="39"/>
      <c r="K1500" s="39"/>
      <c r="L1500" s="39"/>
      <c r="M1500" s="39"/>
    </row>
    <row r="1501" spans="1:13" ht="45" x14ac:dyDescent="0.2">
      <c r="A1501" s="893"/>
      <c r="B1501" s="1127"/>
      <c r="C1501" s="584" t="s">
        <v>8</v>
      </c>
      <c r="D1501" s="1138"/>
      <c r="E1501" s="1136"/>
      <c r="F1501" s="1136"/>
      <c r="G1501" s="1137"/>
      <c r="H1501" s="259"/>
      <c r="I1501" s="39"/>
      <c r="J1501" s="39"/>
      <c r="K1501" s="39"/>
      <c r="L1501" s="39"/>
      <c r="M1501" s="39"/>
    </row>
    <row r="1502" spans="1:13" ht="45" x14ac:dyDescent="0.2">
      <c r="A1502" s="893"/>
      <c r="B1502" s="1127"/>
      <c r="C1502" s="293" t="s">
        <v>2</v>
      </c>
      <c r="D1502" s="1138"/>
      <c r="E1502" s="1136"/>
      <c r="F1502" s="1136"/>
      <c r="G1502" s="1137"/>
      <c r="H1502" s="259"/>
      <c r="I1502" s="39"/>
      <c r="J1502" s="39"/>
      <c r="K1502" s="39"/>
      <c r="L1502" s="39"/>
      <c r="M1502" s="39"/>
    </row>
    <row r="1503" spans="1:13" ht="45" x14ac:dyDescent="0.2">
      <c r="A1503" s="893"/>
      <c r="B1503" s="1127"/>
      <c r="C1503" s="293" t="s">
        <v>3</v>
      </c>
      <c r="D1503" s="1138"/>
      <c r="E1503" s="1136"/>
      <c r="F1503" s="1136"/>
      <c r="G1503" s="1137"/>
      <c r="H1503" s="259"/>
      <c r="I1503" s="39"/>
      <c r="J1503" s="39"/>
      <c r="K1503" s="39"/>
      <c r="L1503" s="39"/>
      <c r="M1503" s="39"/>
    </row>
    <row r="1504" spans="1:13" ht="25.5" customHeight="1" x14ac:dyDescent="0.2">
      <c r="A1504" s="894"/>
      <c r="B1504" s="1127"/>
      <c r="C1504" s="595" t="s">
        <v>97</v>
      </c>
      <c r="D1504" s="1139"/>
      <c r="E1504" s="1140"/>
      <c r="F1504" s="1140"/>
      <c r="G1504" s="1141"/>
      <c r="H1504" s="265"/>
      <c r="I1504" s="39"/>
      <c r="J1504" s="39"/>
      <c r="K1504" s="39"/>
      <c r="L1504" s="39"/>
      <c r="M1504" s="39"/>
    </row>
    <row r="1505" spans="1:13" ht="28.5" customHeight="1" x14ac:dyDescent="0.2">
      <c r="A1505" s="1116" t="s">
        <v>1250</v>
      </c>
      <c r="B1505" s="1117"/>
      <c r="C1505" s="1117"/>
      <c r="D1505" s="1117"/>
      <c r="E1505" s="1117"/>
      <c r="F1505" s="1117"/>
      <c r="G1505" s="1117"/>
      <c r="H1505" s="1118"/>
      <c r="I1505" s="39"/>
      <c r="J1505" s="39"/>
      <c r="K1505" s="39"/>
      <c r="L1505" s="39"/>
      <c r="M1505" s="39"/>
    </row>
    <row r="1506" spans="1:13" ht="15" customHeight="1" x14ac:dyDescent="0.2">
      <c r="A1506" s="896"/>
      <c r="B1506" s="926" t="s">
        <v>54</v>
      </c>
      <c r="C1506" s="247" t="s">
        <v>267</v>
      </c>
      <c r="D1506" s="143">
        <f>D1507+D1508+D1509+D1510</f>
        <v>12160.1</v>
      </c>
      <c r="E1506" s="143">
        <f>E1507+E1508+E1509+E1510</f>
        <v>12117.58</v>
      </c>
      <c r="F1506" s="287">
        <f>E1506/D1506*100</f>
        <v>99.65033182292909</v>
      </c>
      <c r="G1506" s="143">
        <f>G1507+G1508+G1509+G1510</f>
        <v>12117.58</v>
      </c>
      <c r="H1506" s="259"/>
      <c r="I1506" s="39"/>
      <c r="J1506" s="39"/>
      <c r="K1506" s="39"/>
      <c r="L1506" s="39"/>
      <c r="M1506" s="39"/>
    </row>
    <row r="1507" spans="1:13" ht="42.75" x14ac:dyDescent="0.2">
      <c r="A1507" s="897"/>
      <c r="B1507" s="927"/>
      <c r="C1507" s="562" t="s">
        <v>8</v>
      </c>
      <c r="D1507" s="144">
        <f t="shared" ref="D1507:E1510" si="168">D1512</f>
        <v>0</v>
      </c>
      <c r="E1507" s="144">
        <f t="shared" si="168"/>
        <v>0</v>
      </c>
      <c r="F1507" s="287">
        <v>0</v>
      </c>
      <c r="G1507" s="144">
        <f>G1512</f>
        <v>0</v>
      </c>
      <c r="H1507" s="252"/>
      <c r="I1507" s="39"/>
      <c r="J1507" s="39"/>
      <c r="K1507" s="39"/>
      <c r="L1507" s="39"/>
      <c r="M1507" s="39"/>
    </row>
    <row r="1508" spans="1:13" ht="57" x14ac:dyDescent="0.2">
      <c r="A1508" s="897"/>
      <c r="B1508" s="927"/>
      <c r="C1508" s="250" t="s">
        <v>2</v>
      </c>
      <c r="D1508" s="144">
        <f t="shared" si="168"/>
        <v>12002</v>
      </c>
      <c r="E1508" s="144">
        <f t="shared" si="168"/>
        <v>11996.4</v>
      </c>
      <c r="F1508" s="255">
        <v>0</v>
      </c>
      <c r="G1508" s="144">
        <f>G1513</f>
        <v>11996.4</v>
      </c>
      <c r="H1508" s="252"/>
      <c r="I1508" s="39"/>
      <c r="J1508" s="39"/>
      <c r="K1508" s="39"/>
      <c r="L1508" s="39"/>
      <c r="M1508" s="39"/>
    </row>
    <row r="1509" spans="1:13" ht="71.25" x14ac:dyDescent="0.2">
      <c r="A1509" s="897"/>
      <c r="B1509" s="927"/>
      <c r="C1509" s="250" t="s">
        <v>3</v>
      </c>
      <c r="D1509" s="144">
        <f t="shared" si="168"/>
        <v>158.1</v>
      </c>
      <c r="E1509" s="144">
        <f t="shared" si="168"/>
        <v>121.18</v>
      </c>
      <c r="F1509" s="287">
        <f>E1509/D1509*100</f>
        <v>76.647691334598363</v>
      </c>
      <c r="G1509" s="144">
        <f>G1514</f>
        <v>121.18</v>
      </c>
      <c r="H1509" s="252"/>
      <c r="I1509" s="39"/>
      <c r="J1509" s="39"/>
      <c r="K1509" s="39"/>
      <c r="L1509" s="39"/>
      <c r="M1509" s="39"/>
    </row>
    <row r="1510" spans="1:13" ht="28.5" x14ac:dyDescent="0.2">
      <c r="A1510" s="898"/>
      <c r="B1510" s="928"/>
      <c r="C1510" s="250" t="s">
        <v>97</v>
      </c>
      <c r="D1510" s="144">
        <f t="shared" si="168"/>
        <v>0</v>
      </c>
      <c r="E1510" s="144">
        <f t="shared" si="168"/>
        <v>0</v>
      </c>
      <c r="F1510" s="255">
        <v>0</v>
      </c>
      <c r="G1510" s="144">
        <f>G1515</f>
        <v>0</v>
      </c>
      <c r="H1510" s="252"/>
      <c r="I1510" s="39"/>
      <c r="J1510" s="39"/>
      <c r="K1510" s="39"/>
      <c r="L1510" s="39"/>
      <c r="M1510" s="39"/>
    </row>
    <row r="1511" spans="1:13" ht="15" customHeight="1" x14ac:dyDescent="0.2">
      <c r="A1511" s="919">
        <v>1</v>
      </c>
      <c r="B1511" s="1122" t="s">
        <v>325</v>
      </c>
      <c r="C1511" s="256" t="s">
        <v>267</v>
      </c>
      <c r="D1511" s="145">
        <f>D1512+D1513+D1514+D1515</f>
        <v>12160.1</v>
      </c>
      <c r="E1511" s="145">
        <f>E1512+E1513+E1514+E1515</f>
        <v>12117.58</v>
      </c>
      <c r="F1511" s="281">
        <f>E1511/D1511*100</f>
        <v>99.65033182292909</v>
      </c>
      <c r="G1511" s="145">
        <f>G1512+G1513+G1514+G1515</f>
        <v>12117.58</v>
      </c>
      <c r="H1511" s="259"/>
      <c r="I1511" s="39"/>
      <c r="J1511" s="39"/>
      <c r="K1511" s="39"/>
      <c r="L1511" s="39"/>
      <c r="M1511" s="39"/>
    </row>
    <row r="1512" spans="1:13" ht="45" x14ac:dyDescent="0.2">
      <c r="A1512" s="893"/>
      <c r="B1512" s="1122"/>
      <c r="C1512" s="599" t="s">
        <v>8</v>
      </c>
      <c r="D1512" s="145">
        <f t="shared" ref="D1512:E1514" si="169">D1517</f>
        <v>0</v>
      </c>
      <c r="E1512" s="267">
        <f t="shared" si="169"/>
        <v>0</v>
      </c>
      <c r="F1512" s="257">
        <v>0</v>
      </c>
      <c r="G1512" s="267">
        <f>G1517</f>
        <v>0</v>
      </c>
      <c r="H1512" s="259"/>
      <c r="I1512" s="39"/>
      <c r="J1512" s="39"/>
      <c r="K1512" s="39"/>
      <c r="L1512" s="39"/>
      <c r="M1512" s="39"/>
    </row>
    <row r="1513" spans="1:13" ht="45" x14ac:dyDescent="0.2">
      <c r="A1513" s="893"/>
      <c r="B1513" s="1122"/>
      <c r="C1513" s="260" t="s">
        <v>2</v>
      </c>
      <c r="D1513" s="145">
        <f t="shared" si="169"/>
        <v>12002</v>
      </c>
      <c r="E1513" s="267">
        <f t="shared" si="169"/>
        <v>11996.4</v>
      </c>
      <c r="F1513" s="281">
        <v>0</v>
      </c>
      <c r="G1513" s="267">
        <f t="shared" ref="G1513:G1515" si="170">G1518</f>
        <v>11996.4</v>
      </c>
      <c r="H1513" s="259"/>
      <c r="I1513" s="39"/>
      <c r="J1513" s="39"/>
      <c r="K1513" s="39"/>
      <c r="L1513" s="39"/>
      <c r="M1513" s="39"/>
    </row>
    <row r="1514" spans="1:13" ht="45" x14ac:dyDescent="0.2">
      <c r="A1514" s="893"/>
      <c r="B1514" s="1122"/>
      <c r="C1514" s="260" t="s">
        <v>3</v>
      </c>
      <c r="D1514" s="145">
        <f t="shared" si="169"/>
        <v>158.1</v>
      </c>
      <c r="E1514" s="267">
        <f t="shared" si="169"/>
        <v>121.18</v>
      </c>
      <c r="F1514" s="281">
        <f>E1514/D1514*100</f>
        <v>76.647691334598363</v>
      </c>
      <c r="G1514" s="267">
        <f t="shared" si="170"/>
        <v>121.18</v>
      </c>
      <c r="H1514" s="259"/>
      <c r="I1514" s="39"/>
      <c r="J1514" s="39"/>
      <c r="K1514" s="39"/>
      <c r="L1514" s="39"/>
      <c r="M1514" s="39"/>
    </row>
    <row r="1515" spans="1:13" x14ac:dyDescent="0.2">
      <c r="A1515" s="894"/>
      <c r="B1515" s="1122"/>
      <c r="C1515" s="260" t="s">
        <v>97</v>
      </c>
      <c r="D1515" s="145">
        <f>D1520</f>
        <v>0</v>
      </c>
      <c r="E1515" s="267">
        <v>0</v>
      </c>
      <c r="F1515" s="281">
        <v>0</v>
      </c>
      <c r="G1515" s="267">
        <f t="shared" si="170"/>
        <v>0</v>
      </c>
      <c r="H1515" s="259"/>
      <c r="I1515" s="39"/>
      <c r="J1515" s="39"/>
      <c r="K1515" s="39"/>
      <c r="L1515" s="39"/>
      <c r="M1515" s="39"/>
    </row>
    <row r="1516" spans="1:13" ht="45" customHeight="1" x14ac:dyDescent="0.2">
      <c r="A1516" s="919" t="s">
        <v>11</v>
      </c>
      <c r="B1516" s="1165" t="s">
        <v>326</v>
      </c>
      <c r="C1516" s="261" t="s">
        <v>267</v>
      </c>
      <c r="D1516" s="145">
        <f>D1517+D1518+D1519+D1520</f>
        <v>12160.1</v>
      </c>
      <c r="E1516" s="145">
        <f>E1517+E1518+E1519+E1520</f>
        <v>12117.58</v>
      </c>
      <c r="F1516" s="281">
        <f>E1516/D1516*100</f>
        <v>99.65033182292909</v>
      </c>
      <c r="G1516" s="145">
        <f>G1517+G1518+G1519+G1520</f>
        <v>12117.58</v>
      </c>
      <c r="H1516" s="259"/>
      <c r="I1516" s="39"/>
      <c r="J1516" s="39"/>
      <c r="K1516" s="39"/>
      <c r="L1516" s="39"/>
      <c r="M1516" s="39"/>
    </row>
    <row r="1517" spans="1:13" ht="45" x14ac:dyDescent="0.2">
      <c r="A1517" s="893"/>
      <c r="B1517" s="1127"/>
      <c r="C1517" s="584" t="s">
        <v>8</v>
      </c>
      <c r="D1517" s="146">
        <f t="shared" ref="D1517:E1520" si="171">D1527</f>
        <v>0</v>
      </c>
      <c r="E1517" s="146">
        <f t="shared" si="171"/>
        <v>0</v>
      </c>
      <c r="F1517" s="281">
        <v>0</v>
      </c>
      <c r="G1517" s="146">
        <f>G1527</f>
        <v>0</v>
      </c>
      <c r="H1517" s="259"/>
      <c r="I1517" s="39"/>
      <c r="J1517" s="39"/>
      <c r="K1517" s="39"/>
      <c r="L1517" s="39"/>
      <c r="M1517" s="39"/>
    </row>
    <row r="1518" spans="1:13" ht="45" x14ac:dyDescent="0.2">
      <c r="A1518" s="893"/>
      <c r="B1518" s="1127"/>
      <c r="C1518" s="293" t="s">
        <v>2</v>
      </c>
      <c r="D1518" s="146">
        <f t="shared" si="171"/>
        <v>12002</v>
      </c>
      <c r="E1518" s="146">
        <f t="shared" si="171"/>
        <v>11996.4</v>
      </c>
      <c r="F1518" s="257">
        <v>0</v>
      </c>
      <c r="G1518" s="146">
        <f>G1528</f>
        <v>11996.4</v>
      </c>
      <c r="H1518" s="259"/>
      <c r="I1518" s="39"/>
      <c r="J1518" s="39"/>
      <c r="K1518" s="39"/>
      <c r="L1518" s="39"/>
      <c r="M1518" s="39"/>
    </row>
    <row r="1519" spans="1:13" ht="45" x14ac:dyDescent="0.2">
      <c r="A1519" s="893"/>
      <c r="B1519" s="1127"/>
      <c r="C1519" s="293" t="s">
        <v>3</v>
      </c>
      <c r="D1519" s="146">
        <f t="shared" si="171"/>
        <v>158.1</v>
      </c>
      <c r="E1519" s="146">
        <f t="shared" si="171"/>
        <v>121.18</v>
      </c>
      <c r="F1519" s="281">
        <v>0</v>
      </c>
      <c r="G1519" s="146">
        <f>G1529</f>
        <v>121.18</v>
      </c>
      <c r="H1519" s="259"/>
      <c r="I1519" s="39"/>
      <c r="J1519" s="39"/>
      <c r="K1519" s="39"/>
      <c r="L1519" s="39"/>
      <c r="M1519" s="39"/>
    </row>
    <row r="1520" spans="1:13" x14ac:dyDescent="0.2">
      <c r="A1520" s="894"/>
      <c r="B1520" s="1128"/>
      <c r="C1520" s="293" t="s">
        <v>97</v>
      </c>
      <c r="D1520" s="146">
        <f t="shared" si="171"/>
        <v>0</v>
      </c>
      <c r="E1520" s="146">
        <f t="shared" si="171"/>
        <v>0</v>
      </c>
      <c r="F1520" s="300">
        <v>0</v>
      </c>
      <c r="G1520" s="146">
        <f>G1530</f>
        <v>0</v>
      </c>
      <c r="H1520" s="259"/>
      <c r="I1520" s="39"/>
      <c r="J1520" s="39"/>
      <c r="K1520" s="39"/>
      <c r="L1520" s="39"/>
      <c r="M1520" s="39"/>
    </row>
    <row r="1521" spans="1:13" ht="15" customHeight="1" x14ac:dyDescent="0.2">
      <c r="A1521" s="919" t="s">
        <v>12</v>
      </c>
      <c r="B1521" s="1166" t="s">
        <v>327</v>
      </c>
      <c r="C1521" s="261" t="s">
        <v>267</v>
      </c>
      <c r="D1521" s="1149" t="s">
        <v>310</v>
      </c>
      <c r="E1521" s="1150"/>
      <c r="F1521" s="1150"/>
      <c r="G1521" s="1151"/>
      <c r="H1521" s="302"/>
      <c r="I1521" s="39"/>
      <c r="J1521" s="39"/>
      <c r="K1521" s="39"/>
      <c r="L1521" s="39"/>
      <c r="M1521" s="39"/>
    </row>
    <row r="1522" spans="1:13" ht="45" x14ac:dyDescent="0.2">
      <c r="A1522" s="893"/>
      <c r="B1522" s="1127"/>
      <c r="C1522" s="584" t="s">
        <v>8</v>
      </c>
      <c r="D1522" s="1150"/>
      <c r="E1522" s="1150"/>
      <c r="F1522" s="1150"/>
      <c r="G1522" s="1151"/>
      <c r="H1522" s="302"/>
      <c r="I1522" s="39"/>
      <c r="J1522" s="39"/>
      <c r="K1522" s="39"/>
      <c r="L1522" s="39"/>
      <c r="M1522" s="39"/>
    </row>
    <row r="1523" spans="1:13" ht="45" x14ac:dyDescent="0.2">
      <c r="A1523" s="893"/>
      <c r="B1523" s="1127"/>
      <c r="C1523" s="293" t="s">
        <v>2</v>
      </c>
      <c r="D1523" s="1150"/>
      <c r="E1523" s="1150"/>
      <c r="F1523" s="1150"/>
      <c r="G1523" s="1151"/>
      <c r="H1523" s="302"/>
      <c r="I1523" s="39"/>
      <c r="J1523" s="39"/>
      <c r="K1523" s="39"/>
      <c r="L1523" s="39"/>
      <c r="M1523" s="39"/>
    </row>
    <row r="1524" spans="1:13" ht="45" x14ac:dyDescent="0.2">
      <c r="A1524" s="893"/>
      <c r="B1524" s="1127"/>
      <c r="C1524" s="293" t="s">
        <v>3</v>
      </c>
      <c r="D1524" s="1150"/>
      <c r="E1524" s="1150"/>
      <c r="F1524" s="1150"/>
      <c r="G1524" s="1151"/>
      <c r="H1524" s="302"/>
      <c r="I1524" s="39"/>
      <c r="J1524" s="39"/>
      <c r="K1524" s="39"/>
      <c r="L1524" s="39"/>
      <c r="M1524" s="39"/>
    </row>
    <row r="1525" spans="1:13" x14ac:dyDescent="0.2">
      <c r="A1525" s="894"/>
      <c r="B1525" s="1128"/>
      <c r="C1525" s="293" t="s">
        <v>97</v>
      </c>
      <c r="D1525" s="1150"/>
      <c r="E1525" s="1150"/>
      <c r="F1525" s="1150"/>
      <c r="G1525" s="1151"/>
      <c r="H1525" s="302"/>
      <c r="I1525" s="39"/>
      <c r="J1525" s="39"/>
      <c r="K1525" s="39"/>
      <c r="L1525" s="39"/>
      <c r="M1525" s="39"/>
    </row>
    <row r="1526" spans="1:13" ht="15" customHeight="1" x14ac:dyDescent="0.2">
      <c r="A1526" s="919" t="s">
        <v>100</v>
      </c>
      <c r="B1526" s="1166" t="s">
        <v>328</v>
      </c>
      <c r="C1526" s="261" t="s">
        <v>267</v>
      </c>
      <c r="D1526" s="147">
        <f>D1527+D1528+D1529+D1530</f>
        <v>12160.1</v>
      </c>
      <c r="E1526" s="147">
        <f>E1527+E1528+E1529+E1530</f>
        <v>12117.58</v>
      </c>
      <c r="F1526" s="281">
        <f>E1526/D1526*100</f>
        <v>99.65033182292909</v>
      </c>
      <c r="G1526" s="147">
        <f>G1527+G1528+G1529+G1530</f>
        <v>12117.58</v>
      </c>
      <c r="H1526" s="1132" t="s">
        <v>1515</v>
      </c>
      <c r="I1526" s="39"/>
      <c r="J1526" s="39"/>
      <c r="K1526" s="39"/>
      <c r="L1526" s="39"/>
      <c r="M1526" s="39"/>
    </row>
    <row r="1527" spans="1:13" ht="45" x14ac:dyDescent="0.2">
      <c r="A1527" s="893"/>
      <c r="B1527" s="1127"/>
      <c r="C1527" s="584" t="s">
        <v>8</v>
      </c>
      <c r="D1527" s="148">
        <v>0</v>
      </c>
      <c r="E1527" s="148">
        <v>0</v>
      </c>
      <c r="F1527" s="303">
        <v>0</v>
      </c>
      <c r="G1527" s="267">
        <v>0</v>
      </c>
      <c r="H1527" s="1133"/>
      <c r="I1527" s="39"/>
      <c r="J1527" s="39"/>
      <c r="K1527" s="39"/>
      <c r="L1527" s="39"/>
      <c r="M1527" s="39"/>
    </row>
    <row r="1528" spans="1:13" ht="45" x14ac:dyDescent="0.2">
      <c r="A1528" s="893"/>
      <c r="B1528" s="1127"/>
      <c r="C1528" s="293" t="s">
        <v>2</v>
      </c>
      <c r="D1528" s="148">
        <v>12002</v>
      </c>
      <c r="E1528" s="148">
        <v>11996.4</v>
      </c>
      <c r="F1528" s="281">
        <f>E1528/D1528*100</f>
        <v>99.953341109815028</v>
      </c>
      <c r="G1528" s="267">
        <f>E1528</f>
        <v>11996.4</v>
      </c>
      <c r="H1528" s="1133"/>
      <c r="I1528" s="39"/>
      <c r="J1528" s="39"/>
      <c r="K1528" s="39"/>
      <c r="L1528" s="39"/>
      <c r="M1528" s="39"/>
    </row>
    <row r="1529" spans="1:13" ht="45" x14ac:dyDescent="0.2">
      <c r="A1529" s="893"/>
      <c r="B1529" s="1127"/>
      <c r="C1529" s="293" t="s">
        <v>3</v>
      </c>
      <c r="D1529" s="148">
        <v>158.1</v>
      </c>
      <c r="E1529" s="148">
        <v>121.18</v>
      </c>
      <c r="F1529" s="281">
        <f>E1529/D1529*100</f>
        <v>76.647691334598363</v>
      </c>
      <c r="G1529" s="267">
        <f>E1529</f>
        <v>121.18</v>
      </c>
      <c r="H1529" s="1133"/>
      <c r="I1529" s="39"/>
      <c r="J1529" s="39"/>
      <c r="K1529" s="39"/>
      <c r="L1529" s="39"/>
      <c r="M1529" s="39"/>
    </row>
    <row r="1530" spans="1:13" x14ac:dyDescent="0.2">
      <c r="A1530" s="894"/>
      <c r="B1530" s="1127"/>
      <c r="C1530" s="583" t="s">
        <v>97</v>
      </c>
      <c r="D1530" s="149">
        <v>0</v>
      </c>
      <c r="E1530" s="149">
        <v>0</v>
      </c>
      <c r="F1530" s="304">
        <v>0</v>
      </c>
      <c r="G1530" s="262">
        <v>0</v>
      </c>
      <c r="H1530" s="1134"/>
      <c r="I1530" s="39"/>
      <c r="J1530" s="39"/>
      <c r="K1530" s="39"/>
      <c r="L1530" s="39"/>
      <c r="M1530" s="39"/>
    </row>
    <row r="1531" spans="1:13" ht="30" customHeight="1" x14ac:dyDescent="0.2">
      <c r="A1531" s="1116" t="s">
        <v>1251</v>
      </c>
      <c r="B1531" s="1117"/>
      <c r="C1531" s="1117"/>
      <c r="D1531" s="1117"/>
      <c r="E1531" s="1117"/>
      <c r="F1531" s="1117"/>
      <c r="G1531" s="1117"/>
      <c r="H1531" s="1118"/>
      <c r="I1531" s="39"/>
      <c r="J1531" s="39"/>
      <c r="K1531" s="39"/>
      <c r="L1531" s="39"/>
      <c r="M1531" s="39"/>
    </row>
    <row r="1532" spans="1:13" ht="15" customHeight="1" x14ac:dyDescent="0.2">
      <c r="A1532" s="896"/>
      <c r="B1532" s="926" t="s">
        <v>54</v>
      </c>
      <c r="C1532" s="247" t="s">
        <v>267</v>
      </c>
      <c r="D1532" s="1144" t="s">
        <v>310</v>
      </c>
      <c r="E1532" s="1145"/>
      <c r="F1532" s="1145"/>
      <c r="G1532" s="1146"/>
      <c r="H1532" s="249"/>
      <c r="I1532" s="39"/>
      <c r="J1532" s="39"/>
      <c r="K1532" s="39"/>
      <c r="L1532" s="39"/>
      <c r="M1532" s="39"/>
    </row>
    <row r="1533" spans="1:13" ht="42.75" x14ac:dyDescent="0.2">
      <c r="A1533" s="897"/>
      <c r="B1533" s="927"/>
      <c r="C1533" s="562" t="s">
        <v>8</v>
      </c>
      <c r="D1533" s="1147"/>
      <c r="E1533" s="1148"/>
      <c r="F1533" s="1148"/>
      <c r="G1533" s="1137"/>
      <c r="H1533" s="252"/>
      <c r="I1533" s="39"/>
      <c r="J1533" s="39"/>
      <c r="K1533" s="39"/>
      <c r="L1533" s="39"/>
      <c r="M1533" s="39"/>
    </row>
    <row r="1534" spans="1:13" ht="57" x14ac:dyDescent="0.2">
      <c r="A1534" s="897"/>
      <c r="B1534" s="927"/>
      <c r="C1534" s="250" t="s">
        <v>2</v>
      </c>
      <c r="D1534" s="1147"/>
      <c r="E1534" s="1148"/>
      <c r="F1534" s="1148"/>
      <c r="G1534" s="1137"/>
      <c r="H1534" s="252"/>
      <c r="I1534" s="39"/>
      <c r="J1534" s="39"/>
      <c r="K1534" s="39"/>
      <c r="L1534" s="39"/>
      <c r="M1534" s="39"/>
    </row>
    <row r="1535" spans="1:13" ht="71.25" x14ac:dyDescent="0.2">
      <c r="A1535" s="897"/>
      <c r="B1535" s="927"/>
      <c r="C1535" s="250" t="s">
        <v>3</v>
      </c>
      <c r="D1535" s="1147"/>
      <c r="E1535" s="1148"/>
      <c r="F1535" s="1148"/>
      <c r="G1535" s="1137"/>
      <c r="H1535" s="252"/>
      <c r="I1535" s="39"/>
      <c r="J1535" s="39"/>
      <c r="K1535" s="39"/>
      <c r="L1535" s="39"/>
      <c r="M1535" s="39"/>
    </row>
    <row r="1536" spans="1:13" ht="28.5" x14ac:dyDescent="0.2">
      <c r="A1536" s="898"/>
      <c r="B1536" s="928"/>
      <c r="C1536" s="250" t="s">
        <v>97</v>
      </c>
      <c r="D1536" s="1147"/>
      <c r="E1536" s="1148"/>
      <c r="F1536" s="1148"/>
      <c r="G1536" s="1137"/>
      <c r="H1536" s="252"/>
      <c r="I1536" s="39"/>
      <c r="J1536" s="39"/>
      <c r="K1536" s="39"/>
      <c r="L1536" s="39"/>
      <c r="M1536" s="39"/>
    </row>
    <row r="1537" spans="1:13" ht="15" customHeight="1" x14ac:dyDescent="0.2">
      <c r="A1537" s="919">
        <v>1</v>
      </c>
      <c r="B1537" s="1122" t="s">
        <v>862</v>
      </c>
      <c r="C1537" s="256" t="s">
        <v>267</v>
      </c>
      <c r="D1537" s="1149" t="s">
        <v>310</v>
      </c>
      <c r="E1537" s="1150"/>
      <c r="F1537" s="1150"/>
      <c r="G1537" s="1151"/>
      <c r="H1537" s="302"/>
      <c r="I1537" s="39"/>
      <c r="J1537" s="39"/>
      <c r="K1537" s="39"/>
      <c r="L1537" s="39"/>
      <c r="M1537" s="39"/>
    </row>
    <row r="1538" spans="1:13" ht="45" x14ac:dyDescent="0.2">
      <c r="A1538" s="893"/>
      <c r="B1538" s="1122"/>
      <c r="C1538" s="599" t="s">
        <v>8</v>
      </c>
      <c r="D1538" s="1150"/>
      <c r="E1538" s="1150"/>
      <c r="F1538" s="1150"/>
      <c r="G1538" s="1151"/>
      <c r="H1538" s="302"/>
      <c r="I1538" s="39"/>
      <c r="J1538" s="39"/>
      <c r="K1538" s="39"/>
      <c r="L1538" s="39"/>
      <c r="M1538" s="39"/>
    </row>
    <row r="1539" spans="1:13" ht="45" x14ac:dyDescent="0.2">
      <c r="A1539" s="893"/>
      <c r="B1539" s="1122"/>
      <c r="C1539" s="260" t="s">
        <v>2</v>
      </c>
      <c r="D1539" s="1150"/>
      <c r="E1539" s="1150"/>
      <c r="F1539" s="1150"/>
      <c r="G1539" s="1151"/>
      <c r="H1539" s="302"/>
      <c r="I1539" s="39"/>
      <c r="J1539" s="39"/>
      <c r="K1539" s="39"/>
      <c r="L1539" s="39"/>
      <c r="M1539" s="39"/>
    </row>
    <row r="1540" spans="1:13" ht="45" x14ac:dyDescent="0.2">
      <c r="A1540" s="893"/>
      <c r="B1540" s="1122"/>
      <c r="C1540" s="260" t="s">
        <v>3</v>
      </c>
      <c r="D1540" s="1150"/>
      <c r="E1540" s="1150"/>
      <c r="F1540" s="1150"/>
      <c r="G1540" s="1151"/>
      <c r="H1540" s="302"/>
      <c r="I1540" s="39"/>
      <c r="J1540" s="39"/>
      <c r="K1540" s="39"/>
      <c r="L1540" s="39"/>
      <c r="M1540" s="39"/>
    </row>
    <row r="1541" spans="1:13" x14ac:dyDescent="0.2">
      <c r="A1541" s="894"/>
      <c r="B1541" s="1122"/>
      <c r="C1541" s="260" t="s">
        <v>97</v>
      </c>
      <c r="D1541" s="1150"/>
      <c r="E1541" s="1150"/>
      <c r="F1541" s="1150"/>
      <c r="G1541" s="1151"/>
      <c r="H1541" s="302"/>
      <c r="I1541" s="39"/>
      <c r="J1541" s="39"/>
      <c r="K1541" s="39"/>
      <c r="L1541" s="39"/>
      <c r="M1541" s="39"/>
    </row>
    <row r="1542" spans="1:13" ht="15" customHeight="1" x14ac:dyDescent="0.2">
      <c r="A1542" s="919" t="s">
        <v>11</v>
      </c>
      <c r="B1542" s="1164" t="s">
        <v>329</v>
      </c>
      <c r="C1542" s="256" t="s">
        <v>267</v>
      </c>
      <c r="D1542" s="1288" t="s">
        <v>310</v>
      </c>
      <c r="E1542" s="1304"/>
      <c r="F1542" s="1304"/>
      <c r="G1542" s="1305"/>
      <c r="H1542" s="302"/>
      <c r="I1542" s="39"/>
      <c r="J1542" s="39"/>
      <c r="K1542" s="39"/>
      <c r="L1542" s="39"/>
      <c r="M1542" s="39"/>
    </row>
    <row r="1543" spans="1:13" ht="45" x14ac:dyDescent="0.2">
      <c r="A1543" s="893"/>
      <c r="B1543" s="1164"/>
      <c r="C1543" s="599" t="s">
        <v>8</v>
      </c>
      <c r="D1543" s="1138"/>
      <c r="E1543" s="1136"/>
      <c r="F1543" s="1136"/>
      <c r="G1543" s="1306"/>
      <c r="H1543" s="302"/>
      <c r="I1543" s="39"/>
      <c r="J1543" s="39"/>
      <c r="K1543" s="39"/>
      <c r="L1543" s="39"/>
      <c r="M1543" s="39"/>
    </row>
    <row r="1544" spans="1:13" ht="45" x14ac:dyDescent="0.2">
      <c r="A1544" s="893"/>
      <c r="B1544" s="1164"/>
      <c r="C1544" s="260" t="s">
        <v>2</v>
      </c>
      <c r="D1544" s="1138"/>
      <c r="E1544" s="1136"/>
      <c r="F1544" s="1136"/>
      <c r="G1544" s="1306"/>
      <c r="H1544" s="302"/>
      <c r="I1544" s="39"/>
      <c r="J1544" s="39"/>
      <c r="K1544" s="39"/>
      <c r="L1544" s="39"/>
      <c r="M1544" s="39"/>
    </row>
    <row r="1545" spans="1:13" ht="45" x14ac:dyDescent="0.2">
      <c r="A1545" s="893"/>
      <c r="B1545" s="1164"/>
      <c r="C1545" s="260" t="s">
        <v>3</v>
      </c>
      <c r="D1545" s="1138"/>
      <c r="E1545" s="1136"/>
      <c r="F1545" s="1136"/>
      <c r="G1545" s="1306"/>
      <c r="H1545" s="302"/>
      <c r="I1545" s="39"/>
      <c r="J1545" s="39"/>
      <c r="K1545" s="39"/>
      <c r="L1545" s="39"/>
      <c r="M1545" s="39"/>
    </row>
    <row r="1546" spans="1:13" x14ac:dyDescent="0.2">
      <c r="A1546" s="894"/>
      <c r="B1546" s="1164"/>
      <c r="C1546" s="260" t="s">
        <v>97</v>
      </c>
      <c r="D1546" s="1139"/>
      <c r="E1546" s="1140"/>
      <c r="F1546" s="1140"/>
      <c r="G1546" s="1307"/>
      <c r="H1546" s="302"/>
      <c r="I1546" s="39"/>
      <c r="J1546" s="39"/>
      <c r="K1546" s="39"/>
      <c r="L1546" s="39"/>
      <c r="M1546" s="39"/>
    </row>
    <row r="1547" spans="1:13" ht="15" customHeight="1" x14ac:dyDescent="0.2">
      <c r="A1547" s="919" t="s">
        <v>12</v>
      </c>
      <c r="B1547" s="1164" t="s">
        <v>330</v>
      </c>
      <c r="C1547" s="256" t="s">
        <v>267</v>
      </c>
      <c r="D1547" s="1288" t="s">
        <v>310</v>
      </c>
      <c r="E1547" s="1289"/>
      <c r="F1547" s="1289"/>
      <c r="G1547" s="1290"/>
      <c r="H1547" s="302"/>
      <c r="I1547" s="39"/>
      <c r="J1547" s="39"/>
      <c r="K1547" s="39"/>
      <c r="L1547" s="39"/>
      <c r="M1547" s="39"/>
    </row>
    <row r="1548" spans="1:13" ht="45" x14ac:dyDescent="0.2">
      <c r="A1548" s="893"/>
      <c r="B1548" s="1164"/>
      <c r="C1548" s="599" t="s">
        <v>8</v>
      </c>
      <c r="D1548" s="1135"/>
      <c r="E1548" s="1291"/>
      <c r="F1548" s="1291"/>
      <c r="G1548" s="1292"/>
      <c r="H1548" s="302"/>
      <c r="I1548" s="39"/>
      <c r="J1548" s="39"/>
      <c r="K1548" s="39"/>
      <c r="L1548" s="39"/>
      <c r="M1548" s="39"/>
    </row>
    <row r="1549" spans="1:13" ht="45" x14ac:dyDescent="0.2">
      <c r="A1549" s="893"/>
      <c r="B1549" s="1164"/>
      <c r="C1549" s="260" t="s">
        <v>2</v>
      </c>
      <c r="D1549" s="1135"/>
      <c r="E1549" s="1291"/>
      <c r="F1549" s="1291"/>
      <c r="G1549" s="1292"/>
      <c r="H1549" s="302"/>
      <c r="I1549" s="39"/>
      <c r="J1549" s="39"/>
      <c r="K1549" s="39"/>
      <c r="L1549" s="39"/>
      <c r="M1549" s="39"/>
    </row>
    <row r="1550" spans="1:13" ht="45" x14ac:dyDescent="0.2">
      <c r="A1550" s="893"/>
      <c r="B1550" s="1164"/>
      <c r="C1550" s="260" t="s">
        <v>3</v>
      </c>
      <c r="D1550" s="1135"/>
      <c r="E1550" s="1291"/>
      <c r="F1550" s="1291"/>
      <c r="G1550" s="1292"/>
      <c r="H1550" s="302"/>
      <c r="I1550" s="39"/>
      <c r="J1550" s="39"/>
      <c r="K1550" s="39"/>
      <c r="L1550" s="39"/>
      <c r="M1550" s="39"/>
    </row>
    <row r="1551" spans="1:13" x14ac:dyDescent="0.2">
      <c r="A1551" s="894"/>
      <c r="B1551" s="1164"/>
      <c r="C1551" s="260" t="s">
        <v>97</v>
      </c>
      <c r="D1551" s="1293"/>
      <c r="E1551" s="1294"/>
      <c r="F1551" s="1294"/>
      <c r="G1551" s="1295"/>
      <c r="H1551" s="302"/>
      <c r="I1551" s="39"/>
      <c r="J1551" s="39"/>
      <c r="K1551" s="39"/>
      <c r="L1551" s="39"/>
      <c r="M1551" s="39"/>
    </row>
    <row r="1552" spans="1:13" ht="15" customHeight="1" x14ac:dyDescent="0.2">
      <c r="A1552" s="919" t="s">
        <v>100</v>
      </c>
      <c r="B1552" s="1164" t="s">
        <v>331</v>
      </c>
      <c r="C1552" s="256" t="s">
        <v>267</v>
      </c>
      <c r="D1552" s="1288" t="s">
        <v>310</v>
      </c>
      <c r="E1552" s="1289"/>
      <c r="F1552" s="1289"/>
      <c r="G1552" s="1290"/>
      <c r="H1552" s="302"/>
      <c r="I1552" s="39"/>
      <c r="J1552" s="39"/>
      <c r="K1552" s="39"/>
      <c r="L1552" s="39"/>
      <c r="M1552" s="39"/>
    </row>
    <row r="1553" spans="1:13" ht="45" x14ac:dyDescent="0.2">
      <c r="A1553" s="893"/>
      <c r="B1553" s="1164"/>
      <c r="C1553" s="599" t="s">
        <v>8</v>
      </c>
      <c r="D1553" s="1135"/>
      <c r="E1553" s="1291"/>
      <c r="F1553" s="1291"/>
      <c r="G1553" s="1292"/>
      <c r="H1553" s="302"/>
      <c r="I1553" s="39"/>
      <c r="J1553" s="39"/>
      <c r="K1553" s="39"/>
      <c r="L1553" s="39"/>
      <c r="M1553" s="39"/>
    </row>
    <row r="1554" spans="1:13" ht="45" x14ac:dyDescent="0.2">
      <c r="A1554" s="893"/>
      <c r="B1554" s="1164"/>
      <c r="C1554" s="260" t="s">
        <v>2</v>
      </c>
      <c r="D1554" s="1135"/>
      <c r="E1554" s="1291"/>
      <c r="F1554" s="1291"/>
      <c r="G1554" s="1292"/>
      <c r="H1554" s="302"/>
      <c r="I1554" s="39"/>
      <c r="J1554" s="39"/>
      <c r="K1554" s="39"/>
      <c r="L1554" s="39"/>
      <c r="M1554" s="39"/>
    </row>
    <row r="1555" spans="1:13" ht="45" x14ac:dyDescent="0.2">
      <c r="A1555" s="893"/>
      <c r="B1555" s="1164"/>
      <c r="C1555" s="260" t="s">
        <v>3</v>
      </c>
      <c r="D1555" s="1135"/>
      <c r="E1555" s="1291"/>
      <c r="F1555" s="1291"/>
      <c r="G1555" s="1292"/>
      <c r="H1555" s="302"/>
      <c r="I1555" s="39"/>
      <c r="J1555" s="39"/>
      <c r="K1555" s="39"/>
      <c r="L1555" s="39"/>
      <c r="M1555" s="39"/>
    </row>
    <row r="1556" spans="1:13" x14ac:dyDescent="0.2">
      <c r="A1556" s="894"/>
      <c r="B1556" s="1300"/>
      <c r="C1556" s="595" t="s">
        <v>97</v>
      </c>
      <c r="D1556" s="1293"/>
      <c r="E1556" s="1294"/>
      <c r="F1556" s="1294"/>
      <c r="G1556" s="1295"/>
      <c r="H1556" s="305"/>
      <c r="I1556" s="39"/>
      <c r="J1556" s="39"/>
      <c r="K1556" s="39"/>
      <c r="L1556" s="39"/>
      <c r="M1556" s="39"/>
    </row>
    <row r="1557" spans="1:13" ht="41.25" customHeight="1" x14ac:dyDescent="0.2">
      <c r="A1557" s="1116" t="s">
        <v>1252</v>
      </c>
      <c r="B1557" s="1117"/>
      <c r="C1557" s="1117"/>
      <c r="D1557" s="1117"/>
      <c r="E1557" s="1117"/>
      <c r="F1557" s="1117"/>
      <c r="G1557" s="1117"/>
      <c r="H1557" s="1118"/>
      <c r="I1557" s="39"/>
      <c r="J1557" s="39"/>
      <c r="K1557" s="39"/>
      <c r="L1557" s="39"/>
      <c r="M1557" s="39"/>
    </row>
    <row r="1558" spans="1:13" ht="15" customHeight="1" x14ac:dyDescent="0.2">
      <c r="A1558" s="896"/>
      <c r="B1558" s="926" t="s">
        <v>54</v>
      </c>
      <c r="C1558" s="247" t="s">
        <v>267</v>
      </c>
      <c r="D1558" s="143">
        <f>D1559+D1560+D1561+D1562</f>
        <v>50000</v>
      </c>
      <c r="E1558" s="143">
        <f>E1559+E1560+E1561+E1562</f>
        <v>49715.1</v>
      </c>
      <c r="F1558" s="287">
        <f>E1558/D1558*100</f>
        <v>99.430199999999999</v>
      </c>
      <c r="G1558" s="143">
        <f>G1559+G1560+G1561+G1562</f>
        <v>49715.1</v>
      </c>
      <c r="H1558" s="486"/>
      <c r="I1558" s="39"/>
      <c r="J1558" s="39"/>
      <c r="K1558" s="39"/>
      <c r="L1558" s="39"/>
      <c r="M1558" s="39"/>
    </row>
    <row r="1559" spans="1:13" ht="42.75" x14ac:dyDescent="0.2">
      <c r="A1559" s="897"/>
      <c r="B1559" s="927"/>
      <c r="C1559" s="562" t="s">
        <v>8</v>
      </c>
      <c r="D1559" s="144">
        <f t="shared" ref="D1559:E1562" si="172">D1564</f>
        <v>0</v>
      </c>
      <c r="E1559" s="144">
        <f t="shared" si="172"/>
        <v>0</v>
      </c>
      <c r="F1559" s="287">
        <v>0</v>
      </c>
      <c r="G1559" s="144">
        <f>G1564</f>
        <v>0</v>
      </c>
      <c r="H1559" s="306"/>
      <c r="I1559" s="39"/>
      <c r="J1559" s="39"/>
      <c r="K1559" s="39"/>
      <c r="L1559" s="39"/>
      <c r="M1559" s="39"/>
    </row>
    <row r="1560" spans="1:13" ht="57" x14ac:dyDescent="0.2">
      <c r="A1560" s="897"/>
      <c r="B1560" s="927"/>
      <c r="C1560" s="250" t="s">
        <v>2</v>
      </c>
      <c r="D1560" s="144">
        <f t="shared" si="172"/>
        <v>0</v>
      </c>
      <c r="E1560" s="144">
        <f t="shared" si="172"/>
        <v>0</v>
      </c>
      <c r="F1560" s="255">
        <v>0</v>
      </c>
      <c r="G1560" s="144">
        <f>G1565</f>
        <v>0</v>
      </c>
      <c r="H1560" s="306"/>
      <c r="I1560" s="39"/>
      <c r="J1560" s="39"/>
      <c r="K1560" s="39"/>
      <c r="L1560" s="39"/>
      <c r="M1560" s="39"/>
    </row>
    <row r="1561" spans="1:13" ht="75.75" customHeight="1" x14ac:dyDescent="0.2">
      <c r="A1561" s="897"/>
      <c r="B1561" s="927"/>
      <c r="C1561" s="250" t="s">
        <v>3</v>
      </c>
      <c r="D1561" s="144">
        <f t="shared" si="172"/>
        <v>50000</v>
      </c>
      <c r="E1561" s="144">
        <f t="shared" si="172"/>
        <v>49715.1</v>
      </c>
      <c r="F1561" s="287">
        <f>E1561/D1561*100</f>
        <v>99.430199999999999</v>
      </c>
      <c r="G1561" s="144">
        <f>G1566</f>
        <v>49715.1</v>
      </c>
      <c r="H1561" s="306"/>
      <c r="I1561" s="39"/>
      <c r="J1561" s="39"/>
      <c r="K1561" s="39"/>
      <c r="L1561" s="39"/>
      <c r="M1561" s="39"/>
    </row>
    <row r="1562" spans="1:13" ht="28.5" x14ac:dyDescent="0.2">
      <c r="A1562" s="898"/>
      <c r="B1562" s="928"/>
      <c r="C1562" s="250" t="s">
        <v>97</v>
      </c>
      <c r="D1562" s="144">
        <f t="shared" si="172"/>
        <v>0</v>
      </c>
      <c r="E1562" s="144">
        <f t="shared" si="172"/>
        <v>0</v>
      </c>
      <c r="F1562" s="255">
        <v>0</v>
      </c>
      <c r="G1562" s="144">
        <f>G1567</f>
        <v>0</v>
      </c>
      <c r="H1562" s="306"/>
      <c r="I1562" s="39"/>
      <c r="J1562" s="39"/>
      <c r="K1562" s="39"/>
      <c r="L1562" s="39"/>
      <c r="M1562" s="39"/>
    </row>
    <row r="1563" spans="1:13" ht="15" customHeight="1" x14ac:dyDescent="0.2">
      <c r="A1563" s="919">
        <v>1</v>
      </c>
      <c r="B1563" s="1122" t="s">
        <v>332</v>
      </c>
      <c r="C1563" s="256" t="s">
        <v>267</v>
      </c>
      <c r="D1563" s="145">
        <f>D1564+D1565+D1566+D1567</f>
        <v>50000</v>
      </c>
      <c r="E1563" s="145">
        <f>E1564+E1565+E1566+E1567</f>
        <v>49715.1</v>
      </c>
      <c r="F1563" s="281">
        <f>E1563/D1563*100</f>
        <v>99.430199999999999</v>
      </c>
      <c r="G1563" s="145">
        <f>G1564+G1565+G1566+G1567</f>
        <v>49715.1</v>
      </c>
      <c r="H1563" s="307"/>
      <c r="I1563" s="39"/>
      <c r="J1563" s="39"/>
      <c r="K1563" s="39"/>
      <c r="L1563" s="39"/>
      <c r="M1563" s="39"/>
    </row>
    <row r="1564" spans="1:13" ht="45" x14ac:dyDescent="0.2">
      <c r="A1564" s="893"/>
      <c r="B1564" s="1122"/>
      <c r="C1564" s="599" t="s">
        <v>8</v>
      </c>
      <c r="D1564" s="145">
        <f t="shared" ref="D1564:E1567" si="173">D1569</f>
        <v>0</v>
      </c>
      <c r="E1564" s="145">
        <f t="shared" si="173"/>
        <v>0</v>
      </c>
      <c r="F1564" s="257">
        <v>0</v>
      </c>
      <c r="G1564" s="145">
        <f>G1569</f>
        <v>0</v>
      </c>
      <c r="H1564" s="307"/>
      <c r="I1564" s="39"/>
      <c r="J1564" s="39"/>
      <c r="K1564" s="39"/>
      <c r="L1564" s="39"/>
      <c r="M1564" s="39"/>
    </row>
    <row r="1565" spans="1:13" ht="45" x14ac:dyDescent="0.2">
      <c r="A1565" s="893"/>
      <c r="B1565" s="1122"/>
      <c r="C1565" s="260" t="s">
        <v>2</v>
      </c>
      <c r="D1565" s="145">
        <f t="shared" si="173"/>
        <v>0</v>
      </c>
      <c r="E1565" s="145">
        <f t="shared" si="173"/>
        <v>0</v>
      </c>
      <c r="F1565" s="281">
        <v>0</v>
      </c>
      <c r="G1565" s="145">
        <f>G1570</f>
        <v>0</v>
      </c>
      <c r="H1565" s="307"/>
      <c r="I1565" s="39"/>
      <c r="J1565" s="39"/>
      <c r="K1565" s="39"/>
      <c r="L1565" s="39"/>
      <c r="M1565" s="39"/>
    </row>
    <row r="1566" spans="1:13" ht="45" x14ac:dyDescent="0.2">
      <c r="A1566" s="893"/>
      <c r="B1566" s="1122"/>
      <c r="C1566" s="260" t="s">
        <v>3</v>
      </c>
      <c r="D1566" s="145">
        <f t="shared" si="173"/>
        <v>50000</v>
      </c>
      <c r="E1566" s="145">
        <f t="shared" si="173"/>
        <v>49715.1</v>
      </c>
      <c r="F1566" s="281">
        <f>E1566/D1566*100</f>
        <v>99.430199999999999</v>
      </c>
      <c r="G1566" s="145">
        <f>G1571</f>
        <v>49715.1</v>
      </c>
      <c r="H1566" s="307"/>
      <c r="I1566" s="39"/>
      <c r="J1566" s="39"/>
      <c r="K1566" s="39"/>
      <c r="L1566" s="39"/>
      <c r="M1566" s="39"/>
    </row>
    <row r="1567" spans="1:13" x14ac:dyDescent="0.2">
      <c r="A1567" s="894"/>
      <c r="B1567" s="1122"/>
      <c r="C1567" s="260" t="s">
        <v>97</v>
      </c>
      <c r="D1567" s="145">
        <f t="shared" si="173"/>
        <v>0</v>
      </c>
      <c r="E1567" s="145">
        <f t="shared" si="173"/>
        <v>0</v>
      </c>
      <c r="F1567" s="281">
        <v>0</v>
      </c>
      <c r="G1567" s="145">
        <f>G1572</f>
        <v>0</v>
      </c>
      <c r="H1567" s="307"/>
      <c r="I1567" s="39"/>
      <c r="J1567" s="39"/>
      <c r="K1567" s="39"/>
      <c r="L1567" s="39"/>
      <c r="M1567" s="39"/>
    </row>
    <row r="1568" spans="1:13" ht="51.75" customHeight="1" x14ac:dyDescent="0.2">
      <c r="A1568" s="919" t="s">
        <v>11</v>
      </c>
      <c r="B1568" s="1299" t="s">
        <v>333</v>
      </c>
      <c r="C1568" s="256" t="s">
        <v>267</v>
      </c>
      <c r="D1568" s="145">
        <f>D1569+D1570+D1571+D1572</f>
        <v>50000</v>
      </c>
      <c r="E1568" s="145">
        <f>E1569+E1570+E1571+E1572</f>
        <v>49715.1</v>
      </c>
      <c r="F1568" s="281">
        <f>E1568/D1568*100</f>
        <v>99.430199999999999</v>
      </c>
      <c r="G1568" s="145">
        <f>G1569+G1570+G1571+G1572</f>
        <v>49715.1</v>
      </c>
      <c r="H1568" s="259"/>
      <c r="I1568" s="39"/>
      <c r="J1568" s="39"/>
      <c r="K1568" s="39"/>
      <c r="L1568" s="39"/>
      <c r="M1568" s="39"/>
    </row>
    <row r="1569" spans="1:13" ht="45" x14ac:dyDescent="0.2">
      <c r="A1569" s="893"/>
      <c r="B1569" s="1299"/>
      <c r="C1569" s="599" t="s">
        <v>8</v>
      </c>
      <c r="D1569" s="145">
        <f>D1574+D1579</f>
        <v>0</v>
      </c>
      <c r="E1569" s="267">
        <v>0</v>
      </c>
      <c r="F1569" s="281">
        <v>0</v>
      </c>
      <c r="G1569" s="414">
        <v>0</v>
      </c>
      <c r="H1569" s="307"/>
      <c r="I1569" s="39"/>
      <c r="J1569" s="39"/>
      <c r="K1569" s="39"/>
      <c r="L1569" s="39"/>
      <c r="M1569" s="39"/>
    </row>
    <row r="1570" spans="1:13" ht="45" x14ac:dyDescent="0.2">
      <c r="A1570" s="893"/>
      <c r="B1570" s="1299"/>
      <c r="C1570" s="260" t="s">
        <v>2</v>
      </c>
      <c r="D1570" s="145">
        <f>D1575+D1580</f>
        <v>0</v>
      </c>
      <c r="E1570" s="267">
        <v>0</v>
      </c>
      <c r="F1570" s="257">
        <v>0</v>
      </c>
      <c r="G1570" s="285">
        <v>0</v>
      </c>
      <c r="H1570" s="307"/>
      <c r="I1570" s="39"/>
      <c r="J1570" s="39"/>
      <c r="K1570" s="39"/>
      <c r="L1570" s="39"/>
      <c r="M1570" s="39"/>
    </row>
    <row r="1571" spans="1:13" ht="45" x14ac:dyDescent="0.2">
      <c r="A1571" s="893"/>
      <c r="B1571" s="1299"/>
      <c r="C1571" s="260" t="s">
        <v>3</v>
      </c>
      <c r="D1571" s="145">
        <f>D1576+D1581</f>
        <v>50000</v>
      </c>
      <c r="E1571" s="145">
        <f>E1576+E1581</f>
        <v>49715.1</v>
      </c>
      <c r="F1571" s="281">
        <f>E1571/D1571*100</f>
        <v>99.430199999999999</v>
      </c>
      <c r="G1571" s="145">
        <f>G1576+G1581</f>
        <v>49715.1</v>
      </c>
      <c r="H1571" s="307"/>
      <c r="I1571" s="39"/>
      <c r="J1571" s="39"/>
      <c r="K1571" s="39"/>
      <c r="L1571" s="39"/>
      <c r="M1571" s="39"/>
    </row>
    <row r="1572" spans="1:13" x14ac:dyDescent="0.2">
      <c r="A1572" s="894"/>
      <c r="B1572" s="1299"/>
      <c r="C1572" s="260" t="s">
        <v>97</v>
      </c>
      <c r="D1572" s="145">
        <f>D1577+D1582</f>
        <v>0</v>
      </c>
      <c r="E1572" s="267">
        <v>0</v>
      </c>
      <c r="F1572" s="257">
        <v>0</v>
      </c>
      <c r="G1572" s="285">
        <v>0</v>
      </c>
      <c r="H1572" s="307"/>
      <c r="I1572" s="39"/>
      <c r="J1572" s="39"/>
      <c r="K1572" s="39"/>
      <c r="L1572" s="39"/>
      <c r="M1572" s="39"/>
    </row>
    <row r="1573" spans="1:13" ht="15" customHeight="1" x14ac:dyDescent="0.2">
      <c r="A1573" s="919" t="s">
        <v>12</v>
      </c>
      <c r="B1573" s="1166" t="s">
        <v>334</v>
      </c>
      <c r="C1573" s="256" t="s">
        <v>267</v>
      </c>
      <c r="D1573" s="145">
        <f>SUM(D1574:D1577)</f>
        <v>50000</v>
      </c>
      <c r="E1573" s="145">
        <f>SUM(E1574:E1577)</f>
        <v>49715.1</v>
      </c>
      <c r="F1573" s="281">
        <f>E1573/D1573*100</f>
        <v>99.430199999999999</v>
      </c>
      <c r="G1573" s="145">
        <f>SUM(G1574:G1577)</f>
        <v>49715.1</v>
      </c>
      <c r="H1573" s="1296" t="s">
        <v>1619</v>
      </c>
      <c r="I1573" s="39"/>
      <c r="J1573" s="39"/>
      <c r="K1573" s="39"/>
      <c r="L1573" s="39"/>
      <c r="M1573" s="39"/>
    </row>
    <row r="1574" spans="1:13" ht="45" x14ac:dyDescent="0.2">
      <c r="A1574" s="893"/>
      <c r="B1574" s="1127"/>
      <c r="C1574" s="599" t="s">
        <v>8</v>
      </c>
      <c r="D1574" s="145">
        <v>0</v>
      </c>
      <c r="E1574" s="267">
        <v>0</v>
      </c>
      <c r="F1574" s="257">
        <v>0</v>
      </c>
      <c r="G1574" s="414">
        <v>0</v>
      </c>
      <c r="H1574" s="1297"/>
      <c r="I1574" s="39"/>
      <c r="J1574" s="39"/>
      <c r="K1574" s="39"/>
      <c r="L1574" s="39"/>
      <c r="M1574" s="39"/>
    </row>
    <row r="1575" spans="1:13" ht="45" x14ac:dyDescent="0.2">
      <c r="A1575" s="893"/>
      <c r="B1575" s="1127"/>
      <c r="C1575" s="260" t="s">
        <v>2</v>
      </c>
      <c r="D1575" s="145">
        <v>0</v>
      </c>
      <c r="E1575" s="267">
        <v>0</v>
      </c>
      <c r="F1575" s="281">
        <v>0</v>
      </c>
      <c r="G1575" s="285">
        <v>0</v>
      </c>
      <c r="H1575" s="1297"/>
      <c r="I1575" s="39"/>
      <c r="J1575" s="39"/>
      <c r="K1575" s="39"/>
      <c r="L1575" s="39"/>
      <c r="M1575" s="39"/>
    </row>
    <row r="1576" spans="1:13" ht="45" x14ac:dyDescent="0.2">
      <c r="A1576" s="893"/>
      <c r="B1576" s="1127"/>
      <c r="C1576" s="260" t="s">
        <v>3</v>
      </c>
      <c r="D1576" s="145">
        <v>50000</v>
      </c>
      <c r="E1576" s="267">
        <v>49715.1</v>
      </c>
      <c r="F1576" s="281">
        <f>E1576/D1576*100</f>
        <v>99.430199999999999</v>
      </c>
      <c r="G1576" s="285">
        <v>49715.1</v>
      </c>
      <c r="H1576" s="1297"/>
      <c r="I1576" s="39"/>
      <c r="J1576" s="39"/>
      <c r="K1576" s="39"/>
      <c r="L1576" s="39"/>
      <c r="M1576" s="39"/>
    </row>
    <row r="1577" spans="1:13" x14ac:dyDescent="0.2">
      <c r="A1577" s="894"/>
      <c r="B1577" s="1127"/>
      <c r="C1577" s="595" t="s">
        <v>97</v>
      </c>
      <c r="D1577" s="146">
        <v>0</v>
      </c>
      <c r="E1577" s="262">
        <v>0</v>
      </c>
      <c r="F1577" s="298">
        <v>0</v>
      </c>
      <c r="G1577" s="411">
        <v>0</v>
      </c>
      <c r="H1577" s="1298"/>
      <c r="I1577" s="39"/>
      <c r="J1577" s="39"/>
      <c r="K1577" s="39"/>
      <c r="L1577" s="39"/>
      <c r="M1577" s="39"/>
    </row>
    <row r="1578" spans="1:13" ht="15" customHeight="1" x14ac:dyDescent="0.2">
      <c r="A1578" s="919" t="s">
        <v>100</v>
      </c>
      <c r="B1578" s="1301" t="s">
        <v>335</v>
      </c>
      <c r="C1578" s="256" t="s">
        <v>267</v>
      </c>
      <c r="D1578" s="145">
        <v>0</v>
      </c>
      <c r="E1578" s="308">
        <v>0</v>
      </c>
      <c r="F1578" s="254">
        <v>0</v>
      </c>
      <c r="G1578" s="285">
        <v>0</v>
      </c>
      <c r="H1578" s="487"/>
      <c r="I1578" s="39"/>
      <c r="J1578" s="39"/>
      <c r="K1578" s="39"/>
      <c r="L1578" s="39"/>
      <c r="M1578" s="39"/>
    </row>
    <row r="1579" spans="1:13" ht="45" x14ac:dyDescent="0.2">
      <c r="A1579" s="893"/>
      <c r="B1579" s="1302"/>
      <c r="C1579" s="599" t="s">
        <v>8</v>
      </c>
      <c r="D1579" s="145">
        <v>0</v>
      </c>
      <c r="E1579" s="267">
        <v>0</v>
      </c>
      <c r="F1579" s="281">
        <v>0</v>
      </c>
      <c r="G1579" s="414">
        <v>0</v>
      </c>
      <c r="H1579" s="487"/>
      <c r="I1579" s="39"/>
      <c r="J1579" s="39"/>
      <c r="K1579" s="39"/>
      <c r="L1579" s="39"/>
      <c r="M1579" s="39"/>
    </row>
    <row r="1580" spans="1:13" ht="45" x14ac:dyDescent="0.2">
      <c r="A1580" s="893"/>
      <c r="B1580" s="1302"/>
      <c r="C1580" s="260" t="s">
        <v>2</v>
      </c>
      <c r="D1580" s="145">
        <v>0</v>
      </c>
      <c r="E1580" s="267">
        <v>0</v>
      </c>
      <c r="F1580" s="281">
        <v>0</v>
      </c>
      <c r="G1580" s="285">
        <v>0</v>
      </c>
      <c r="H1580" s="487"/>
      <c r="I1580" s="39"/>
      <c r="J1580" s="39"/>
      <c r="K1580" s="39"/>
      <c r="L1580" s="39"/>
      <c r="M1580" s="39"/>
    </row>
    <row r="1581" spans="1:13" ht="45" x14ac:dyDescent="0.2">
      <c r="A1581" s="893"/>
      <c r="B1581" s="1302"/>
      <c r="C1581" s="595" t="s">
        <v>3</v>
      </c>
      <c r="D1581" s="145">
        <v>0</v>
      </c>
      <c r="E1581" s="267">
        <v>0</v>
      </c>
      <c r="F1581" s="281">
        <v>0</v>
      </c>
      <c r="G1581" s="285">
        <v>0</v>
      </c>
      <c r="H1581" s="487"/>
      <c r="I1581" s="39"/>
      <c r="J1581" s="39"/>
      <c r="K1581" s="39"/>
      <c r="L1581" s="39"/>
      <c r="M1581" s="39"/>
    </row>
    <row r="1582" spans="1:13" x14ac:dyDescent="0.2">
      <c r="A1582" s="894"/>
      <c r="B1582" s="1303"/>
      <c r="C1582" s="561" t="s">
        <v>97</v>
      </c>
      <c r="D1582" s="145">
        <v>0</v>
      </c>
      <c r="E1582" s="309">
        <v>0</v>
      </c>
      <c r="F1582" s="310">
        <v>0</v>
      </c>
      <c r="G1582" s="312">
        <v>0</v>
      </c>
      <c r="H1582" s="487"/>
      <c r="I1582" s="39"/>
      <c r="J1582" s="39"/>
      <c r="K1582" s="39"/>
      <c r="L1582" s="39"/>
      <c r="M1582" s="39"/>
    </row>
    <row r="1583" spans="1:13" ht="35.25" customHeight="1" x14ac:dyDescent="0.2">
      <c r="A1583" s="1059" t="s">
        <v>1111</v>
      </c>
      <c r="B1583" s="1060"/>
      <c r="C1583" s="1060"/>
      <c r="D1583" s="1060"/>
      <c r="E1583" s="1060"/>
      <c r="F1583" s="1060"/>
      <c r="G1583" s="1060"/>
      <c r="H1583" s="1061"/>
      <c r="I1583" s="39"/>
      <c r="J1583" s="39"/>
      <c r="K1583" s="39"/>
      <c r="L1583" s="39"/>
      <c r="M1583" s="39"/>
    </row>
    <row r="1584" spans="1:13" ht="14.25" customHeight="1" x14ac:dyDescent="0.2">
      <c r="A1584" s="892"/>
      <c r="B1584" s="916" t="s">
        <v>291</v>
      </c>
      <c r="C1584" s="832" t="s">
        <v>267</v>
      </c>
      <c r="D1584" s="23">
        <f t="shared" ref="D1584:E1588" si="174">D1590+D1686+D1827</f>
        <v>1158378.55</v>
      </c>
      <c r="E1584" s="76">
        <f t="shared" si="174"/>
        <v>797399.30999999994</v>
      </c>
      <c r="F1584" s="519">
        <f>E1584/D1584*100</f>
        <v>68.837541061166917</v>
      </c>
      <c r="G1584" s="76">
        <f>G1590+G1686+G1827</f>
        <v>787899.30999999994</v>
      </c>
      <c r="H1584" s="829"/>
      <c r="I1584" s="39"/>
      <c r="J1584" s="39"/>
      <c r="K1584" s="39"/>
      <c r="L1584" s="39"/>
      <c r="M1584" s="39"/>
    </row>
    <row r="1585" spans="1:13" ht="42.75" x14ac:dyDescent="0.2">
      <c r="A1585" s="893"/>
      <c r="B1585" s="916"/>
      <c r="C1585" s="832" t="s">
        <v>8</v>
      </c>
      <c r="D1585" s="817">
        <f>D1591+D1687+D1828</f>
        <v>47803.01</v>
      </c>
      <c r="E1585" s="817">
        <f t="shared" si="174"/>
        <v>43200.31</v>
      </c>
      <c r="F1585" s="519">
        <f t="shared" ref="F1585:F1588" si="175">E1585/D1585*100</f>
        <v>90.371526813897276</v>
      </c>
      <c r="G1585" s="817">
        <f>G1591+G1687+G1828</f>
        <v>43200.31</v>
      </c>
      <c r="H1585" s="829"/>
      <c r="I1585" s="39"/>
      <c r="J1585" s="39"/>
      <c r="K1585" s="39"/>
      <c r="L1585" s="39"/>
      <c r="M1585" s="39"/>
    </row>
    <row r="1586" spans="1:13" ht="57" x14ac:dyDescent="0.2">
      <c r="A1586" s="893"/>
      <c r="B1586" s="916"/>
      <c r="C1586" s="832" t="s">
        <v>2</v>
      </c>
      <c r="D1586" s="817">
        <f t="shared" si="174"/>
        <v>142949.13</v>
      </c>
      <c r="E1586" s="817">
        <f t="shared" si="174"/>
        <v>126538.54</v>
      </c>
      <c r="F1586" s="519">
        <f t="shared" si="175"/>
        <v>88.519979100257558</v>
      </c>
      <c r="G1586" s="817">
        <f>G1592+G1688+G1829</f>
        <v>126538.54</v>
      </c>
      <c r="H1586" s="829"/>
      <c r="I1586" s="39"/>
      <c r="J1586" s="39"/>
      <c r="K1586" s="39"/>
      <c r="L1586" s="39"/>
      <c r="M1586" s="39"/>
    </row>
    <row r="1587" spans="1:13" ht="71.25" x14ac:dyDescent="0.2">
      <c r="A1587" s="893"/>
      <c r="B1587" s="916"/>
      <c r="C1587" s="832" t="s">
        <v>3</v>
      </c>
      <c r="D1587" s="817">
        <f t="shared" si="174"/>
        <v>556244.41</v>
      </c>
      <c r="E1587" s="76">
        <f t="shared" si="174"/>
        <v>529162.74</v>
      </c>
      <c r="F1587" s="519">
        <f>E1587/D1587*100</f>
        <v>95.131336241203741</v>
      </c>
      <c r="G1587" s="76">
        <f>G1593+G1689+G1830</f>
        <v>519662.73999999993</v>
      </c>
      <c r="H1587" s="829"/>
      <c r="I1587" s="39"/>
      <c r="J1587" s="39"/>
      <c r="K1587" s="39"/>
      <c r="L1587" s="39"/>
      <c r="M1587" s="39"/>
    </row>
    <row r="1588" spans="1:13" ht="28.5" x14ac:dyDescent="0.2">
      <c r="A1588" s="894"/>
      <c r="B1588" s="1045"/>
      <c r="C1588" s="832" t="s">
        <v>97</v>
      </c>
      <c r="D1588" s="23">
        <f t="shared" si="174"/>
        <v>411382</v>
      </c>
      <c r="E1588" s="23">
        <f t="shared" si="174"/>
        <v>98497.72</v>
      </c>
      <c r="F1588" s="520">
        <f t="shared" si="175"/>
        <v>23.943128284660002</v>
      </c>
      <c r="G1588" s="23">
        <f>G1594+G1690+G1831</f>
        <v>98497.72</v>
      </c>
      <c r="H1588" s="829"/>
      <c r="I1588" s="39"/>
      <c r="J1588" s="39"/>
      <c r="K1588" s="39"/>
      <c r="L1588" s="39"/>
      <c r="M1588" s="39"/>
    </row>
    <row r="1589" spans="1:13" ht="18" customHeight="1" x14ac:dyDescent="0.2">
      <c r="A1589" s="889" t="s">
        <v>336</v>
      </c>
      <c r="B1589" s="890"/>
      <c r="C1589" s="890"/>
      <c r="D1589" s="890"/>
      <c r="E1589" s="890"/>
      <c r="F1589" s="890"/>
      <c r="G1589" s="890"/>
      <c r="H1589" s="891"/>
      <c r="I1589" s="39"/>
      <c r="J1589" s="39"/>
      <c r="K1589" s="39"/>
      <c r="L1589" s="39"/>
      <c r="M1589" s="39"/>
    </row>
    <row r="1590" spans="1:13" ht="14.25" customHeight="1" x14ac:dyDescent="0.2">
      <c r="A1590" s="1052"/>
      <c r="B1590" s="916" t="s">
        <v>54</v>
      </c>
      <c r="C1590" s="832" t="s">
        <v>267</v>
      </c>
      <c r="D1590" s="23">
        <f>D1595+D1625</f>
        <v>349561.3</v>
      </c>
      <c r="E1590" s="23">
        <f>E1595+E1625</f>
        <v>325094.76</v>
      </c>
      <c r="F1590" s="520">
        <f>E1590/D1590*100</f>
        <v>93.00078698643128</v>
      </c>
      <c r="G1590" s="23">
        <f>G1595+G1625</f>
        <v>315594.76</v>
      </c>
      <c r="H1590" s="829"/>
      <c r="I1590" s="39"/>
      <c r="J1590" s="39"/>
      <c r="K1590" s="39"/>
      <c r="L1590" s="39"/>
      <c r="M1590" s="39"/>
    </row>
    <row r="1591" spans="1:13" ht="42.75" x14ac:dyDescent="0.2">
      <c r="A1591" s="1052"/>
      <c r="B1591" s="916"/>
      <c r="C1591" s="832" t="s">
        <v>8</v>
      </c>
      <c r="D1591" s="23">
        <f t="shared" ref="D1591:E1594" si="176">D1596+D1626</f>
        <v>0</v>
      </c>
      <c r="E1591" s="23">
        <f t="shared" si="176"/>
        <v>0</v>
      </c>
      <c r="F1591" s="520">
        <v>0</v>
      </c>
      <c r="G1591" s="23">
        <f t="shared" ref="G1591" si="177">G1596+G1626</f>
        <v>0</v>
      </c>
      <c r="H1591" s="829"/>
      <c r="I1591" s="39"/>
      <c r="J1591" s="39"/>
      <c r="K1591" s="39"/>
      <c r="L1591" s="39"/>
      <c r="M1591" s="39"/>
    </row>
    <row r="1592" spans="1:13" ht="57" x14ac:dyDescent="0.2">
      <c r="A1592" s="1052"/>
      <c r="B1592" s="916"/>
      <c r="C1592" s="832" t="s">
        <v>2</v>
      </c>
      <c r="D1592" s="23">
        <f>D1597+D1627</f>
        <v>3137.42</v>
      </c>
      <c r="E1592" s="23">
        <f>E1597+E1627</f>
        <v>3137.41</v>
      </c>
      <c r="F1592" s="520">
        <f t="shared" ref="F1592:F1594" si="178">E1592/D1592*100</f>
        <v>99.999681266773337</v>
      </c>
      <c r="G1592" s="23">
        <f>G1597+G1627</f>
        <v>3137.41</v>
      </c>
      <c r="H1592" s="829"/>
      <c r="I1592" s="39"/>
      <c r="J1592" s="39"/>
      <c r="K1592" s="39"/>
      <c r="L1592" s="39"/>
      <c r="M1592" s="39"/>
    </row>
    <row r="1593" spans="1:13" ht="71.25" x14ac:dyDescent="0.2">
      <c r="A1593" s="1052"/>
      <c r="B1593" s="916"/>
      <c r="C1593" s="832" t="s">
        <v>3</v>
      </c>
      <c r="D1593" s="23">
        <f t="shared" si="176"/>
        <v>223697.8</v>
      </c>
      <c r="E1593" s="76">
        <f t="shared" si="176"/>
        <v>223697.8</v>
      </c>
      <c r="F1593" s="520">
        <f t="shared" si="178"/>
        <v>100</v>
      </c>
      <c r="G1593" s="23">
        <f t="shared" ref="G1593:G1594" si="179">G1598+G1628</f>
        <v>214197.8</v>
      </c>
      <c r="H1593" s="829"/>
      <c r="I1593" s="39"/>
      <c r="J1593" s="39"/>
      <c r="K1593" s="39"/>
      <c r="L1593" s="39"/>
      <c r="M1593" s="39"/>
    </row>
    <row r="1594" spans="1:13" ht="28.5" x14ac:dyDescent="0.2">
      <c r="A1594" s="1052"/>
      <c r="B1594" s="916"/>
      <c r="C1594" s="832" t="s">
        <v>97</v>
      </c>
      <c r="D1594" s="23">
        <f t="shared" si="176"/>
        <v>122726.08</v>
      </c>
      <c r="E1594" s="23">
        <f t="shared" si="176"/>
        <v>98259.55</v>
      </c>
      <c r="F1594" s="520">
        <f t="shared" si="178"/>
        <v>80.064115141622722</v>
      </c>
      <c r="G1594" s="23">
        <f t="shared" si="179"/>
        <v>98259.55</v>
      </c>
      <c r="H1594" s="829"/>
      <c r="I1594" s="39"/>
      <c r="J1594" s="39"/>
      <c r="K1594" s="39"/>
      <c r="L1594" s="39"/>
      <c r="M1594" s="39"/>
    </row>
    <row r="1595" spans="1:13" ht="15" customHeight="1" x14ac:dyDescent="0.2">
      <c r="A1595" s="1052" t="s">
        <v>10</v>
      </c>
      <c r="B1595" s="916" t="s">
        <v>337</v>
      </c>
      <c r="C1595" s="830" t="s">
        <v>267</v>
      </c>
      <c r="D1595" s="24">
        <f>D1600</f>
        <v>72134.55</v>
      </c>
      <c r="E1595" s="24">
        <f>E1600</f>
        <v>72134.55</v>
      </c>
      <c r="F1595" s="95">
        <f>E1595/D1595*100</f>
        <v>100</v>
      </c>
      <c r="G1595" s="24">
        <f>G1600</f>
        <v>72134.55</v>
      </c>
      <c r="H1595" s="828"/>
      <c r="I1595" s="39"/>
      <c r="J1595" s="39"/>
      <c r="K1595" s="39"/>
      <c r="L1595" s="39"/>
      <c r="M1595" s="39"/>
    </row>
    <row r="1596" spans="1:13" ht="45" x14ac:dyDescent="0.2">
      <c r="A1596" s="1052"/>
      <c r="B1596" s="916"/>
      <c r="C1596" s="830" t="s">
        <v>8</v>
      </c>
      <c r="D1596" s="24">
        <f t="shared" ref="D1596:E1599" si="180">D1601</f>
        <v>0</v>
      </c>
      <c r="E1596" s="24">
        <f t="shared" si="180"/>
        <v>0</v>
      </c>
      <c r="F1596" s="95">
        <v>0</v>
      </c>
      <c r="G1596" s="24">
        <f t="shared" ref="G1596:G1599" si="181">G1601</f>
        <v>0</v>
      </c>
      <c r="H1596" s="828"/>
      <c r="I1596" s="39"/>
      <c r="J1596" s="39"/>
      <c r="K1596" s="39"/>
      <c r="L1596" s="39"/>
      <c r="M1596" s="39"/>
    </row>
    <row r="1597" spans="1:13" ht="60" customHeight="1" x14ac:dyDescent="0.2">
      <c r="A1597" s="1052"/>
      <c r="B1597" s="916"/>
      <c r="C1597" s="830" t="s">
        <v>2</v>
      </c>
      <c r="D1597" s="24">
        <f t="shared" si="180"/>
        <v>0</v>
      </c>
      <c r="E1597" s="24">
        <f t="shared" si="180"/>
        <v>0</v>
      </c>
      <c r="F1597" s="95">
        <v>0</v>
      </c>
      <c r="G1597" s="24">
        <f t="shared" si="181"/>
        <v>0</v>
      </c>
      <c r="H1597" s="828"/>
      <c r="I1597" s="39"/>
      <c r="J1597" s="39"/>
      <c r="K1597" s="39"/>
      <c r="L1597" s="39"/>
      <c r="M1597" s="39"/>
    </row>
    <row r="1598" spans="1:13" ht="60" customHeight="1" x14ac:dyDescent="0.2">
      <c r="A1598" s="1052"/>
      <c r="B1598" s="916"/>
      <c r="C1598" s="830" t="s">
        <v>3</v>
      </c>
      <c r="D1598" s="24">
        <f t="shared" si="180"/>
        <v>43275</v>
      </c>
      <c r="E1598" s="24">
        <f t="shared" si="180"/>
        <v>43275</v>
      </c>
      <c r="F1598" s="95">
        <f t="shared" ref="F1598:F1599" si="182">E1598/D1598*100</f>
        <v>100</v>
      </c>
      <c r="G1598" s="24">
        <f t="shared" si="181"/>
        <v>43275</v>
      </c>
      <c r="H1598" s="828"/>
      <c r="I1598" s="39"/>
      <c r="J1598" s="39"/>
      <c r="K1598" s="39"/>
      <c r="L1598" s="39"/>
      <c r="M1598" s="39"/>
    </row>
    <row r="1599" spans="1:13" x14ac:dyDescent="0.2">
      <c r="A1599" s="1052"/>
      <c r="B1599" s="916"/>
      <c r="C1599" s="830" t="s">
        <v>97</v>
      </c>
      <c r="D1599" s="24">
        <f t="shared" si="180"/>
        <v>28859.55</v>
      </c>
      <c r="E1599" s="24">
        <f t="shared" si="180"/>
        <v>28859.55</v>
      </c>
      <c r="F1599" s="95">
        <f t="shared" si="182"/>
        <v>100</v>
      </c>
      <c r="G1599" s="24">
        <f t="shared" si="181"/>
        <v>28859.55</v>
      </c>
      <c r="H1599" s="828"/>
      <c r="I1599" s="39"/>
      <c r="J1599" s="39"/>
      <c r="K1599" s="39"/>
      <c r="L1599" s="39"/>
      <c r="M1599" s="39"/>
    </row>
    <row r="1600" spans="1:13" ht="15" customHeight="1" x14ac:dyDescent="0.2">
      <c r="A1600" s="1052" t="s">
        <v>338</v>
      </c>
      <c r="B1600" s="899" t="s">
        <v>339</v>
      </c>
      <c r="C1600" s="830" t="s">
        <v>267</v>
      </c>
      <c r="D1600" s="24">
        <f>D1605+D1610+D1615+D1620</f>
        <v>72134.55</v>
      </c>
      <c r="E1600" s="24">
        <f>E1605+E1610+E1615+E1620</f>
        <v>72134.55</v>
      </c>
      <c r="F1600" s="95">
        <f>E1600/D1600*100</f>
        <v>100</v>
      </c>
      <c r="G1600" s="24">
        <f>G1605+G1610+G1615+G1620</f>
        <v>72134.55</v>
      </c>
      <c r="H1600" s="828"/>
      <c r="I1600" s="39"/>
      <c r="J1600" s="39"/>
      <c r="K1600" s="39"/>
      <c r="L1600" s="39"/>
      <c r="M1600" s="39"/>
    </row>
    <row r="1601" spans="1:13" ht="45" x14ac:dyDescent="0.2">
      <c r="A1601" s="1052"/>
      <c r="B1601" s="899"/>
      <c r="C1601" s="830" t="s">
        <v>8</v>
      </c>
      <c r="D1601" s="24">
        <f t="shared" ref="D1601:E1604" si="183">D1606+D1611+D1616+D1621</f>
        <v>0</v>
      </c>
      <c r="E1601" s="24">
        <f t="shared" si="183"/>
        <v>0</v>
      </c>
      <c r="F1601" s="95">
        <v>0</v>
      </c>
      <c r="G1601" s="24">
        <f t="shared" ref="G1601:G1604" si="184">G1606+G1611+G1616+G1621</f>
        <v>0</v>
      </c>
      <c r="H1601" s="828"/>
      <c r="I1601" s="39"/>
      <c r="J1601" s="39"/>
      <c r="K1601" s="39"/>
      <c r="L1601" s="39"/>
      <c r="M1601" s="39"/>
    </row>
    <row r="1602" spans="1:13" ht="60" customHeight="1" x14ac:dyDescent="0.2">
      <c r="A1602" s="1052"/>
      <c r="B1602" s="899"/>
      <c r="C1602" s="830" t="s">
        <v>2</v>
      </c>
      <c r="D1602" s="24">
        <f t="shared" si="183"/>
        <v>0</v>
      </c>
      <c r="E1602" s="24">
        <f t="shared" si="183"/>
        <v>0</v>
      </c>
      <c r="F1602" s="95">
        <v>0</v>
      </c>
      <c r="G1602" s="24">
        <f t="shared" si="184"/>
        <v>0</v>
      </c>
      <c r="H1602" s="828"/>
      <c r="I1602" s="39"/>
      <c r="J1602" s="39"/>
      <c r="K1602" s="39"/>
      <c r="L1602" s="39"/>
      <c r="M1602" s="39"/>
    </row>
    <row r="1603" spans="1:13" ht="60" customHeight="1" x14ac:dyDescent="0.2">
      <c r="A1603" s="1052"/>
      <c r="B1603" s="899"/>
      <c r="C1603" s="830" t="s">
        <v>3</v>
      </c>
      <c r="D1603" s="24">
        <f t="shared" si="183"/>
        <v>43275</v>
      </c>
      <c r="E1603" s="24">
        <f t="shared" si="183"/>
        <v>43275</v>
      </c>
      <c r="F1603" s="95">
        <f t="shared" ref="F1603:F1604" si="185">E1603/D1603*100</f>
        <v>100</v>
      </c>
      <c r="G1603" s="24">
        <f t="shared" si="184"/>
        <v>43275</v>
      </c>
      <c r="H1603" s="828"/>
      <c r="I1603" s="39"/>
      <c r="J1603" s="39"/>
      <c r="K1603" s="39"/>
      <c r="L1603" s="39"/>
      <c r="M1603" s="39"/>
    </row>
    <row r="1604" spans="1:13" x14ac:dyDescent="0.2">
      <c r="A1604" s="1052"/>
      <c r="B1604" s="899"/>
      <c r="C1604" s="830" t="s">
        <v>97</v>
      </c>
      <c r="D1604" s="24">
        <f t="shared" si="183"/>
        <v>28859.55</v>
      </c>
      <c r="E1604" s="24">
        <f t="shared" si="183"/>
        <v>28859.55</v>
      </c>
      <c r="F1604" s="95">
        <f t="shared" si="185"/>
        <v>100</v>
      </c>
      <c r="G1604" s="24">
        <f t="shared" si="184"/>
        <v>28859.55</v>
      </c>
      <c r="H1604" s="828"/>
      <c r="I1604" s="39"/>
      <c r="J1604" s="39"/>
      <c r="K1604" s="39"/>
      <c r="L1604" s="39"/>
      <c r="M1604" s="39"/>
    </row>
    <row r="1605" spans="1:13" ht="15" customHeight="1" x14ac:dyDescent="0.2">
      <c r="A1605" s="876" t="s">
        <v>67</v>
      </c>
      <c r="B1605" s="899" t="s">
        <v>340</v>
      </c>
      <c r="C1605" s="830" t="s">
        <v>267</v>
      </c>
      <c r="D1605" s="24">
        <f>SUM(D1606:D1609)</f>
        <v>28000</v>
      </c>
      <c r="E1605" s="24">
        <f>E1606+E1607+E1608+E1609</f>
        <v>28000</v>
      </c>
      <c r="F1605" s="95">
        <f>E1605/D1605*100</f>
        <v>100</v>
      </c>
      <c r="G1605" s="24">
        <f>G1606+G1607+G1608+G1609</f>
        <v>28000</v>
      </c>
      <c r="H1605" s="920" t="s">
        <v>1282</v>
      </c>
      <c r="I1605" s="39"/>
      <c r="J1605" s="39"/>
      <c r="K1605" s="39"/>
      <c r="L1605" s="39"/>
      <c r="M1605" s="39"/>
    </row>
    <row r="1606" spans="1:13" ht="45" x14ac:dyDescent="0.2">
      <c r="A1606" s="876"/>
      <c r="B1606" s="899"/>
      <c r="C1606" s="830" t="s">
        <v>8</v>
      </c>
      <c r="D1606" s="24">
        <v>0</v>
      </c>
      <c r="E1606" s="213">
        <v>0</v>
      </c>
      <c r="F1606" s="95">
        <v>0</v>
      </c>
      <c r="G1606" s="213">
        <v>0</v>
      </c>
      <c r="H1606" s="921"/>
      <c r="I1606" s="39"/>
      <c r="J1606" s="39"/>
      <c r="K1606" s="39"/>
      <c r="L1606" s="39"/>
      <c r="M1606" s="39"/>
    </row>
    <row r="1607" spans="1:13" ht="47.25" customHeight="1" x14ac:dyDescent="0.2">
      <c r="A1607" s="876"/>
      <c r="B1607" s="899"/>
      <c r="C1607" s="830" t="s">
        <v>2</v>
      </c>
      <c r="D1607" s="24">
        <v>0</v>
      </c>
      <c r="E1607" s="213">
        <v>0</v>
      </c>
      <c r="F1607" s="95">
        <v>0</v>
      </c>
      <c r="G1607" s="213">
        <v>0</v>
      </c>
      <c r="H1607" s="921"/>
      <c r="I1607" s="39"/>
      <c r="J1607" s="39"/>
      <c r="K1607" s="39"/>
      <c r="L1607" s="39"/>
      <c r="M1607" s="39"/>
    </row>
    <row r="1608" spans="1:13" ht="53.25" customHeight="1" x14ac:dyDescent="0.2">
      <c r="A1608" s="876"/>
      <c r="B1608" s="899"/>
      <c r="C1608" s="830" t="s">
        <v>3</v>
      </c>
      <c r="D1608" s="24">
        <v>20000</v>
      </c>
      <c r="E1608" s="213">
        <v>20000</v>
      </c>
      <c r="F1608" s="95">
        <f>E1608/D1608*100</f>
        <v>100</v>
      </c>
      <c r="G1608" s="213">
        <v>20000</v>
      </c>
      <c r="H1608" s="921"/>
      <c r="I1608" s="39"/>
      <c r="J1608" s="39"/>
      <c r="K1608" s="39"/>
      <c r="L1608" s="39"/>
      <c r="M1608" s="39"/>
    </row>
    <row r="1609" spans="1:13" ht="21" customHeight="1" x14ac:dyDescent="0.2">
      <c r="A1609" s="876"/>
      <c r="B1609" s="899"/>
      <c r="C1609" s="830" t="s">
        <v>97</v>
      </c>
      <c r="D1609" s="24">
        <v>8000</v>
      </c>
      <c r="E1609" s="213">
        <v>8000</v>
      </c>
      <c r="F1609" s="95">
        <f>E1609/D1609*100</f>
        <v>100</v>
      </c>
      <c r="G1609" s="213">
        <v>8000</v>
      </c>
      <c r="H1609" s="922"/>
      <c r="I1609" s="39"/>
      <c r="J1609" s="39"/>
      <c r="K1609" s="39"/>
      <c r="L1609" s="39"/>
      <c r="M1609" s="39"/>
    </row>
    <row r="1610" spans="1:13" ht="15" customHeight="1" x14ac:dyDescent="0.2">
      <c r="A1610" s="876" t="s">
        <v>341</v>
      </c>
      <c r="B1610" s="970" t="s">
        <v>342</v>
      </c>
      <c r="C1610" s="830" t="s">
        <v>267</v>
      </c>
      <c r="D1610" s="24">
        <f>D1611+D1612+D1613+D1614</f>
        <v>0</v>
      </c>
      <c r="E1610" s="24">
        <f>E1611+E1612+E1613+E1614</f>
        <v>0</v>
      </c>
      <c r="F1610" s="95">
        <v>0</v>
      </c>
      <c r="G1610" s="24">
        <f>G1611+G1612+G1613+G1614</f>
        <v>0</v>
      </c>
      <c r="H1610" s="920" t="s">
        <v>343</v>
      </c>
      <c r="I1610" s="39"/>
      <c r="J1610" s="39"/>
      <c r="K1610" s="39"/>
      <c r="L1610" s="39"/>
      <c r="M1610" s="39"/>
    </row>
    <row r="1611" spans="1:13" ht="45" x14ac:dyDescent="0.2">
      <c r="A1611" s="876"/>
      <c r="B1611" s="970"/>
      <c r="C1611" s="830" t="s">
        <v>8</v>
      </c>
      <c r="D1611" s="24">
        <v>0</v>
      </c>
      <c r="E1611" s="213">
        <v>0</v>
      </c>
      <c r="F1611" s="95">
        <v>0</v>
      </c>
      <c r="G1611" s="213">
        <v>0</v>
      </c>
      <c r="H1611" s="921"/>
      <c r="I1611" s="39"/>
      <c r="J1611" s="39"/>
      <c r="K1611" s="39"/>
      <c r="L1611" s="39"/>
      <c r="M1611" s="39"/>
    </row>
    <row r="1612" spans="1:13" ht="60" customHeight="1" x14ac:dyDescent="0.2">
      <c r="A1612" s="876"/>
      <c r="B1612" s="970"/>
      <c r="C1612" s="830" t="s">
        <v>2</v>
      </c>
      <c r="D1612" s="24">
        <v>0</v>
      </c>
      <c r="E1612" s="24">
        <v>0</v>
      </c>
      <c r="F1612" s="95">
        <v>0</v>
      </c>
      <c r="G1612" s="24">
        <v>0</v>
      </c>
      <c r="H1612" s="921"/>
      <c r="I1612" s="39"/>
      <c r="J1612" s="39"/>
      <c r="K1612" s="39"/>
      <c r="L1612" s="39"/>
      <c r="M1612" s="39"/>
    </row>
    <row r="1613" spans="1:13" ht="60" customHeight="1" x14ac:dyDescent="0.2">
      <c r="A1613" s="876"/>
      <c r="B1613" s="970"/>
      <c r="C1613" s="830" t="s">
        <v>3</v>
      </c>
      <c r="D1613" s="24">
        <v>0</v>
      </c>
      <c r="E1613" s="24">
        <v>0</v>
      </c>
      <c r="F1613" s="95">
        <v>0</v>
      </c>
      <c r="G1613" s="24">
        <v>0</v>
      </c>
      <c r="H1613" s="921"/>
      <c r="I1613" s="39"/>
      <c r="J1613" s="39"/>
      <c r="K1613" s="39"/>
      <c r="L1613" s="39"/>
      <c r="M1613" s="39"/>
    </row>
    <row r="1614" spans="1:13" ht="25.5" customHeight="1" x14ac:dyDescent="0.2">
      <c r="A1614" s="876"/>
      <c r="B1614" s="970"/>
      <c r="C1614" s="830" t="s">
        <v>97</v>
      </c>
      <c r="D1614" s="24">
        <v>0</v>
      </c>
      <c r="E1614" s="24">
        <v>0</v>
      </c>
      <c r="F1614" s="95">
        <v>0</v>
      </c>
      <c r="G1614" s="24">
        <v>0</v>
      </c>
      <c r="H1614" s="922"/>
      <c r="I1614" s="39"/>
      <c r="J1614" s="39"/>
      <c r="K1614" s="39"/>
      <c r="L1614" s="39"/>
      <c r="M1614" s="39"/>
    </row>
    <row r="1615" spans="1:13" ht="15" customHeight="1" x14ac:dyDescent="0.2">
      <c r="A1615" s="876" t="s">
        <v>344</v>
      </c>
      <c r="B1615" s="970" t="s">
        <v>345</v>
      </c>
      <c r="C1615" s="830" t="s">
        <v>267</v>
      </c>
      <c r="D1615" s="24">
        <f>D1616+D1617+D1618+D1619</f>
        <v>14000</v>
      </c>
      <c r="E1615" s="24">
        <f>E1616+E1617+E1618+E1619</f>
        <v>14000</v>
      </c>
      <c r="F1615" s="95">
        <f>E1615/D1615*100</f>
        <v>100</v>
      </c>
      <c r="G1615" s="24">
        <f>G1616+G1617+G1618+G1619</f>
        <v>14000</v>
      </c>
      <c r="H1615" s="920" t="s">
        <v>1282</v>
      </c>
      <c r="I1615" s="39"/>
      <c r="J1615" s="39"/>
      <c r="K1615" s="39"/>
      <c r="L1615" s="39"/>
      <c r="M1615" s="39"/>
    </row>
    <row r="1616" spans="1:13" ht="45" x14ac:dyDescent="0.2">
      <c r="A1616" s="876"/>
      <c r="B1616" s="970"/>
      <c r="C1616" s="830" t="s">
        <v>8</v>
      </c>
      <c r="D1616" s="24">
        <v>0</v>
      </c>
      <c r="E1616" s="213">
        <v>0</v>
      </c>
      <c r="F1616" s="95">
        <v>0</v>
      </c>
      <c r="G1616" s="213">
        <v>0</v>
      </c>
      <c r="H1616" s="921"/>
      <c r="I1616" s="39"/>
      <c r="J1616" s="39"/>
      <c r="K1616" s="39"/>
      <c r="L1616" s="39"/>
      <c r="M1616" s="39"/>
    </row>
    <row r="1617" spans="1:13" ht="51" customHeight="1" x14ac:dyDescent="0.2">
      <c r="A1617" s="876"/>
      <c r="B1617" s="970"/>
      <c r="C1617" s="830" t="s">
        <v>2</v>
      </c>
      <c r="D1617" s="24">
        <v>0</v>
      </c>
      <c r="E1617" s="24">
        <v>0</v>
      </c>
      <c r="F1617" s="95">
        <v>0</v>
      </c>
      <c r="G1617" s="24">
        <v>0</v>
      </c>
      <c r="H1617" s="921"/>
      <c r="I1617" s="39"/>
      <c r="J1617" s="39"/>
      <c r="K1617" s="39"/>
      <c r="L1617" s="39"/>
      <c r="M1617" s="39"/>
    </row>
    <row r="1618" spans="1:13" ht="53.25" customHeight="1" x14ac:dyDescent="0.2">
      <c r="A1618" s="876"/>
      <c r="B1618" s="970"/>
      <c r="C1618" s="830" t="s">
        <v>3</v>
      </c>
      <c r="D1618" s="24">
        <v>7000</v>
      </c>
      <c r="E1618" s="24">
        <v>7000</v>
      </c>
      <c r="F1618" s="95">
        <f>E1618/D1618*100</f>
        <v>100</v>
      </c>
      <c r="G1618" s="24">
        <v>7000</v>
      </c>
      <c r="H1618" s="921"/>
      <c r="I1618" s="39"/>
      <c r="J1618" s="39"/>
      <c r="K1618" s="39"/>
      <c r="L1618" s="39"/>
      <c r="M1618" s="39"/>
    </row>
    <row r="1619" spans="1:13" x14ac:dyDescent="0.2">
      <c r="A1619" s="876"/>
      <c r="B1619" s="970"/>
      <c r="C1619" s="830" t="s">
        <v>97</v>
      </c>
      <c r="D1619" s="24">
        <v>7000</v>
      </c>
      <c r="E1619" s="24">
        <v>7000</v>
      </c>
      <c r="F1619" s="95">
        <f>E1619/D1619*100</f>
        <v>100</v>
      </c>
      <c r="G1619" s="24">
        <v>7000</v>
      </c>
      <c r="H1619" s="922"/>
      <c r="I1619" s="39"/>
      <c r="J1619" s="39"/>
      <c r="K1619" s="39"/>
      <c r="L1619" s="39"/>
      <c r="M1619" s="39"/>
    </row>
    <row r="1620" spans="1:13" ht="15" customHeight="1" x14ac:dyDescent="0.2">
      <c r="A1620" s="876" t="s">
        <v>346</v>
      </c>
      <c r="B1620" s="970" t="s">
        <v>347</v>
      </c>
      <c r="C1620" s="830" t="s">
        <v>267</v>
      </c>
      <c r="D1620" s="24">
        <f>D1621+D1622+D1623+D1624</f>
        <v>30134.55</v>
      </c>
      <c r="E1620" s="24">
        <f>E1621+E1622+E1623+E1624</f>
        <v>30134.55</v>
      </c>
      <c r="F1620" s="95">
        <f>E1620/D1620*100</f>
        <v>100</v>
      </c>
      <c r="G1620" s="24">
        <f>G1621+G1622+G1623+G1624</f>
        <v>30134.55</v>
      </c>
      <c r="H1620" s="920" t="s">
        <v>1282</v>
      </c>
      <c r="I1620" s="39"/>
      <c r="J1620" s="39"/>
      <c r="K1620" s="39"/>
      <c r="L1620" s="39"/>
      <c r="M1620" s="39"/>
    </row>
    <row r="1621" spans="1:13" ht="45" x14ac:dyDescent="0.2">
      <c r="A1621" s="876"/>
      <c r="B1621" s="970"/>
      <c r="C1621" s="830" t="s">
        <v>8</v>
      </c>
      <c r="D1621" s="24">
        <v>0</v>
      </c>
      <c r="E1621" s="213">
        <v>0</v>
      </c>
      <c r="F1621" s="95">
        <v>0</v>
      </c>
      <c r="G1621" s="213">
        <v>0</v>
      </c>
      <c r="H1621" s="921"/>
      <c r="I1621" s="39"/>
      <c r="J1621" s="39"/>
      <c r="K1621" s="39"/>
      <c r="L1621" s="39"/>
      <c r="M1621" s="39"/>
    </row>
    <row r="1622" spans="1:13" ht="50.25" customHeight="1" x14ac:dyDescent="0.2">
      <c r="A1622" s="876"/>
      <c r="B1622" s="970"/>
      <c r="C1622" s="830" t="s">
        <v>2</v>
      </c>
      <c r="D1622" s="24">
        <v>0</v>
      </c>
      <c r="E1622" s="24">
        <v>0</v>
      </c>
      <c r="F1622" s="95">
        <v>0</v>
      </c>
      <c r="G1622" s="24">
        <v>0</v>
      </c>
      <c r="H1622" s="921"/>
      <c r="I1622" s="39"/>
      <c r="J1622" s="39"/>
      <c r="K1622" s="39"/>
      <c r="L1622" s="39"/>
      <c r="M1622" s="39"/>
    </row>
    <row r="1623" spans="1:13" ht="111.75" customHeight="1" x14ac:dyDescent="0.2">
      <c r="A1623" s="876"/>
      <c r="B1623" s="970"/>
      <c r="C1623" s="830" t="s">
        <v>3</v>
      </c>
      <c r="D1623" s="24">
        <v>16275</v>
      </c>
      <c r="E1623" s="24">
        <v>16275</v>
      </c>
      <c r="F1623" s="95">
        <f>E1623/D1623*100</f>
        <v>100</v>
      </c>
      <c r="G1623" s="24">
        <v>16275</v>
      </c>
      <c r="H1623" s="921"/>
      <c r="I1623" s="39"/>
      <c r="J1623" s="39"/>
      <c r="K1623" s="39"/>
      <c r="L1623" s="39"/>
      <c r="M1623" s="39"/>
    </row>
    <row r="1624" spans="1:13" ht="24" customHeight="1" x14ac:dyDescent="0.2">
      <c r="A1624" s="876"/>
      <c r="B1624" s="970"/>
      <c r="C1624" s="830" t="s">
        <v>97</v>
      </c>
      <c r="D1624" s="24">
        <v>13859.55</v>
      </c>
      <c r="E1624" s="24">
        <v>13859.55</v>
      </c>
      <c r="F1624" s="95">
        <f>E1624/D1624*100</f>
        <v>100</v>
      </c>
      <c r="G1624" s="24">
        <v>13859.55</v>
      </c>
      <c r="H1624" s="922"/>
      <c r="I1624" s="39"/>
      <c r="J1624" s="39"/>
      <c r="K1624" s="39"/>
      <c r="L1624" s="39"/>
      <c r="M1624" s="39"/>
    </row>
    <row r="1625" spans="1:13" ht="15" customHeight="1" x14ac:dyDescent="0.2">
      <c r="A1625" s="1052" t="s">
        <v>16</v>
      </c>
      <c r="B1625" s="916" t="s">
        <v>348</v>
      </c>
      <c r="C1625" s="830" t="s">
        <v>267</v>
      </c>
      <c r="D1625" s="24">
        <f>SUM(D1626:D1629)</f>
        <v>277426.75</v>
      </c>
      <c r="E1625" s="24">
        <f>SUM(E1626:E1629)</f>
        <v>252960.21</v>
      </c>
      <c r="F1625" s="95">
        <f>E1625/D1625*100</f>
        <v>91.180900904472978</v>
      </c>
      <c r="G1625" s="24">
        <f>SUM(G1626:G1629)</f>
        <v>243460.21</v>
      </c>
      <c r="H1625" s="828"/>
      <c r="I1625" s="39"/>
      <c r="J1625" s="39"/>
      <c r="K1625" s="39"/>
      <c r="L1625" s="39"/>
      <c r="M1625" s="39"/>
    </row>
    <row r="1626" spans="1:13" ht="45" x14ac:dyDescent="0.2">
      <c r="A1626" s="1052"/>
      <c r="B1626" s="916"/>
      <c r="C1626" s="830" t="s">
        <v>8</v>
      </c>
      <c r="D1626" s="24">
        <f t="shared" ref="D1626:E1627" si="186">D1631</f>
        <v>0</v>
      </c>
      <c r="E1626" s="24">
        <f t="shared" si="186"/>
        <v>0</v>
      </c>
      <c r="F1626" s="95">
        <v>0</v>
      </c>
      <c r="G1626" s="24">
        <f t="shared" ref="G1626:G1627" si="187">G1631</f>
        <v>0</v>
      </c>
      <c r="H1626" s="828"/>
      <c r="I1626" s="39"/>
      <c r="J1626" s="39"/>
      <c r="K1626" s="39"/>
      <c r="L1626" s="39"/>
      <c r="M1626" s="39"/>
    </row>
    <row r="1627" spans="1:13" ht="60" customHeight="1" x14ac:dyDescent="0.2">
      <c r="A1627" s="1052"/>
      <c r="B1627" s="916"/>
      <c r="C1627" s="830" t="s">
        <v>2</v>
      </c>
      <c r="D1627" s="24">
        <f t="shared" si="186"/>
        <v>3137.42</v>
      </c>
      <c r="E1627" s="24">
        <f t="shared" si="186"/>
        <v>3137.41</v>
      </c>
      <c r="F1627" s="95">
        <f>E1627/D1627*100</f>
        <v>99.999681266773337</v>
      </c>
      <c r="G1627" s="24">
        <f t="shared" si="187"/>
        <v>3137.41</v>
      </c>
      <c r="H1627" s="828"/>
      <c r="I1627" s="39"/>
      <c r="J1627" s="39"/>
      <c r="K1627" s="39"/>
      <c r="L1627" s="39"/>
      <c r="M1627" s="39"/>
    </row>
    <row r="1628" spans="1:13" ht="60" customHeight="1" x14ac:dyDescent="0.2">
      <c r="A1628" s="1052"/>
      <c r="B1628" s="916"/>
      <c r="C1628" s="830" t="s">
        <v>3</v>
      </c>
      <c r="D1628" s="24">
        <f>D1633</f>
        <v>180422.8</v>
      </c>
      <c r="E1628" s="24">
        <f>E1633</f>
        <v>180422.8</v>
      </c>
      <c r="F1628" s="95">
        <f>E1628/D1628*100</f>
        <v>100</v>
      </c>
      <c r="G1628" s="24">
        <f>G1633</f>
        <v>170922.8</v>
      </c>
      <c r="H1628" s="828"/>
      <c r="I1628" s="39"/>
      <c r="J1628" s="39"/>
      <c r="K1628" s="39"/>
      <c r="L1628" s="39"/>
      <c r="M1628" s="39"/>
    </row>
    <row r="1629" spans="1:13" x14ac:dyDescent="0.2">
      <c r="A1629" s="1052"/>
      <c r="B1629" s="916"/>
      <c r="C1629" s="830" t="s">
        <v>97</v>
      </c>
      <c r="D1629" s="24">
        <f>D1639+D1644+D1649+D1654+D1659+D1664+D1669+D1674</f>
        <v>93866.53</v>
      </c>
      <c r="E1629" s="24">
        <f>E1639+E1644+E1649+E1654+E1659+E1664+E1669+E1674</f>
        <v>69400</v>
      </c>
      <c r="F1629" s="95">
        <f>E1629/D1629*100</f>
        <v>73.934766737408964</v>
      </c>
      <c r="G1629" s="24">
        <f>G1639+G1644+G1649+G1654+G1659+G1664+G1669+G1674</f>
        <v>69400</v>
      </c>
      <c r="H1629" s="828"/>
      <c r="I1629" s="39"/>
      <c r="J1629" s="39"/>
      <c r="K1629" s="39"/>
      <c r="L1629" s="39"/>
      <c r="M1629" s="39"/>
    </row>
    <row r="1630" spans="1:13" ht="15" customHeight="1" x14ac:dyDescent="0.2">
      <c r="A1630" s="1052" t="s">
        <v>349</v>
      </c>
      <c r="B1630" s="899" t="s">
        <v>350</v>
      </c>
      <c r="C1630" s="830" t="s">
        <v>267</v>
      </c>
      <c r="D1630" s="24">
        <f>SUM(D1631:D1634)</f>
        <v>277426.75</v>
      </c>
      <c r="E1630" s="24">
        <f>SUM(E1631:E1634)</f>
        <v>252960.21</v>
      </c>
      <c r="F1630" s="95">
        <f>E1630/D1630*100</f>
        <v>91.180900904472978</v>
      </c>
      <c r="G1630" s="24">
        <f>SUM(G1631:G1634)</f>
        <v>243460.21</v>
      </c>
      <c r="H1630" s="828"/>
      <c r="I1630" s="39"/>
      <c r="J1630" s="39"/>
      <c r="K1630" s="39"/>
      <c r="L1630" s="39"/>
      <c r="M1630" s="39"/>
    </row>
    <row r="1631" spans="1:13" ht="45" x14ac:dyDescent="0.2">
      <c r="A1631" s="1052"/>
      <c r="B1631" s="899"/>
      <c r="C1631" s="830" t="s">
        <v>8</v>
      </c>
      <c r="D1631" s="24">
        <f t="shared" ref="D1631:E1632" si="188">D1636+D1641+D1646+D1666+D1671+D1676+D1681</f>
        <v>0</v>
      </c>
      <c r="E1631" s="24">
        <f t="shared" si="188"/>
        <v>0</v>
      </c>
      <c r="F1631" s="95">
        <v>0</v>
      </c>
      <c r="G1631" s="24">
        <f t="shared" ref="G1631:G1632" si="189">G1636+G1641+G1646+G1666+G1671+G1676+G1681</f>
        <v>0</v>
      </c>
      <c r="H1631" s="828"/>
      <c r="I1631" s="39"/>
      <c r="J1631" s="39"/>
      <c r="K1631" s="39"/>
      <c r="L1631" s="39"/>
      <c r="M1631" s="39"/>
    </row>
    <row r="1632" spans="1:13" ht="48" customHeight="1" x14ac:dyDescent="0.2">
      <c r="A1632" s="1052"/>
      <c r="B1632" s="899"/>
      <c r="C1632" s="830" t="s">
        <v>2</v>
      </c>
      <c r="D1632" s="24">
        <f t="shared" si="188"/>
        <v>3137.42</v>
      </c>
      <c r="E1632" s="24">
        <f t="shared" si="188"/>
        <v>3137.41</v>
      </c>
      <c r="F1632" s="95">
        <f>E1632/D1632*100</f>
        <v>99.999681266773337</v>
      </c>
      <c r="G1632" s="24">
        <f t="shared" si="189"/>
        <v>3137.41</v>
      </c>
      <c r="H1632" s="828"/>
      <c r="I1632" s="39"/>
      <c r="J1632" s="39"/>
      <c r="K1632" s="39"/>
      <c r="L1632" s="39"/>
      <c r="M1632" s="39"/>
    </row>
    <row r="1633" spans="1:13" ht="51.75" customHeight="1" x14ac:dyDescent="0.2">
      <c r="A1633" s="1052"/>
      <c r="B1633" s="899"/>
      <c r="C1633" s="830" t="s">
        <v>3</v>
      </c>
      <c r="D1633" s="24">
        <f>D1638+D1643+D1648+D1668+D1673+D1678+D1683++D1653+D1658+D1663</f>
        <v>180422.8</v>
      </c>
      <c r="E1633" s="24">
        <f>E1638+E1643+E1648+E1668+E1673+E1678+E1683++E1653+E1658+E1663</f>
        <v>180422.8</v>
      </c>
      <c r="F1633" s="95">
        <f>E1633/D1633*100</f>
        <v>100</v>
      </c>
      <c r="G1633" s="24">
        <f>G1638+G1643+G1648+G1668+G1673+G1678+G1683++G1653+G1658+G1663</f>
        <v>170922.8</v>
      </c>
      <c r="H1633" s="828"/>
      <c r="I1633" s="39"/>
      <c r="J1633" s="39"/>
      <c r="K1633" s="39"/>
      <c r="L1633" s="39"/>
      <c r="M1633" s="39"/>
    </row>
    <row r="1634" spans="1:13" x14ac:dyDescent="0.2">
      <c r="A1634" s="1052"/>
      <c r="B1634" s="899"/>
      <c r="C1634" s="830" t="s">
        <v>97</v>
      </c>
      <c r="D1634" s="24">
        <f>D1639+D1644+D1649+D1654+D1659+D1664+D1669+D1674+D1679+D1684</f>
        <v>93866.53</v>
      </c>
      <c r="E1634" s="24">
        <f>E1639+E1644+E1649+E1654+E1659+E1664+E1669+E1674+E1679+E1684</f>
        <v>69400</v>
      </c>
      <c r="F1634" s="95">
        <f>E1634/D1634*100</f>
        <v>73.934766737408964</v>
      </c>
      <c r="G1634" s="24">
        <f>G1639+G1644+G1649+G1654+G1659+G1664+G1669+G1674+G1679+G1684</f>
        <v>69400</v>
      </c>
      <c r="H1634" s="828"/>
      <c r="I1634" s="39"/>
      <c r="J1634" s="39"/>
      <c r="K1634" s="39"/>
      <c r="L1634" s="39"/>
      <c r="M1634" s="39"/>
    </row>
    <row r="1635" spans="1:13" ht="15" customHeight="1" x14ac:dyDescent="0.2">
      <c r="A1635" s="876" t="s">
        <v>351</v>
      </c>
      <c r="B1635" s="899" t="s">
        <v>352</v>
      </c>
      <c r="C1635" s="830" t="s">
        <v>267</v>
      </c>
      <c r="D1635" s="24">
        <f>D1636+D1637+D1638+D1639</f>
        <v>0</v>
      </c>
      <c r="E1635" s="24">
        <f>E1636+E1637+E1638+E1639</f>
        <v>0</v>
      </c>
      <c r="F1635" s="95">
        <v>0</v>
      </c>
      <c r="G1635" s="24">
        <f>G1636+G1637+G1638+G1639</f>
        <v>0</v>
      </c>
      <c r="H1635" s="920" t="s">
        <v>1322</v>
      </c>
      <c r="I1635" s="39"/>
      <c r="J1635" s="39"/>
      <c r="K1635" s="39"/>
      <c r="L1635" s="39"/>
      <c r="M1635" s="39"/>
    </row>
    <row r="1636" spans="1:13" ht="45" x14ac:dyDescent="0.2">
      <c r="A1636" s="876"/>
      <c r="B1636" s="899"/>
      <c r="C1636" s="830" t="s">
        <v>8</v>
      </c>
      <c r="D1636" s="24">
        <v>0</v>
      </c>
      <c r="E1636" s="213">
        <v>0</v>
      </c>
      <c r="F1636" s="95">
        <v>0</v>
      </c>
      <c r="G1636" s="213">
        <v>0</v>
      </c>
      <c r="H1636" s="921"/>
      <c r="I1636" s="39"/>
      <c r="J1636" s="39"/>
      <c r="K1636" s="39"/>
      <c r="L1636" s="39"/>
      <c r="M1636" s="39"/>
    </row>
    <row r="1637" spans="1:13" ht="51" customHeight="1" x14ac:dyDescent="0.2">
      <c r="A1637" s="876"/>
      <c r="B1637" s="899"/>
      <c r="C1637" s="830" t="s">
        <v>2</v>
      </c>
      <c r="D1637" s="24">
        <v>0</v>
      </c>
      <c r="E1637" s="213">
        <v>0</v>
      </c>
      <c r="F1637" s="95">
        <v>0</v>
      </c>
      <c r="G1637" s="213">
        <v>0</v>
      </c>
      <c r="H1637" s="921"/>
      <c r="I1637" s="39"/>
      <c r="J1637" s="39"/>
      <c r="K1637" s="39"/>
      <c r="L1637" s="39"/>
      <c r="M1637" s="39"/>
    </row>
    <row r="1638" spans="1:13" ht="54" customHeight="1" x14ac:dyDescent="0.2">
      <c r="A1638" s="876"/>
      <c r="B1638" s="899"/>
      <c r="C1638" s="830" t="s">
        <v>3</v>
      </c>
      <c r="D1638" s="24">
        <v>0</v>
      </c>
      <c r="E1638" s="213">
        <v>0</v>
      </c>
      <c r="F1638" s="95">
        <v>0</v>
      </c>
      <c r="G1638" s="213">
        <v>0</v>
      </c>
      <c r="H1638" s="921"/>
      <c r="I1638" s="39"/>
      <c r="J1638" s="39"/>
      <c r="K1638" s="39"/>
      <c r="L1638" s="39"/>
      <c r="M1638" s="39"/>
    </row>
    <row r="1639" spans="1:13" x14ac:dyDescent="0.2">
      <c r="A1639" s="876"/>
      <c r="B1639" s="899"/>
      <c r="C1639" s="830" t="s">
        <v>97</v>
      </c>
      <c r="D1639" s="24">
        <v>0</v>
      </c>
      <c r="E1639" s="213">
        <v>0</v>
      </c>
      <c r="F1639" s="95">
        <v>0</v>
      </c>
      <c r="G1639" s="213">
        <v>0</v>
      </c>
      <c r="H1639" s="922"/>
      <c r="I1639" s="39"/>
      <c r="J1639" s="39"/>
      <c r="K1639" s="39"/>
      <c r="L1639" s="39"/>
      <c r="M1639" s="39"/>
    </row>
    <row r="1640" spans="1:13" ht="15" customHeight="1" x14ac:dyDescent="0.2">
      <c r="A1640" s="876" t="s">
        <v>353</v>
      </c>
      <c r="B1640" s="899" t="s">
        <v>354</v>
      </c>
      <c r="C1640" s="830" t="s">
        <v>267</v>
      </c>
      <c r="D1640" s="24">
        <f>D1641+D1642+D1643+D1644</f>
        <v>170922.8</v>
      </c>
      <c r="E1640" s="24">
        <f>E1641+E1642+E1643+E1644</f>
        <v>170922.8</v>
      </c>
      <c r="F1640" s="95">
        <f>E1640/D1640*100</f>
        <v>100</v>
      </c>
      <c r="G1640" s="24">
        <f>G1641+G1642+G1643+G1644</f>
        <v>170922.8</v>
      </c>
      <c r="H1640" s="920" t="s">
        <v>1282</v>
      </c>
      <c r="I1640" s="39"/>
      <c r="J1640" s="39"/>
      <c r="K1640" s="39"/>
      <c r="L1640" s="39"/>
      <c r="M1640" s="39"/>
    </row>
    <row r="1641" spans="1:13" ht="45" x14ac:dyDescent="0.2">
      <c r="A1641" s="876"/>
      <c r="B1641" s="899"/>
      <c r="C1641" s="830" t="s">
        <v>8</v>
      </c>
      <c r="D1641" s="24">
        <v>0</v>
      </c>
      <c r="E1641" s="213">
        <v>0</v>
      </c>
      <c r="F1641" s="95">
        <v>0</v>
      </c>
      <c r="G1641" s="213">
        <v>0</v>
      </c>
      <c r="H1641" s="921"/>
      <c r="I1641" s="39"/>
      <c r="J1641" s="39"/>
      <c r="K1641" s="39"/>
      <c r="L1641" s="39"/>
      <c r="M1641" s="39"/>
    </row>
    <row r="1642" spans="1:13" ht="51.75" customHeight="1" x14ac:dyDescent="0.2">
      <c r="A1642" s="876"/>
      <c r="B1642" s="899"/>
      <c r="C1642" s="830" t="s">
        <v>2</v>
      </c>
      <c r="D1642" s="24">
        <v>0</v>
      </c>
      <c r="E1642" s="213">
        <v>0</v>
      </c>
      <c r="F1642" s="95">
        <v>0</v>
      </c>
      <c r="G1642" s="213">
        <v>0</v>
      </c>
      <c r="H1642" s="921"/>
      <c r="I1642" s="39"/>
      <c r="J1642" s="39"/>
      <c r="K1642" s="39"/>
      <c r="L1642" s="39"/>
      <c r="M1642" s="39"/>
    </row>
    <row r="1643" spans="1:13" ht="51" customHeight="1" x14ac:dyDescent="0.2">
      <c r="A1643" s="876"/>
      <c r="B1643" s="899"/>
      <c r="C1643" s="830" t="s">
        <v>3</v>
      </c>
      <c r="D1643" s="24">
        <v>170922.8</v>
      </c>
      <c r="E1643" s="213">
        <v>170922.8</v>
      </c>
      <c r="F1643" s="95">
        <f>E1643/D1643*100</f>
        <v>100</v>
      </c>
      <c r="G1643" s="213">
        <v>170922.8</v>
      </c>
      <c r="H1643" s="921"/>
      <c r="I1643" s="39"/>
      <c r="J1643" s="39"/>
      <c r="K1643" s="39"/>
      <c r="L1643" s="39"/>
      <c r="M1643" s="39"/>
    </row>
    <row r="1644" spans="1:13" x14ac:dyDescent="0.2">
      <c r="A1644" s="876"/>
      <c r="B1644" s="899"/>
      <c r="C1644" s="830" t="s">
        <v>97</v>
      </c>
      <c r="D1644" s="24">
        <v>0</v>
      </c>
      <c r="E1644" s="213">
        <v>0</v>
      </c>
      <c r="F1644" s="95">
        <v>0</v>
      </c>
      <c r="G1644" s="213">
        <v>0</v>
      </c>
      <c r="H1644" s="922"/>
      <c r="I1644" s="39"/>
      <c r="J1644" s="39"/>
      <c r="K1644" s="39"/>
      <c r="L1644" s="39"/>
      <c r="M1644" s="39"/>
    </row>
    <row r="1645" spans="1:13" ht="15" customHeight="1" x14ac:dyDescent="0.2">
      <c r="A1645" s="876" t="s">
        <v>355</v>
      </c>
      <c r="B1645" s="899" t="s">
        <v>356</v>
      </c>
      <c r="C1645" s="830" t="s">
        <v>267</v>
      </c>
      <c r="D1645" s="24">
        <f>D1646+D1647+D1648+D1649</f>
        <v>3137.42</v>
      </c>
      <c r="E1645" s="24">
        <f>E1646+E1647+E1648+E1649</f>
        <v>3137.41</v>
      </c>
      <c r="F1645" s="95">
        <f>E1645/D1645*100</f>
        <v>99.999681266773337</v>
      </c>
      <c r="G1645" s="24">
        <f>G1646+G1647+G1648+G1649</f>
        <v>3137.41</v>
      </c>
      <c r="H1645" s="920" t="s">
        <v>1282</v>
      </c>
      <c r="I1645" s="39"/>
      <c r="J1645" s="39"/>
      <c r="K1645" s="39"/>
      <c r="L1645" s="39"/>
      <c r="M1645" s="39"/>
    </row>
    <row r="1646" spans="1:13" ht="45" x14ac:dyDescent="0.2">
      <c r="A1646" s="876"/>
      <c r="B1646" s="899"/>
      <c r="C1646" s="830" t="s">
        <v>8</v>
      </c>
      <c r="D1646" s="24">
        <v>0</v>
      </c>
      <c r="E1646" s="213">
        <v>0</v>
      </c>
      <c r="F1646" s="95">
        <v>0</v>
      </c>
      <c r="G1646" s="213">
        <v>0</v>
      </c>
      <c r="H1646" s="921"/>
      <c r="I1646" s="39"/>
      <c r="J1646" s="39"/>
      <c r="K1646" s="39"/>
      <c r="L1646" s="39"/>
      <c r="M1646" s="39"/>
    </row>
    <row r="1647" spans="1:13" ht="60" customHeight="1" x14ac:dyDescent="0.2">
      <c r="A1647" s="876"/>
      <c r="B1647" s="899"/>
      <c r="C1647" s="830" t="s">
        <v>2</v>
      </c>
      <c r="D1647" s="24">
        <v>3137.42</v>
      </c>
      <c r="E1647" s="213">
        <v>3137.41</v>
      </c>
      <c r="F1647" s="95">
        <f>E1647/D1647*100</f>
        <v>99.999681266773337</v>
      </c>
      <c r="G1647" s="213">
        <v>3137.41</v>
      </c>
      <c r="H1647" s="921"/>
      <c r="I1647" s="39"/>
      <c r="J1647" s="39"/>
      <c r="K1647" s="39"/>
      <c r="L1647" s="39"/>
      <c r="M1647" s="39"/>
    </row>
    <row r="1648" spans="1:13" ht="60" customHeight="1" x14ac:dyDescent="0.2">
      <c r="A1648" s="876"/>
      <c r="B1648" s="899"/>
      <c r="C1648" s="830" t="s">
        <v>3</v>
      </c>
      <c r="D1648" s="24">
        <v>0</v>
      </c>
      <c r="E1648" s="213">
        <v>0</v>
      </c>
      <c r="F1648" s="95">
        <v>0</v>
      </c>
      <c r="G1648" s="213">
        <v>0</v>
      </c>
      <c r="H1648" s="921"/>
      <c r="I1648" s="39"/>
      <c r="J1648" s="39"/>
      <c r="K1648" s="39"/>
      <c r="L1648" s="39"/>
      <c r="M1648" s="39"/>
    </row>
    <row r="1649" spans="1:13" x14ac:dyDescent="0.2">
      <c r="A1649" s="876"/>
      <c r="B1649" s="899"/>
      <c r="C1649" s="830" t="s">
        <v>97</v>
      </c>
      <c r="D1649" s="24">
        <v>0</v>
      </c>
      <c r="E1649" s="213">
        <v>0</v>
      </c>
      <c r="F1649" s="95">
        <v>0</v>
      </c>
      <c r="G1649" s="213">
        <v>0</v>
      </c>
      <c r="H1649" s="922"/>
      <c r="I1649" s="39"/>
      <c r="J1649" s="39"/>
      <c r="K1649" s="39"/>
      <c r="L1649" s="39"/>
      <c r="M1649" s="39"/>
    </row>
    <row r="1650" spans="1:13" ht="15" customHeight="1" x14ac:dyDescent="0.2">
      <c r="A1650" s="876" t="s">
        <v>357</v>
      </c>
      <c r="B1650" s="899" t="s">
        <v>975</v>
      </c>
      <c r="C1650" s="830" t="s">
        <v>267</v>
      </c>
      <c r="D1650" s="24">
        <v>24466.53</v>
      </c>
      <c r="E1650" s="213">
        <v>0</v>
      </c>
      <c r="F1650" s="95">
        <v>0</v>
      </c>
      <c r="G1650" s="213">
        <v>0</v>
      </c>
      <c r="H1650" s="1308" t="s">
        <v>1324</v>
      </c>
      <c r="I1650" s="39"/>
      <c r="J1650" s="39"/>
      <c r="K1650" s="39"/>
      <c r="L1650" s="39"/>
      <c r="M1650" s="39"/>
    </row>
    <row r="1651" spans="1:13" ht="45" x14ac:dyDescent="0.2">
      <c r="A1651" s="876"/>
      <c r="B1651" s="899"/>
      <c r="C1651" s="830" t="s">
        <v>8</v>
      </c>
      <c r="D1651" s="24">
        <v>0</v>
      </c>
      <c r="E1651" s="213">
        <v>0</v>
      </c>
      <c r="F1651" s="95">
        <v>0</v>
      </c>
      <c r="G1651" s="213">
        <v>0</v>
      </c>
      <c r="H1651" s="1309"/>
      <c r="I1651" s="39"/>
      <c r="J1651" s="39"/>
      <c r="K1651" s="39"/>
      <c r="L1651" s="39"/>
      <c r="M1651" s="39"/>
    </row>
    <row r="1652" spans="1:13" ht="60" customHeight="1" x14ac:dyDescent="0.2">
      <c r="A1652" s="876"/>
      <c r="B1652" s="899"/>
      <c r="C1652" s="830" t="s">
        <v>2</v>
      </c>
      <c r="D1652" s="24">
        <v>0</v>
      </c>
      <c r="E1652" s="213">
        <v>0</v>
      </c>
      <c r="F1652" s="95">
        <v>0</v>
      </c>
      <c r="G1652" s="213">
        <v>0</v>
      </c>
      <c r="H1652" s="1309"/>
      <c r="I1652" s="39"/>
      <c r="J1652" s="39"/>
      <c r="K1652" s="39"/>
      <c r="L1652" s="39"/>
      <c r="M1652" s="39"/>
    </row>
    <row r="1653" spans="1:13" ht="60" customHeight="1" x14ac:dyDescent="0.2">
      <c r="A1653" s="876"/>
      <c r="B1653" s="899"/>
      <c r="C1653" s="830" t="s">
        <v>3</v>
      </c>
      <c r="D1653" s="24">
        <v>0</v>
      </c>
      <c r="E1653" s="394">
        <v>0</v>
      </c>
      <c r="F1653" s="95">
        <v>0</v>
      </c>
      <c r="G1653" s="213">
        <v>0</v>
      </c>
      <c r="H1653" s="1309"/>
      <c r="I1653" s="39"/>
      <c r="J1653" s="39"/>
      <c r="K1653" s="39"/>
      <c r="L1653" s="39"/>
      <c r="M1653" s="39"/>
    </row>
    <row r="1654" spans="1:13" x14ac:dyDescent="0.2">
      <c r="A1654" s="876"/>
      <c r="B1654" s="899"/>
      <c r="C1654" s="830" t="s">
        <v>97</v>
      </c>
      <c r="D1654" s="24">
        <v>24466.53</v>
      </c>
      <c r="E1654" s="394">
        <v>0</v>
      </c>
      <c r="F1654" s="95">
        <v>0</v>
      </c>
      <c r="G1654" s="213">
        <v>0</v>
      </c>
      <c r="H1654" s="1310"/>
      <c r="I1654" s="39"/>
      <c r="J1654" s="39"/>
      <c r="K1654" s="39"/>
      <c r="L1654" s="39"/>
      <c r="M1654" s="39"/>
    </row>
    <row r="1655" spans="1:13" ht="15" customHeight="1" x14ac:dyDescent="0.2">
      <c r="A1655" s="876" t="s">
        <v>360</v>
      </c>
      <c r="B1655" s="899" t="s">
        <v>976</v>
      </c>
      <c r="C1655" s="830" t="s">
        <v>267</v>
      </c>
      <c r="D1655" s="24">
        <v>5500</v>
      </c>
      <c r="E1655" s="394">
        <f>SUM(E1656:E1659)</f>
        <v>5500</v>
      </c>
      <c r="F1655" s="95">
        <f>E1655/D1655*100</f>
        <v>100</v>
      </c>
      <c r="G1655" s="394">
        <f>SUM(G1656:G1659)</f>
        <v>0</v>
      </c>
      <c r="H1655" s="1308" t="s">
        <v>1732</v>
      </c>
      <c r="I1655" s="39"/>
      <c r="J1655" s="39"/>
      <c r="K1655" s="39"/>
      <c r="L1655" s="39"/>
      <c r="M1655" s="39"/>
    </row>
    <row r="1656" spans="1:13" ht="45" x14ac:dyDescent="0.2">
      <c r="A1656" s="876"/>
      <c r="B1656" s="899"/>
      <c r="C1656" s="830" t="s">
        <v>8</v>
      </c>
      <c r="D1656" s="24">
        <v>0</v>
      </c>
      <c r="E1656" s="394">
        <v>0</v>
      </c>
      <c r="F1656" s="95">
        <v>0</v>
      </c>
      <c r="G1656" s="213">
        <v>0</v>
      </c>
      <c r="H1656" s="1309"/>
      <c r="I1656" s="39"/>
      <c r="J1656" s="39"/>
      <c r="K1656" s="39"/>
      <c r="L1656" s="39"/>
      <c r="M1656" s="39"/>
    </row>
    <row r="1657" spans="1:13" ht="52.5" customHeight="1" x14ac:dyDescent="0.2">
      <c r="A1657" s="876"/>
      <c r="B1657" s="899"/>
      <c r="C1657" s="830" t="s">
        <v>2</v>
      </c>
      <c r="D1657" s="24">
        <v>0</v>
      </c>
      <c r="E1657" s="394">
        <v>0</v>
      </c>
      <c r="F1657" s="95">
        <v>0</v>
      </c>
      <c r="G1657" s="213">
        <v>0</v>
      </c>
      <c r="H1657" s="1309"/>
      <c r="I1657" s="39"/>
      <c r="J1657" s="39"/>
      <c r="K1657" s="39"/>
      <c r="L1657" s="39"/>
      <c r="M1657" s="39"/>
    </row>
    <row r="1658" spans="1:13" ht="81" customHeight="1" x14ac:dyDescent="0.2">
      <c r="A1658" s="876"/>
      <c r="B1658" s="899"/>
      <c r="C1658" s="830" t="s">
        <v>3</v>
      </c>
      <c r="D1658" s="24">
        <v>5500</v>
      </c>
      <c r="E1658" s="24">
        <v>5500</v>
      </c>
      <c r="F1658" s="95">
        <f>E1658/D1658*100</f>
        <v>100</v>
      </c>
      <c r="G1658" s="394">
        <v>0</v>
      </c>
      <c r="H1658" s="1309"/>
      <c r="I1658" s="39"/>
      <c r="J1658" s="39"/>
      <c r="K1658" s="39"/>
      <c r="L1658" s="39"/>
      <c r="M1658" s="39"/>
    </row>
    <row r="1659" spans="1:13" x14ac:dyDescent="0.2">
      <c r="A1659" s="876"/>
      <c r="B1659" s="899"/>
      <c r="C1659" s="830" t="s">
        <v>97</v>
      </c>
      <c r="D1659" s="24">
        <v>0</v>
      </c>
      <c r="E1659" s="394">
        <v>0</v>
      </c>
      <c r="F1659" s="95">
        <v>0</v>
      </c>
      <c r="G1659" s="213">
        <v>0</v>
      </c>
      <c r="H1659" s="1310"/>
      <c r="I1659" s="39"/>
      <c r="J1659" s="39"/>
      <c r="K1659" s="39"/>
      <c r="L1659" s="39"/>
      <c r="M1659" s="39"/>
    </row>
    <row r="1660" spans="1:13" ht="15" customHeight="1" x14ac:dyDescent="0.2">
      <c r="A1660" s="876" t="s">
        <v>363</v>
      </c>
      <c r="B1660" s="899" t="s">
        <v>1326</v>
      </c>
      <c r="C1660" s="830" t="s">
        <v>267</v>
      </c>
      <c r="D1660" s="24">
        <v>4000</v>
      </c>
      <c r="E1660" s="394">
        <f>SUM(E1661:E1664)</f>
        <v>4000</v>
      </c>
      <c r="F1660" s="95">
        <f>E1660/D1660*100</f>
        <v>100</v>
      </c>
      <c r="G1660" s="394">
        <f>SUM(G1661:G1664)</f>
        <v>0</v>
      </c>
      <c r="H1660" s="1308" t="s">
        <v>1732</v>
      </c>
      <c r="I1660" s="39"/>
      <c r="J1660" s="39"/>
      <c r="K1660" s="39"/>
      <c r="L1660" s="39"/>
      <c r="M1660" s="39"/>
    </row>
    <row r="1661" spans="1:13" ht="45" x14ac:dyDescent="0.2">
      <c r="A1661" s="876"/>
      <c r="B1661" s="899"/>
      <c r="C1661" s="830" t="s">
        <v>8</v>
      </c>
      <c r="D1661" s="24">
        <v>0</v>
      </c>
      <c r="E1661" s="394">
        <v>0</v>
      </c>
      <c r="F1661" s="95">
        <v>0</v>
      </c>
      <c r="G1661" s="213">
        <v>0</v>
      </c>
      <c r="H1661" s="1309"/>
      <c r="I1661" s="39"/>
      <c r="J1661" s="39"/>
      <c r="K1661" s="39"/>
      <c r="L1661" s="39"/>
      <c r="M1661" s="39"/>
    </row>
    <row r="1662" spans="1:13" ht="60" customHeight="1" x14ac:dyDescent="0.2">
      <c r="A1662" s="876"/>
      <c r="B1662" s="899"/>
      <c r="C1662" s="830" t="s">
        <v>2</v>
      </c>
      <c r="D1662" s="24">
        <v>0</v>
      </c>
      <c r="E1662" s="394">
        <v>0</v>
      </c>
      <c r="F1662" s="95">
        <v>0</v>
      </c>
      <c r="G1662" s="213">
        <v>0</v>
      </c>
      <c r="H1662" s="1309"/>
      <c r="I1662" s="39"/>
      <c r="J1662" s="39"/>
      <c r="K1662" s="39"/>
      <c r="L1662" s="39"/>
      <c r="M1662" s="39"/>
    </row>
    <row r="1663" spans="1:13" ht="60" customHeight="1" x14ac:dyDescent="0.2">
      <c r="A1663" s="876"/>
      <c r="B1663" s="899"/>
      <c r="C1663" s="830" t="s">
        <v>3</v>
      </c>
      <c r="D1663" s="24">
        <v>4000</v>
      </c>
      <c r="E1663" s="24">
        <v>4000</v>
      </c>
      <c r="F1663" s="95">
        <f>E1663/D1663*100</f>
        <v>100</v>
      </c>
      <c r="G1663" s="394">
        <v>0</v>
      </c>
      <c r="H1663" s="1309"/>
      <c r="I1663" s="39"/>
      <c r="J1663" s="39"/>
      <c r="K1663" s="39"/>
      <c r="L1663" s="39"/>
      <c r="M1663" s="39"/>
    </row>
    <row r="1664" spans="1:13" x14ac:dyDescent="0.2">
      <c r="A1664" s="876"/>
      <c r="B1664" s="899"/>
      <c r="C1664" s="830" t="s">
        <v>97</v>
      </c>
      <c r="D1664" s="24">
        <v>0</v>
      </c>
      <c r="E1664" s="213">
        <v>0</v>
      </c>
      <c r="F1664" s="95">
        <v>0</v>
      </c>
      <c r="G1664" s="213">
        <v>0</v>
      </c>
      <c r="H1664" s="1310"/>
      <c r="I1664" s="39"/>
      <c r="J1664" s="39"/>
      <c r="K1664" s="39"/>
      <c r="L1664" s="39"/>
      <c r="M1664" s="39"/>
    </row>
    <row r="1665" spans="1:13" ht="15" customHeight="1" x14ac:dyDescent="0.2">
      <c r="A1665" s="876" t="s">
        <v>366</v>
      </c>
      <c r="B1665" s="899" t="s">
        <v>358</v>
      </c>
      <c r="C1665" s="830" t="s">
        <v>267</v>
      </c>
      <c r="D1665" s="24">
        <f>D1666+D1667+D1668+D1669</f>
        <v>0</v>
      </c>
      <c r="E1665" s="24">
        <f>E1666+E1667+E1668+E1669</f>
        <v>0</v>
      </c>
      <c r="F1665" s="95">
        <v>0</v>
      </c>
      <c r="G1665" s="24">
        <f>G1666+G1667+G1668+G1669</f>
        <v>0</v>
      </c>
      <c r="H1665" s="920" t="s">
        <v>359</v>
      </c>
      <c r="I1665" s="39"/>
      <c r="J1665" s="39"/>
      <c r="K1665" s="39"/>
      <c r="L1665" s="39"/>
      <c r="M1665" s="39"/>
    </row>
    <row r="1666" spans="1:13" ht="45" x14ac:dyDescent="0.2">
      <c r="A1666" s="876"/>
      <c r="B1666" s="899"/>
      <c r="C1666" s="830" t="s">
        <v>8</v>
      </c>
      <c r="D1666" s="24">
        <v>0</v>
      </c>
      <c r="E1666" s="213">
        <v>0</v>
      </c>
      <c r="F1666" s="95">
        <v>0</v>
      </c>
      <c r="G1666" s="213">
        <v>0</v>
      </c>
      <c r="H1666" s="921"/>
      <c r="I1666" s="39"/>
      <c r="J1666" s="39"/>
      <c r="K1666" s="39"/>
      <c r="L1666" s="39"/>
      <c r="M1666" s="39"/>
    </row>
    <row r="1667" spans="1:13" ht="45" customHeight="1" x14ac:dyDescent="0.2">
      <c r="A1667" s="876"/>
      <c r="B1667" s="899"/>
      <c r="C1667" s="830" t="s">
        <v>2</v>
      </c>
      <c r="D1667" s="24">
        <v>0</v>
      </c>
      <c r="E1667" s="213">
        <v>0</v>
      </c>
      <c r="F1667" s="95">
        <v>0</v>
      </c>
      <c r="G1667" s="213">
        <v>0</v>
      </c>
      <c r="H1667" s="921"/>
      <c r="I1667" s="39"/>
      <c r="J1667" s="39"/>
      <c r="K1667" s="39"/>
      <c r="L1667" s="39"/>
      <c r="M1667" s="39"/>
    </row>
    <row r="1668" spans="1:13" ht="45" customHeight="1" x14ac:dyDescent="0.2">
      <c r="A1668" s="876"/>
      <c r="B1668" s="899"/>
      <c r="C1668" s="830" t="s">
        <v>3</v>
      </c>
      <c r="D1668" s="24">
        <v>0</v>
      </c>
      <c r="E1668" s="213">
        <v>0</v>
      </c>
      <c r="F1668" s="95">
        <v>0</v>
      </c>
      <c r="G1668" s="213">
        <v>0</v>
      </c>
      <c r="H1668" s="921"/>
      <c r="I1668" s="39"/>
      <c r="J1668" s="39"/>
      <c r="K1668" s="39"/>
      <c r="L1668" s="39"/>
      <c r="M1668" s="39"/>
    </row>
    <row r="1669" spans="1:13" x14ac:dyDescent="0.2">
      <c r="A1669" s="876"/>
      <c r="B1669" s="899"/>
      <c r="C1669" s="830" t="s">
        <v>97</v>
      </c>
      <c r="D1669" s="24">
        <v>0</v>
      </c>
      <c r="E1669" s="213">
        <v>0</v>
      </c>
      <c r="F1669" s="95">
        <v>0</v>
      </c>
      <c r="G1669" s="213">
        <v>0</v>
      </c>
      <c r="H1669" s="922"/>
      <c r="I1669" s="39"/>
      <c r="J1669" s="39"/>
      <c r="K1669" s="39"/>
      <c r="L1669" s="39"/>
      <c r="M1669" s="39"/>
    </row>
    <row r="1670" spans="1:13" ht="34.5" customHeight="1" x14ac:dyDescent="0.2">
      <c r="A1670" s="876" t="s">
        <v>977</v>
      </c>
      <c r="B1670" s="899" t="s">
        <v>361</v>
      </c>
      <c r="C1670" s="830" t="s">
        <v>267</v>
      </c>
      <c r="D1670" s="24">
        <f>D1671+D1672+D1673+D1674</f>
        <v>69400</v>
      </c>
      <c r="E1670" s="24">
        <f>E1671+E1672+E1673+E1674</f>
        <v>69400</v>
      </c>
      <c r="F1670" s="95">
        <f>E1670/D1670*100</f>
        <v>100</v>
      </c>
      <c r="G1670" s="24">
        <f>G1671+G1672+G1673+G1674</f>
        <v>69400</v>
      </c>
      <c r="H1670" s="920" t="s">
        <v>362</v>
      </c>
      <c r="I1670" s="39"/>
      <c r="J1670" s="39"/>
      <c r="K1670" s="39"/>
      <c r="L1670" s="39"/>
      <c r="M1670" s="39"/>
    </row>
    <row r="1671" spans="1:13" ht="75" customHeight="1" x14ac:dyDescent="0.2">
      <c r="A1671" s="876"/>
      <c r="B1671" s="899"/>
      <c r="C1671" s="830" t="s">
        <v>8</v>
      </c>
      <c r="D1671" s="24">
        <v>0</v>
      </c>
      <c r="E1671" s="213">
        <v>0</v>
      </c>
      <c r="F1671" s="95">
        <v>0</v>
      </c>
      <c r="G1671" s="213">
        <v>0</v>
      </c>
      <c r="H1671" s="921"/>
      <c r="I1671" s="39"/>
      <c r="J1671" s="39"/>
      <c r="K1671" s="39"/>
      <c r="L1671" s="39"/>
      <c r="M1671" s="39"/>
    </row>
    <row r="1672" spans="1:13" ht="72.75" customHeight="1" x14ac:dyDescent="0.2">
      <c r="A1672" s="876"/>
      <c r="B1672" s="899"/>
      <c r="C1672" s="830" t="s">
        <v>2</v>
      </c>
      <c r="D1672" s="24">
        <v>0</v>
      </c>
      <c r="E1672" s="213">
        <v>0</v>
      </c>
      <c r="F1672" s="95">
        <v>0</v>
      </c>
      <c r="G1672" s="213">
        <v>0</v>
      </c>
      <c r="H1672" s="921"/>
      <c r="I1672" s="39"/>
      <c r="J1672" s="39"/>
      <c r="K1672" s="39"/>
      <c r="L1672" s="39"/>
      <c r="M1672" s="39"/>
    </row>
    <row r="1673" spans="1:13" ht="70.5" customHeight="1" x14ac:dyDescent="0.2">
      <c r="A1673" s="876"/>
      <c r="B1673" s="899"/>
      <c r="C1673" s="830" t="s">
        <v>3</v>
      </c>
      <c r="D1673" s="24">
        <v>0</v>
      </c>
      <c r="E1673" s="213">
        <v>0</v>
      </c>
      <c r="F1673" s="95">
        <v>0</v>
      </c>
      <c r="G1673" s="213">
        <v>0</v>
      </c>
      <c r="H1673" s="921"/>
      <c r="I1673" s="39"/>
      <c r="J1673" s="39"/>
      <c r="K1673" s="39"/>
      <c r="L1673" s="39"/>
      <c r="M1673" s="39"/>
    </row>
    <row r="1674" spans="1:13" ht="65.25" customHeight="1" x14ac:dyDescent="0.2">
      <c r="A1674" s="876"/>
      <c r="B1674" s="899"/>
      <c r="C1674" s="830" t="s">
        <v>97</v>
      </c>
      <c r="D1674" s="24">
        <v>69400</v>
      </c>
      <c r="E1674" s="213">
        <v>69400</v>
      </c>
      <c r="F1674" s="95">
        <f>E1674/D1674*100</f>
        <v>100</v>
      </c>
      <c r="G1674" s="213">
        <v>69400</v>
      </c>
      <c r="H1674" s="922"/>
      <c r="I1674" s="39"/>
      <c r="J1674" s="39"/>
      <c r="K1674" s="39"/>
      <c r="L1674" s="39"/>
      <c r="M1674" s="39"/>
    </row>
    <row r="1675" spans="1:13" ht="15" customHeight="1" x14ac:dyDescent="0.2">
      <c r="A1675" s="876" t="s">
        <v>978</v>
      </c>
      <c r="B1675" s="899" t="s">
        <v>364</v>
      </c>
      <c r="C1675" s="830" t="s">
        <v>267</v>
      </c>
      <c r="D1675" s="24">
        <f>D1676+D1677+D1678+D1679</f>
        <v>0</v>
      </c>
      <c r="E1675" s="24">
        <f>E1676+E1677+E1678+E1679</f>
        <v>0</v>
      </c>
      <c r="F1675" s="95">
        <v>0</v>
      </c>
      <c r="G1675" s="24">
        <f>G1676+G1677+G1678+G1679</f>
        <v>0</v>
      </c>
      <c r="H1675" s="920" t="s">
        <v>365</v>
      </c>
      <c r="I1675" s="39"/>
      <c r="J1675" s="39"/>
      <c r="K1675" s="39"/>
      <c r="L1675" s="39"/>
      <c r="M1675" s="39"/>
    </row>
    <row r="1676" spans="1:13" ht="45" x14ac:dyDescent="0.2">
      <c r="A1676" s="876"/>
      <c r="B1676" s="899"/>
      <c r="C1676" s="830" t="s">
        <v>8</v>
      </c>
      <c r="D1676" s="24">
        <v>0</v>
      </c>
      <c r="E1676" s="213">
        <v>0</v>
      </c>
      <c r="F1676" s="95">
        <v>0</v>
      </c>
      <c r="G1676" s="213">
        <v>0</v>
      </c>
      <c r="H1676" s="921"/>
      <c r="I1676" s="39"/>
      <c r="J1676" s="39"/>
      <c r="K1676" s="39"/>
      <c r="L1676" s="39"/>
      <c r="M1676" s="39"/>
    </row>
    <row r="1677" spans="1:13" ht="45" customHeight="1" x14ac:dyDescent="0.2">
      <c r="A1677" s="876"/>
      <c r="B1677" s="899"/>
      <c r="C1677" s="830" t="s">
        <v>2</v>
      </c>
      <c r="D1677" s="24">
        <v>0</v>
      </c>
      <c r="E1677" s="213">
        <v>0</v>
      </c>
      <c r="F1677" s="95">
        <v>0</v>
      </c>
      <c r="G1677" s="213">
        <v>0</v>
      </c>
      <c r="H1677" s="921"/>
      <c r="I1677" s="39"/>
      <c r="J1677" s="39"/>
      <c r="K1677" s="39"/>
      <c r="L1677" s="39"/>
      <c r="M1677" s="39"/>
    </row>
    <row r="1678" spans="1:13" ht="45" customHeight="1" x14ac:dyDescent="0.2">
      <c r="A1678" s="876"/>
      <c r="B1678" s="899"/>
      <c r="C1678" s="830" t="s">
        <v>3</v>
      </c>
      <c r="D1678" s="24">
        <v>0</v>
      </c>
      <c r="E1678" s="213">
        <v>0</v>
      </c>
      <c r="F1678" s="95">
        <v>0</v>
      </c>
      <c r="G1678" s="213">
        <v>0</v>
      </c>
      <c r="H1678" s="921"/>
      <c r="I1678" s="39"/>
      <c r="J1678" s="39"/>
      <c r="K1678" s="39"/>
      <c r="L1678" s="39"/>
      <c r="M1678" s="39"/>
    </row>
    <row r="1679" spans="1:13" x14ac:dyDescent="0.2">
      <c r="A1679" s="876"/>
      <c r="B1679" s="899"/>
      <c r="C1679" s="830" t="s">
        <v>97</v>
      </c>
      <c r="D1679" s="24">
        <v>0</v>
      </c>
      <c r="E1679" s="213">
        <v>0</v>
      </c>
      <c r="F1679" s="95">
        <v>0</v>
      </c>
      <c r="G1679" s="213">
        <v>0</v>
      </c>
      <c r="H1679" s="922"/>
      <c r="I1679" s="39"/>
      <c r="J1679" s="39"/>
      <c r="K1679" s="39"/>
      <c r="L1679" s="39"/>
      <c r="M1679" s="39"/>
    </row>
    <row r="1680" spans="1:13" ht="15" customHeight="1" x14ac:dyDescent="0.2">
      <c r="A1680" s="876" t="s">
        <v>979</v>
      </c>
      <c r="B1680" s="899" t="s">
        <v>367</v>
      </c>
      <c r="C1680" s="830" t="s">
        <v>267</v>
      </c>
      <c r="D1680" s="24">
        <f>D1681+D1682+D1683+D1684</f>
        <v>0</v>
      </c>
      <c r="E1680" s="24">
        <f>E1681+E1682+E1683+E1684</f>
        <v>0</v>
      </c>
      <c r="F1680" s="95">
        <v>0</v>
      </c>
      <c r="G1680" s="24">
        <f>G1681+G1682+G1683+G1684</f>
        <v>0</v>
      </c>
      <c r="H1680" s="920" t="s">
        <v>368</v>
      </c>
      <c r="I1680" s="39"/>
      <c r="J1680" s="39"/>
      <c r="K1680" s="39"/>
      <c r="L1680" s="39"/>
      <c r="M1680" s="39"/>
    </row>
    <row r="1681" spans="1:13" ht="48.75" customHeight="1" x14ac:dyDescent="0.2">
      <c r="A1681" s="876"/>
      <c r="B1681" s="899"/>
      <c r="C1681" s="830" t="s">
        <v>8</v>
      </c>
      <c r="D1681" s="24">
        <v>0</v>
      </c>
      <c r="E1681" s="213">
        <v>0</v>
      </c>
      <c r="F1681" s="95">
        <v>0</v>
      </c>
      <c r="G1681" s="213">
        <v>0</v>
      </c>
      <c r="H1681" s="921"/>
      <c r="I1681" s="39"/>
      <c r="J1681" s="39"/>
      <c r="K1681" s="39"/>
      <c r="L1681" s="39"/>
      <c r="M1681" s="39"/>
    </row>
    <row r="1682" spans="1:13" ht="48" customHeight="1" x14ac:dyDescent="0.2">
      <c r="A1682" s="876"/>
      <c r="B1682" s="899"/>
      <c r="C1682" s="830" t="s">
        <v>2</v>
      </c>
      <c r="D1682" s="24">
        <v>0</v>
      </c>
      <c r="E1682" s="213">
        <v>0</v>
      </c>
      <c r="F1682" s="95">
        <v>0</v>
      </c>
      <c r="G1682" s="213">
        <v>0</v>
      </c>
      <c r="H1682" s="921"/>
      <c r="I1682" s="39"/>
      <c r="J1682" s="39"/>
      <c r="K1682" s="39"/>
      <c r="L1682" s="39"/>
      <c r="M1682" s="39"/>
    </row>
    <row r="1683" spans="1:13" ht="54" customHeight="1" x14ac:dyDescent="0.2">
      <c r="A1683" s="876"/>
      <c r="B1683" s="899"/>
      <c r="C1683" s="830" t="s">
        <v>3</v>
      </c>
      <c r="D1683" s="24">
        <v>0</v>
      </c>
      <c r="E1683" s="213">
        <v>0</v>
      </c>
      <c r="F1683" s="95">
        <v>0</v>
      </c>
      <c r="G1683" s="213">
        <v>0</v>
      </c>
      <c r="H1683" s="921"/>
      <c r="I1683" s="39"/>
      <c r="J1683" s="39"/>
      <c r="K1683" s="39"/>
      <c r="L1683" s="39"/>
      <c r="M1683" s="39"/>
    </row>
    <row r="1684" spans="1:13" ht="27.75" customHeight="1" x14ac:dyDescent="0.2">
      <c r="A1684" s="876"/>
      <c r="B1684" s="899"/>
      <c r="C1684" s="830" t="s">
        <v>97</v>
      </c>
      <c r="D1684" s="24">
        <v>0</v>
      </c>
      <c r="E1684" s="213">
        <v>0</v>
      </c>
      <c r="F1684" s="95">
        <v>0</v>
      </c>
      <c r="G1684" s="213">
        <v>0</v>
      </c>
      <c r="H1684" s="922"/>
      <c r="I1684" s="39"/>
      <c r="J1684" s="39"/>
      <c r="K1684" s="39"/>
      <c r="L1684" s="39"/>
      <c r="M1684" s="39"/>
    </row>
    <row r="1685" spans="1:13" ht="21" customHeight="1" x14ac:dyDescent="0.2">
      <c r="A1685" s="889" t="s">
        <v>369</v>
      </c>
      <c r="B1685" s="890"/>
      <c r="C1685" s="890"/>
      <c r="D1685" s="890"/>
      <c r="E1685" s="890"/>
      <c r="F1685" s="890"/>
      <c r="G1685" s="890"/>
      <c r="H1685" s="891"/>
      <c r="I1685" s="39"/>
      <c r="J1685" s="39"/>
      <c r="K1685" s="39"/>
      <c r="L1685" s="39"/>
      <c r="M1685" s="39"/>
    </row>
    <row r="1686" spans="1:13" ht="21" customHeight="1" x14ac:dyDescent="0.2">
      <c r="A1686" s="892"/>
      <c r="B1686" s="916" t="s">
        <v>54</v>
      </c>
      <c r="C1686" s="832" t="s">
        <v>267</v>
      </c>
      <c r="D1686" s="76">
        <f>D1691</f>
        <v>368939.43000000005</v>
      </c>
      <c r="E1686" s="76">
        <f>E1691</f>
        <v>337723.48</v>
      </c>
      <c r="F1686" s="103">
        <f>E1686/D1686*100</f>
        <v>91.539004112409444</v>
      </c>
      <c r="G1686" s="76">
        <f>SUM(G1687:G1690)</f>
        <v>337723.48</v>
      </c>
      <c r="H1686" s="829"/>
      <c r="I1686" s="39"/>
      <c r="J1686" s="39"/>
      <c r="K1686" s="39"/>
      <c r="L1686" s="39"/>
      <c r="M1686" s="39"/>
    </row>
    <row r="1687" spans="1:13" ht="48" customHeight="1" x14ac:dyDescent="0.2">
      <c r="A1687" s="893"/>
      <c r="B1687" s="916"/>
      <c r="C1687" s="832" t="s">
        <v>8</v>
      </c>
      <c r="D1687" s="23">
        <f>D1692</f>
        <v>47803.01</v>
      </c>
      <c r="E1687" s="23">
        <f t="shared" ref="D1687:E1690" si="190">E1692</f>
        <v>43200.31</v>
      </c>
      <c r="F1687" s="520">
        <v>0</v>
      </c>
      <c r="G1687" s="23">
        <f t="shared" ref="G1687" si="191">G1692</f>
        <v>43200.31</v>
      </c>
      <c r="H1687" s="829"/>
      <c r="I1687" s="39"/>
      <c r="J1687" s="39"/>
      <c r="K1687" s="39"/>
      <c r="L1687" s="39"/>
      <c r="M1687" s="39"/>
    </row>
    <row r="1688" spans="1:13" ht="65.25" customHeight="1" x14ac:dyDescent="0.2">
      <c r="A1688" s="893"/>
      <c r="B1688" s="916"/>
      <c r="C1688" s="832" t="s">
        <v>2</v>
      </c>
      <c r="D1688" s="23">
        <f t="shared" si="190"/>
        <v>103509.71</v>
      </c>
      <c r="E1688" s="23">
        <f t="shared" si="190"/>
        <v>93776.76999999999</v>
      </c>
      <c r="F1688" s="520">
        <v>0</v>
      </c>
      <c r="G1688" s="23">
        <f>G1693</f>
        <v>93776.76999999999</v>
      </c>
      <c r="H1688" s="829"/>
      <c r="I1688" s="39"/>
      <c r="J1688" s="39"/>
      <c r="K1688" s="39"/>
      <c r="L1688" s="39"/>
      <c r="M1688" s="39"/>
    </row>
    <row r="1689" spans="1:13" ht="60.75" customHeight="1" x14ac:dyDescent="0.2">
      <c r="A1689" s="893"/>
      <c r="B1689" s="916"/>
      <c r="C1689" s="832" t="s">
        <v>3</v>
      </c>
      <c r="D1689" s="23">
        <f t="shared" si="190"/>
        <v>217626.71000000002</v>
      </c>
      <c r="E1689" s="76">
        <f t="shared" si="190"/>
        <v>200746.4</v>
      </c>
      <c r="F1689" s="520">
        <f>E1689/D1689*100</f>
        <v>92.243456697020306</v>
      </c>
      <c r="G1689" s="76">
        <f>G1694</f>
        <v>200746.4</v>
      </c>
      <c r="H1689" s="829"/>
      <c r="I1689" s="39"/>
      <c r="J1689" s="39"/>
      <c r="K1689" s="39"/>
      <c r="L1689" s="39"/>
      <c r="M1689" s="39"/>
    </row>
    <row r="1690" spans="1:13" ht="28.5" x14ac:dyDescent="0.2">
      <c r="A1690" s="894"/>
      <c r="B1690" s="916"/>
      <c r="C1690" s="832" t="s">
        <v>97</v>
      </c>
      <c r="D1690" s="23">
        <f t="shared" si="190"/>
        <v>0</v>
      </c>
      <c r="E1690" s="23">
        <f t="shared" si="190"/>
        <v>0</v>
      </c>
      <c r="F1690" s="520">
        <v>0</v>
      </c>
      <c r="G1690" s="23">
        <f>G1695</f>
        <v>0</v>
      </c>
      <c r="H1690" s="829"/>
      <c r="I1690" s="39"/>
      <c r="J1690" s="39"/>
      <c r="K1690" s="39"/>
      <c r="L1690" s="39"/>
      <c r="M1690" s="39"/>
    </row>
    <row r="1691" spans="1:13" ht="15" customHeight="1" x14ac:dyDescent="0.2">
      <c r="A1691" s="1052" t="s">
        <v>10</v>
      </c>
      <c r="B1691" s="916" t="s">
        <v>370</v>
      </c>
      <c r="C1691" s="830" t="s">
        <v>267</v>
      </c>
      <c r="D1691" s="24">
        <f>SUM(D1692:D1695)</f>
        <v>368939.43000000005</v>
      </c>
      <c r="E1691" s="24">
        <f>SUM(E1692:E1695)</f>
        <v>337723.48</v>
      </c>
      <c r="F1691" s="95">
        <f>E1691/D1691*100</f>
        <v>91.539004112409444</v>
      </c>
      <c r="G1691" s="24">
        <f>SUM(G1692:G1695)</f>
        <v>337723.48</v>
      </c>
      <c r="H1691" s="828"/>
      <c r="I1691" s="39"/>
      <c r="J1691" s="39"/>
      <c r="K1691" s="39"/>
      <c r="L1691" s="39"/>
      <c r="M1691" s="39"/>
    </row>
    <row r="1692" spans="1:13" ht="45" x14ac:dyDescent="0.2">
      <c r="A1692" s="1052"/>
      <c r="B1692" s="916"/>
      <c r="C1692" s="830" t="s">
        <v>8</v>
      </c>
      <c r="D1692" s="68">
        <f>D1697+D1817</f>
        <v>47803.01</v>
      </c>
      <c r="E1692" s="24">
        <f t="shared" ref="D1692:E1695" si="192">E1697+E1817</f>
        <v>43200.31</v>
      </c>
      <c r="F1692" s="95">
        <f>E1692/D1692*100</f>
        <v>90.371526813897276</v>
      </c>
      <c r="G1692" s="24">
        <f>G1697+G1817</f>
        <v>43200.31</v>
      </c>
      <c r="H1692" s="828"/>
      <c r="I1692" s="39"/>
      <c r="J1692" s="39"/>
      <c r="K1692" s="39"/>
      <c r="L1692" s="39"/>
      <c r="M1692" s="39"/>
    </row>
    <row r="1693" spans="1:13" ht="60" customHeight="1" x14ac:dyDescent="0.2">
      <c r="A1693" s="1052"/>
      <c r="B1693" s="916"/>
      <c r="C1693" s="830" t="s">
        <v>2</v>
      </c>
      <c r="D1693" s="68">
        <f t="shared" si="192"/>
        <v>103509.71</v>
      </c>
      <c r="E1693" s="24">
        <f t="shared" si="192"/>
        <v>93776.76999999999</v>
      </c>
      <c r="F1693" s="95">
        <f>E1693/D1693*100</f>
        <v>90.597075385487969</v>
      </c>
      <c r="G1693" s="24">
        <f>G1698+G1818</f>
        <v>93776.76999999999</v>
      </c>
      <c r="H1693" s="828"/>
      <c r="I1693" s="39"/>
      <c r="J1693" s="39"/>
      <c r="K1693" s="39"/>
      <c r="L1693" s="39"/>
      <c r="M1693" s="39"/>
    </row>
    <row r="1694" spans="1:13" ht="60" customHeight="1" x14ac:dyDescent="0.2">
      <c r="A1694" s="1052"/>
      <c r="B1694" s="916"/>
      <c r="C1694" s="830" t="s">
        <v>3</v>
      </c>
      <c r="D1694" s="68">
        <f t="shared" si="192"/>
        <v>217626.71000000002</v>
      </c>
      <c r="E1694" s="24">
        <f t="shared" si="192"/>
        <v>200746.4</v>
      </c>
      <c r="F1694" s="95">
        <f>E1694/D1694*100</f>
        <v>92.243456697020306</v>
      </c>
      <c r="G1694" s="68">
        <f>G1699+G1819</f>
        <v>200746.4</v>
      </c>
      <c r="H1694" s="828"/>
      <c r="I1694" s="39"/>
      <c r="J1694" s="39"/>
      <c r="K1694" s="39"/>
      <c r="L1694" s="39"/>
      <c r="M1694" s="39"/>
    </row>
    <row r="1695" spans="1:13" x14ac:dyDescent="0.2">
      <c r="A1695" s="1052"/>
      <c r="B1695" s="916"/>
      <c r="C1695" s="830" t="s">
        <v>97</v>
      </c>
      <c r="D1695" s="68">
        <f t="shared" si="192"/>
        <v>0</v>
      </c>
      <c r="E1695" s="24">
        <f t="shared" si="192"/>
        <v>0</v>
      </c>
      <c r="F1695" s="95">
        <v>0</v>
      </c>
      <c r="G1695" s="24">
        <f>G1700+G1820</f>
        <v>0</v>
      </c>
      <c r="H1695" s="828"/>
      <c r="I1695" s="39"/>
      <c r="J1695" s="39"/>
      <c r="K1695" s="39"/>
      <c r="L1695" s="39"/>
      <c r="M1695" s="39"/>
    </row>
    <row r="1696" spans="1:13" ht="15" customHeight="1" x14ac:dyDescent="0.2">
      <c r="A1696" s="1052" t="s">
        <v>338</v>
      </c>
      <c r="B1696" s="899" t="s">
        <v>371</v>
      </c>
      <c r="C1696" s="830" t="s">
        <v>267</v>
      </c>
      <c r="D1696" s="24">
        <f>SUM(D1697:D1700)</f>
        <v>218477.24000000002</v>
      </c>
      <c r="E1696" s="24">
        <f>SUM(E1697:E1700)</f>
        <v>201584.91999999998</v>
      </c>
      <c r="F1696" s="95">
        <f>E1696/D1696*100</f>
        <v>92.26815571269573</v>
      </c>
      <c r="G1696" s="68">
        <v>201584.92</v>
      </c>
      <c r="H1696" s="828"/>
      <c r="I1696" s="39"/>
      <c r="J1696" s="39"/>
      <c r="K1696" s="39"/>
      <c r="L1696" s="39"/>
      <c r="M1696" s="39"/>
    </row>
    <row r="1697" spans="1:13" ht="45" x14ac:dyDescent="0.2">
      <c r="A1697" s="1052"/>
      <c r="B1697" s="899"/>
      <c r="C1697" s="830" t="s">
        <v>8</v>
      </c>
      <c r="D1697" s="24">
        <v>0</v>
      </c>
      <c r="E1697" s="24">
        <v>0</v>
      </c>
      <c r="F1697" s="95">
        <v>0</v>
      </c>
      <c r="G1697" s="24">
        <v>0</v>
      </c>
      <c r="H1697" s="828"/>
      <c r="I1697" s="39"/>
      <c r="J1697" s="39"/>
      <c r="K1697" s="39"/>
      <c r="L1697" s="39"/>
      <c r="M1697" s="39"/>
    </row>
    <row r="1698" spans="1:13" ht="45" customHeight="1" x14ac:dyDescent="0.2">
      <c r="A1698" s="1052"/>
      <c r="B1698" s="899"/>
      <c r="C1698" s="830" t="s">
        <v>2</v>
      </c>
      <c r="D1698" s="24">
        <f>D1703+D1708+D1713+D1718+D1723+D1728+D1733+D1738+D1743+D1748+D1753+D1758+D1763+D1768+D1773+D1778+D1783+D1788+D1793+D1798+D1803+D1808+D1813</f>
        <v>10715.630000000001</v>
      </c>
      <c r="E1698" s="68">
        <f>E1703+E1708+E1713+E1718+E1723+E1728+E1733+E1738+E1743+E1748+E1753+E1758+E1763+E1768+E1773+E1778+E1783+E1788+E1793+E1798+E1803+E1808</f>
        <v>9917.34</v>
      </c>
      <c r="F1698" s="95">
        <f>E1698/D1698*100</f>
        <v>92.550228031389665</v>
      </c>
      <c r="G1698" s="68">
        <f>G1703+G1708+G1713+G1718+G1723+G1728+G1733+G1738+G1743+G1748+G1753+G1758+G1763+G1768+G1773+G1778+G1783+G1788+G1793+G1798+G1803+G1808</f>
        <v>9917.34</v>
      </c>
      <c r="H1698" s="828"/>
      <c r="I1698" s="39"/>
      <c r="J1698" s="39"/>
      <c r="K1698" s="39"/>
      <c r="L1698" s="39"/>
      <c r="M1698" s="39"/>
    </row>
    <row r="1699" spans="1:13" ht="45" customHeight="1" x14ac:dyDescent="0.2">
      <c r="A1699" s="1052"/>
      <c r="B1699" s="899"/>
      <c r="C1699" s="830" t="s">
        <v>3</v>
      </c>
      <c r="D1699" s="68">
        <f>D1704+D1709+D1714+D1719+D1724+D1729+D1734+D1739+D1744+D1749+D1754+D1759+D1764+D1769+D1774+D1779+D1784+D1789+D1794+D1799+D1804+D1809+D1814</f>
        <v>207761.61000000002</v>
      </c>
      <c r="E1699" s="24">
        <v>191667.58</v>
      </c>
      <c r="F1699" s="95">
        <f>E1699/D1699*100</f>
        <v>92.253607391663934</v>
      </c>
      <c r="G1699" s="24">
        <v>191667.58</v>
      </c>
      <c r="H1699" s="828"/>
      <c r="I1699" s="39"/>
      <c r="J1699" s="39"/>
      <c r="K1699" s="39"/>
      <c r="L1699" s="39"/>
      <c r="M1699" s="39"/>
    </row>
    <row r="1700" spans="1:13" x14ac:dyDescent="0.2">
      <c r="A1700" s="1052"/>
      <c r="B1700" s="899"/>
      <c r="C1700" s="830" t="s">
        <v>97</v>
      </c>
      <c r="D1700" s="24">
        <f t="shared" ref="D1700:E1700" si="193">D1705+D1710+D1715+D1720+D1725+D1730+D1735+D1740+D1745+D1750+D1755+D1760+D1765+D1770+D1775+D1780+D1785+D1790+D1795+D1800+D1805+D1810</f>
        <v>0</v>
      </c>
      <c r="E1700" s="24">
        <f t="shared" si="193"/>
        <v>0</v>
      </c>
      <c r="F1700" s="95">
        <v>0</v>
      </c>
      <c r="G1700" s="24">
        <f t="shared" ref="G1700" si="194">G1705+G1710+G1715+G1720+G1725+G1730+G1735+G1740+G1745+G1750+G1755+G1760+G1765+G1770+G1775+G1780+G1785+G1790+G1795+G1800+G1805+G1810</f>
        <v>0</v>
      </c>
      <c r="H1700" s="828"/>
      <c r="I1700" s="39"/>
      <c r="J1700" s="39"/>
      <c r="K1700" s="39"/>
      <c r="L1700" s="39"/>
      <c r="M1700" s="39"/>
    </row>
    <row r="1701" spans="1:13" ht="15" customHeight="1" x14ac:dyDescent="0.2">
      <c r="A1701" s="876" t="s">
        <v>67</v>
      </c>
      <c r="B1701" s="899" t="s">
        <v>372</v>
      </c>
      <c r="C1701" s="830" t="s">
        <v>267</v>
      </c>
      <c r="D1701" s="24">
        <f>SUM(D1702:D1705)</f>
        <v>138612.1</v>
      </c>
      <c r="E1701" s="24">
        <f>SUM(E1702:E1705)</f>
        <v>122994.86</v>
      </c>
      <c r="F1701" s="95">
        <f>E1701/D1701*100</f>
        <v>88.733133687463067</v>
      </c>
      <c r="G1701" s="24">
        <f>SUM(G1702:G1705)</f>
        <v>122994.86</v>
      </c>
      <c r="H1701" s="900" t="s">
        <v>1733</v>
      </c>
      <c r="I1701" s="39"/>
      <c r="J1701" s="39"/>
      <c r="K1701" s="39"/>
      <c r="L1701" s="39"/>
      <c r="M1701" s="39"/>
    </row>
    <row r="1702" spans="1:13" ht="45" x14ac:dyDescent="0.2">
      <c r="A1702" s="876"/>
      <c r="B1702" s="899"/>
      <c r="C1702" s="830" t="s">
        <v>8</v>
      </c>
      <c r="D1702" s="24">
        <v>0</v>
      </c>
      <c r="E1702" s="213">
        <v>0</v>
      </c>
      <c r="F1702" s="95">
        <v>0</v>
      </c>
      <c r="G1702" s="213">
        <v>0</v>
      </c>
      <c r="H1702" s="923"/>
      <c r="I1702" s="39"/>
      <c r="J1702" s="39"/>
      <c r="K1702" s="39"/>
      <c r="L1702" s="39"/>
      <c r="M1702" s="39"/>
    </row>
    <row r="1703" spans="1:13" ht="45" customHeight="1" x14ac:dyDescent="0.2">
      <c r="A1703" s="876"/>
      <c r="B1703" s="899"/>
      <c r="C1703" s="830" t="s">
        <v>2</v>
      </c>
      <c r="D1703" s="24">
        <v>0</v>
      </c>
      <c r="E1703" s="213">
        <v>0</v>
      </c>
      <c r="F1703" s="95">
        <v>0</v>
      </c>
      <c r="G1703" s="213">
        <v>0</v>
      </c>
      <c r="H1703" s="923"/>
      <c r="I1703" s="39"/>
      <c r="J1703" s="39"/>
      <c r="K1703" s="39"/>
      <c r="L1703" s="39"/>
      <c r="M1703" s="39"/>
    </row>
    <row r="1704" spans="1:13" ht="45" customHeight="1" x14ac:dyDescent="0.2">
      <c r="A1704" s="876"/>
      <c r="B1704" s="899"/>
      <c r="C1704" s="830" t="s">
        <v>3</v>
      </c>
      <c r="D1704" s="24">
        <v>138612.1</v>
      </c>
      <c r="E1704" s="213">
        <v>122994.86</v>
      </c>
      <c r="F1704" s="95">
        <f>E1704/D1704*100</f>
        <v>88.733133687463067</v>
      </c>
      <c r="G1704" s="213">
        <v>122994.86</v>
      </c>
      <c r="H1704" s="923"/>
      <c r="I1704" s="39"/>
      <c r="J1704" s="39"/>
      <c r="K1704" s="39"/>
      <c r="L1704" s="39"/>
      <c r="M1704" s="39"/>
    </row>
    <row r="1705" spans="1:13" x14ac:dyDescent="0.2">
      <c r="A1705" s="876"/>
      <c r="B1705" s="899"/>
      <c r="C1705" s="830" t="s">
        <v>97</v>
      </c>
      <c r="D1705" s="24">
        <v>0</v>
      </c>
      <c r="E1705" s="213">
        <v>0</v>
      </c>
      <c r="F1705" s="95">
        <v>0</v>
      </c>
      <c r="G1705" s="213">
        <v>0</v>
      </c>
      <c r="H1705" s="924"/>
      <c r="I1705" s="39"/>
      <c r="J1705" s="39"/>
      <c r="K1705" s="39"/>
      <c r="L1705" s="39"/>
      <c r="M1705" s="39"/>
    </row>
    <row r="1706" spans="1:13" ht="15" customHeight="1" x14ac:dyDescent="0.2">
      <c r="A1706" s="876" t="s">
        <v>341</v>
      </c>
      <c r="B1706" s="899" t="s">
        <v>373</v>
      </c>
      <c r="C1706" s="830" t="s">
        <v>267</v>
      </c>
      <c r="D1706" s="24">
        <f>SUM(D1707:D1710)</f>
        <v>12642</v>
      </c>
      <c r="E1706" s="24">
        <f>SUM(E1707:E1710)</f>
        <v>12514.13</v>
      </c>
      <c r="F1706" s="95">
        <f>E1706/D1706*100</f>
        <v>98.988530295839254</v>
      </c>
      <c r="G1706" s="24">
        <f>SUM(G1707:G1710)</f>
        <v>12514.13</v>
      </c>
      <c r="H1706" s="920" t="s">
        <v>1211</v>
      </c>
      <c r="I1706" s="39"/>
      <c r="J1706" s="39"/>
      <c r="K1706" s="39"/>
      <c r="L1706" s="39"/>
      <c r="M1706" s="39"/>
    </row>
    <row r="1707" spans="1:13" ht="45" x14ac:dyDescent="0.2">
      <c r="A1707" s="876"/>
      <c r="B1707" s="899"/>
      <c r="C1707" s="830" t="s">
        <v>8</v>
      </c>
      <c r="D1707" s="24">
        <v>0</v>
      </c>
      <c r="E1707" s="213">
        <v>0</v>
      </c>
      <c r="F1707" s="95">
        <v>0</v>
      </c>
      <c r="G1707" s="213">
        <v>0</v>
      </c>
      <c r="H1707" s="921"/>
      <c r="I1707" s="39"/>
      <c r="J1707" s="39"/>
      <c r="K1707" s="39"/>
      <c r="L1707" s="39"/>
      <c r="M1707" s="39"/>
    </row>
    <row r="1708" spans="1:13" ht="45" customHeight="1" x14ac:dyDescent="0.2">
      <c r="A1708" s="876"/>
      <c r="B1708" s="899"/>
      <c r="C1708" s="830" t="s">
        <v>2</v>
      </c>
      <c r="D1708" s="24">
        <v>0</v>
      </c>
      <c r="E1708" s="213">
        <v>0</v>
      </c>
      <c r="F1708" s="95">
        <v>0</v>
      </c>
      <c r="G1708" s="213">
        <v>0</v>
      </c>
      <c r="H1708" s="921"/>
      <c r="I1708" s="39"/>
      <c r="J1708" s="39"/>
      <c r="K1708" s="39"/>
      <c r="L1708" s="39"/>
      <c r="M1708" s="39"/>
    </row>
    <row r="1709" spans="1:13" ht="45" customHeight="1" x14ac:dyDescent="0.2">
      <c r="A1709" s="876"/>
      <c r="B1709" s="899"/>
      <c r="C1709" s="830" t="s">
        <v>3</v>
      </c>
      <c r="D1709" s="24">
        <v>12642</v>
      </c>
      <c r="E1709" s="213">
        <v>12514.13</v>
      </c>
      <c r="F1709" s="95">
        <f>E1709/D1709*100</f>
        <v>98.988530295839254</v>
      </c>
      <c r="G1709" s="213">
        <v>12514.13</v>
      </c>
      <c r="H1709" s="921"/>
      <c r="I1709" s="39"/>
      <c r="J1709" s="39"/>
      <c r="K1709" s="39"/>
      <c r="L1709" s="39"/>
      <c r="M1709" s="39"/>
    </row>
    <row r="1710" spans="1:13" x14ac:dyDescent="0.2">
      <c r="A1710" s="876"/>
      <c r="B1710" s="899"/>
      <c r="C1710" s="830" t="s">
        <v>97</v>
      </c>
      <c r="D1710" s="24">
        <v>0</v>
      </c>
      <c r="E1710" s="213">
        <v>0</v>
      </c>
      <c r="F1710" s="95">
        <v>0</v>
      </c>
      <c r="G1710" s="213">
        <v>0</v>
      </c>
      <c r="H1710" s="922"/>
      <c r="I1710" s="39"/>
      <c r="J1710" s="39"/>
      <c r="K1710" s="39"/>
      <c r="L1710" s="39"/>
      <c r="M1710" s="39"/>
    </row>
    <row r="1711" spans="1:13" ht="15" customHeight="1" x14ac:dyDescent="0.2">
      <c r="A1711" s="876" t="s">
        <v>344</v>
      </c>
      <c r="B1711" s="899" t="s">
        <v>374</v>
      </c>
      <c r="C1711" s="830" t="s">
        <v>267</v>
      </c>
      <c r="D1711" s="24">
        <f>D1712+D1713+D1714+D1715</f>
        <v>4498.2</v>
      </c>
      <c r="E1711" s="24">
        <f>SUM(E1712:E1715)</f>
        <v>4466.51</v>
      </c>
      <c r="F1711" s="95">
        <f>E1711/D1711*100</f>
        <v>99.295495976168255</v>
      </c>
      <c r="G1711" s="24">
        <f>G1712+G1713+G1714+G1715</f>
        <v>4466.51</v>
      </c>
      <c r="H1711" s="920" t="s">
        <v>981</v>
      </c>
      <c r="I1711" s="39"/>
      <c r="J1711" s="39"/>
      <c r="K1711" s="39"/>
      <c r="L1711" s="39"/>
      <c r="M1711" s="39"/>
    </row>
    <row r="1712" spans="1:13" ht="45" x14ac:dyDescent="0.2">
      <c r="A1712" s="876"/>
      <c r="B1712" s="899"/>
      <c r="C1712" s="830" t="s">
        <v>8</v>
      </c>
      <c r="D1712" s="24">
        <v>0</v>
      </c>
      <c r="E1712" s="213">
        <v>0</v>
      </c>
      <c r="F1712" s="95">
        <v>0</v>
      </c>
      <c r="G1712" s="213">
        <v>0</v>
      </c>
      <c r="H1712" s="921"/>
      <c r="I1712" s="39"/>
      <c r="J1712" s="39"/>
      <c r="K1712" s="39"/>
      <c r="L1712" s="39"/>
      <c r="M1712" s="39"/>
    </row>
    <row r="1713" spans="1:13" ht="45" customHeight="1" x14ac:dyDescent="0.2">
      <c r="A1713" s="876"/>
      <c r="B1713" s="899"/>
      <c r="C1713" s="830" t="s">
        <v>2</v>
      </c>
      <c r="D1713" s="24">
        <v>0</v>
      </c>
      <c r="E1713" s="213">
        <v>0</v>
      </c>
      <c r="F1713" s="95">
        <v>0</v>
      </c>
      <c r="G1713" s="213">
        <v>0</v>
      </c>
      <c r="H1713" s="921"/>
      <c r="I1713" s="39"/>
      <c r="J1713" s="39"/>
      <c r="K1713" s="39"/>
      <c r="L1713" s="39"/>
      <c r="M1713" s="39"/>
    </row>
    <row r="1714" spans="1:13" ht="45" customHeight="1" x14ac:dyDescent="0.2">
      <c r="A1714" s="876"/>
      <c r="B1714" s="899"/>
      <c r="C1714" s="830" t="s">
        <v>3</v>
      </c>
      <c r="D1714" s="24">
        <v>4498.2</v>
      </c>
      <c r="E1714" s="213">
        <v>4466.51</v>
      </c>
      <c r="F1714" s="95">
        <f>E1714/D1714*100</f>
        <v>99.295495976168255</v>
      </c>
      <c r="G1714" s="213">
        <v>4466.51</v>
      </c>
      <c r="H1714" s="921"/>
      <c r="I1714" s="39"/>
      <c r="J1714" s="39"/>
      <c r="K1714" s="39"/>
      <c r="L1714" s="39"/>
      <c r="M1714" s="39"/>
    </row>
    <row r="1715" spans="1:13" x14ac:dyDescent="0.2">
      <c r="A1715" s="876"/>
      <c r="B1715" s="899"/>
      <c r="C1715" s="830" t="s">
        <v>97</v>
      </c>
      <c r="D1715" s="24">
        <v>0</v>
      </c>
      <c r="E1715" s="213">
        <v>0</v>
      </c>
      <c r="F1715" s="95">
        <v>0</v>
      </c>
      <c r="G1715" s="213">
        <v>0</v>
      </c>
      <c r="H1715" s="922"/>
      <c r="I1715" s="39"/>
      <c r="J1715" s="39"/>
      <c r="K1715" s="39"/>
      <c r="L1715" s="39"/>
      <c r="M1715" s="39"/>
    </row>
    <row r="1716" spans="1:13" ht="15" customHeight="1" x14ac:dyDescent="0.2">
      <c r="A1716" s="876" t="s">
        <v>346</v>
      </c>
      <c r="B1716" s="899" t="s">
        <v>375</v>
      </c>
      <c r="C1716" s="830" t="s">
        <v>267</v>
      </c>
      <c r="D1716" s="68">
        <f>D1717+D1718+D1719+D1720</f>
        <v>1000</v>
      </c>
      <c r="E1716" s="68">
        <f>E1717+E1718+E1719+E1720</f>
        <v>1000</v>
      </c>
      <c r="F1716" s="96">
        <f>E1716/D1716*100</f>
        <v>100</v>
      </c>
      <c r="G1716" s="68">
        <f>G1717+G1718+G1719+G1720</f>
        <v>1000</v>
      </c>
      <c r="H1716" s="920" t="s">
        <v>1211</v>
      </c>
      <c r="I1716" s="39"/>
      <c r="J1716" s="39"/>
      <c r="K1716" s="39"/>
      <c r="L1716" s="39"/>
      <c r="M1716" s="39"/>
    </row>
    <row r="1717" spans="1:13" ht="45" x14ac:dyDescent="0.2">
      <c r="A1717" s="876"/>
      <c r="B1717" s="899"/>
      <c r="C1717" s="830" t="s">
        <v>8</v>
      </c>
      <c r="D1717" s="24">
        <v>0</v>
      </c>
      <c r="E1717" s="213">
        <v>0</v>
      </c>
      <c r="F1717" s="95">
        <v>0</v>
      </c>
      <c r="G1717" s="213">
        <v>0</v>
      </c>
      <c r="H1717" s="921"/>
      <c r="I1717" s="39"/>
      <c r="J1717" s="39"/>
      <c r="K1717" s="39"/>
      <c r="L1717" s="39"/>
      <c r="M1717" s="39"/>
    </row>
    <row r="1718" spans="1:13" ht="45" customHeight="1" x14ac:dyDescent="0.2">
      <c r="A1718" s="876"/>
      <c r="B1718" s="899"/>
      <c r="C1718" s="830" t="s">
        <v>2</v>
      </c>
      <c r="D1718" s="24">
        <v>0</v>
      </c>
      <c r="E1718" s="213">
        <v>0</v>
      </c>
      <c r="F1718" s="95">
        <v>0</v>
      </c>
      <c r="G1718" s="213">
        <v>0</v>
      </c>
      <c r="H1718" s="921"/>
      <c r="I1718" s="39"/>
      <c r="J1718" s="39"/>
      <c r="K1718" s="39"/>
      <c r="L1718" s="39"/>
      <c r="M1718" s="39"/>
    </row>
    <row r="1719" spans="1:13" ht="45" customHeight="1" x14ac:dyDescent="0.2">
      <c r="A1719" s="876"/>
      <c r="B1719" s="899"/>
      <c r="C1719" s="830" t="s">
        <v>3</v>
      </c>
      <c r="D1719" s="24">
        <v>1000</v>
      </c>
      <c r="E1719" s="213">
        <v>1000</v>
      </c>
      <c r="F1719" s="95">
        <f>E1719/D1719*100</f>
        <v>100</v>
      </c>
      <c r="G1719" s="213">
        <v>1000</v>
      </c>
      <c r="H1719" s="921"/>
      <c r="I1719" s="39"/>
      <c r="J1719" s="39"/>
      <c r="K1719" s="39"/>
      <c r="L1719" s="39"/>
      <c r="M1719" s="39"/>
    </row>
    <row r="1720" spans="1:13" x14ac:dyDescent="0.2">
      <c r="A1720" s="876"/>
      <c r="B1720" s="899"/>
      <c r="C1720" s="830" t="s">
        <v>97</v>
      </c>
      <c r="D1720" s="24">
        <v>0</v>
      </c>
      <c r="E1720" s="213">
        <v>0</v>
      </c>
      <c r="F1720" s="95">
        <v>0</v>
      </c>
      <c r="G1720" s="213">
        <v>0</v>
      </c>
      <c r="H1720" s="922"/>
      <c r="I1720" s="39"/>
      <c r="J1720" s="39"/>
      <c r="K1720" s="39"/>
      <c r="L1720" s="39"/>
      <c r="M1720" s="39"/>
    </row>
    <row r="1721" spans="1:13" ht="15" customHeight="1" x14ac:dyDescent="0.2">
      <c r="A1721" s="876" t="s">
        <v>376</v>
      </c>
      <c r="B1721" s="899" t="s">
        <v>377</v>
      </c>
      <c r="C1721" s="830" t="s">
        <v>267</v>
      </c>
      <c r="D1721" s="24">
        <f>D1722+D1723+D1724+D1725</f>
        <v>4424.1000000000004</v>
      </c>
      <c r="E1721" s="24">
        <f>E1722+E1723+E1724+E1725</f>
        <v>4424.1000000000004</v>
      </c>
      <c r="F1721" s="95">
        <f>E1721/D1721*100</f>
        <v>100</v>
      </c>
      <c r="G1721" s="24">
        <f>G1722+G1723+G1724+G1725</f>
        <v>4424.1000000000004</v>
      </c>
      <c r="H1721" s="920" t="s">
        <v>1211</v>
      </c>
      <c r="I1721" s="39"/>
      <c r="J1721" s="39"/>
      <c r="K1721" s="39"/>
      <c r="L1721" s="39"/>
      <c r="M1721" s="39"/>
    </row>
    <row r="1722" spans="1:13" ht="45" x14ac:dyDescent="0.2">
      <c r="A1722" s="876"/>
      <c r="B1722" s="899"/>
      <c r="C1722" s="830" t="s">
        <v>8</v>
      </c>
      <c r="D1722" s="24">
        <v>0</v>
      </c>
      <c r="E1722" s="213">
        <v>0</v>
      </c>
      <c r="F1722" s="95">
        <v>0</v>
      </c>
      <c r="G1722" s="213">
        <v>0</v>
      </c>
      <c r="H1722" s="921"/>
      <c r="I1722" s="39"/>
      <c r="J1722" s="39"/>
      <c r="K1722" s="39"/>
      <c r="L1722" s="39"/>
      <c r="M1722" s="39"/>
    </row>
    <row r="1723" spans="1:13" ht="45" customHeight="1" x14ac:dyDescent="0.2">
      <c r="A1723" s="876"/>
      <c r="B1723" s="899"/>
      <c r="C1723" s="830" t="s">
        <v>2</v>
      </c>
      <c r="D1723" s="24">
        <v>0</v>
      </c>
      <c r="E1723" s="213">
        <v>0</v>
      </c>
      <c r="F1723" s="95">
        <v>0</v>
      </c>
      <c r="G1723" s="213">
        <v>0</v>
      </c>
      <c r="H1723" s="921"/>
      <c r="I1723" s="39"/>
      <c r="J1723" s="39"/>
      <c r="K1723" s="39"/>
      <c r="L1723" s="39"/>
      <c r="M1723" s="39"/>
    </row>
    <row r="1724" spans="1:13" ht="45" customHeight="1" x14ac:dyDescent="0.2">
      <c r="A1724" s="876"/>
      <c r="B1724" s="899"/>
      <c r="C1724" s="830" t="s">
        <v>3</v>
      </c>
      <c r="D1724" s="24">
        <v>4424.1000000000004</v>
      </c>
      <c r="E1724" s="213">
        <v>4424.1000000000004</v>
      </c>
      <c r="F1724" s="95">
        <f>E1724/D1724*100</f>
        <v>100</v>
      </c>
      <c r="G1724" s="213">
        <v>4424.1000000000004</v>
      </c>
      <c r="H1724" s="921"/>
      <c r="I1724" s="39"/>
      <c r="J1724" s="39"/>
      <c r="K1724" s="39"/>
      <c r="L1724" s="39"/>
      <c r="M1724" s="39"/>
    </row>
    <row r="1725" spans="1:13" x14ac:dyDescent="0.2">
      <c r="A1725" s="876"/>
      <c r="B1725" s="899"/>
      <c r="C1725" s="830" t="s">
        <v>97</v>
      </c>
      <c r="D1725" s="24">
        <v>0</v>
      </c>
      <c r="E1725" s="213">
        <v>0</v>
      </c>
      <c r="F1725" s="95">
        <v>0</v>
      </c>
      <c r="G1725" s="213">
        <v>0</v>
      </c>
      <c r="H1725" s="922"/>
      <c r="I1725" s="39"/>
      <c r="J1725" s="39"/>
      <c r="K1725" s="39"/>
      <c r="L1725" s="39"/>
      <c r="M1725" s="39"/>
    </row>
    <row r="1726" spans="1:13" ht="15" customHeight="1" x14ac:dyDescent="0.2">
      <c r="A1726" s="876" t="s">
        <v>378</v>
      </c>
      <c r="B1726" s="899" t="s">
        <v>379</v>
      </c>
      <c r="C1726" s="830" t="s">
        <v>267</v>
      </c>
      <c r="D1726" s="24">
        <f>D1727+D1728+D1729+D1730</f>
        <v>1768.8</v>
      </c>
      <c r="E1726" s="24">
        <f>E1727+E1728+E1729+E1730</f>
        <v>1768.7</v>
      </c>
      <c r="F1726" s="95">
        <f>E1726/D1726*100</f>
        <v>99.994346449570344</v>
      </c>
      <c r="G1726" s="24">
        <f>G1727+G1728+G1729+G1730</f>
        <v>1768.7</v>
      </c>
      <c r="H1726" s="920" t="s">
        <v>1211</v>
      </c>
      <c r="I1726" s="39"/>
      <c r="J1726" s="39"/>
      <c r="K1726" s="39"/>
      <c r="L1726" s="39"/>
      <c r="M1726" s="39"/>
    </row>
    <row r="1727" spans="1:13" ht="45" x14ac:dyDescent="0.2">
      <c r="A1727" s="876"/>
      <c r="B1727" s="899"/>
      <c r="C1727" s="830" t="s">
        <v>8</v>
      </c>
      <c r="D1727" s="24">
        <v>0</v>
      </c>
      <c r="E1727" s="213">
        <v>0</v>
      </c>
      <c r="F1727" s="95">
        <v>0</v>
      </c>
      <c r="G1727" s="213">
        <v>0</v>
      </c>
      <c r="H1727" s="921"/>
      <c r="I1727" s="39"/>
      <c r="J1727" s="39"/>
      <c r="K1727" s="39"/>
      <c r="L1727" s="39"/>
      <c r="M1727" s="39"/>
    </row>
    <row r="1728" spans="1:13" ht="45" customHeight="1" x14ac:dyDescent="0.2">
      <c r="A1728" s="876"/>
      <c r="B1728" s="899"/>
      <c r="C1728" s="830" t="s">
        <v>2</v>
      </c>
      <c r="D1728" s="24">
        <v>0</v>
      </c>
      <c r="E1728" s="213">
        <v>0</v>
      </c>
      <c r="F1728" s="95">
        <v>0</v>
      </c>
      <c r="G1728" s="213">
        <v>0</v>
      </c>
      <c r="H1728" s="921"/>
      <c r="I1728" s="39"/>
      <c r="J1728" s="39"/>
      <c r="K1728" s="39"/>
      <c r="L1728" s="39"/>
      <c r="M1728" s="39"/>
    </row>
    <row r="1729" spans="1:13" ht="45" customHeight="1" x14ac:dyDescent="0.2">
      <c r="A1729" s="876"/>
      <c r="B1729" s="899"/>
      <c r="C1729" s="830" t="s">
        <v>3</v>
      </c>
      <c r="D1729" s="24">
        <v>1768.8</v>
      </c>
      <c r="E1729" s="213">
        <v>1768.7</v>
      </c>
      <c r="F1729" s="95">
        <f>E1729/D1729*100</f>
        <v>99.994346449570344</v>
      </c>
      <c r="G1729" s="213">
        <v>1768.7</v>
      </c>
      <c r="H1729" s="921"/>
      <c r="I1729" s="39"/>
      <c r="J1729" s="39"/>
      <c r="K1729" s="39"/>
      <c r="L1729" s="39"/>
      <c r="M1729" s="39"/>
    </row>
    <row r="1730" spans="1:13" x14ac:dyDescent="0.2">
      <c r="A1730" s="876"/>
      <c r="B1730" s="899"/>
      <c r="C1730" s="830" t="s">
        <v>97</v>
      </c>
      <c r="D1730" s="24">
        <v>0</v>
      </c>
      <c r="E1730" s="213">
        <v>0</v>
      </c>
      <c r="F1730" s="95">
        <v>0</v>
      </c>
      <c r="G1730" s="213">
        <v>0</v>
      </c>
      <c r="H1730" s="922"/>
      <c r="I1730" s="39"/>
      <c r="J1730" s="39"/>
      <c r="K1730" s="39"/>
      <c r="L1730" s="39"/>
      <c r="M1730" s="39"/>
    </row>
    <row r="1731" spans="1:13" ht="15" customHeight="1" x14ac:dyDescent="0.2">
      <c r="A1731" s="876" t="s">
        <v>380</v>
      </c>
      <c r="B1731" s="899" t="s">
        <v>982</v>
      </c>
      <c r="C1731" s="830" t="s">
        <v>267</v>
      </c>
      <c r="D1731" s="24">
        <f>D1732+D1733+D1734+D1735</f>
        <v>6630</v>
      </c>
      <c r="E1731" s="24">
        <f>E1732+E1733+E1734+E1735</f>
        <v>6555.91</v>
      </c>
      <c r="F1731" s="95">
        <f>E1731/D1731*100</f>
        <v>98.882503770739063</v>
      </c>
      <c r="G1731" s="24">
        <f>G1732+G1733+G1734+G1735</f>
        <v>6555.91</v>
      </c>
      <c r="H1731" s="920"/>
      <c r="I1731" s="39"/>
      <c r="J1731" s="39"/>
      <c r="K1731" s="39"/>
      <c r="L1731" s="39"/>
      <c r="M1731" s="39"/>
    </row>
    <row r="1732" spans="1:13" ht="45" x14ac:dyDescent="0.2">
      <c r="A1732" s="876"/>
      <c r="B1732" s="899"/>
      <c r="C1732" s="830" t="s">
        <v>8</v>
      </c>
      <c r="D1732" s="24">
        <v>0</v>
      </c>
      <c r="E1732" s="213">
        <v>0</v>
      </c>
      <c r="F1732" s="95">
        <v>0</v>
      </c>
      <c r="G1732" s="213">
        <v>0</v>
      </c>
      <c r="H1732" s="921"/>
      <c r="I1732" s="39"/>
      <c r="J1732" s="39"/>
      <c r="K1732" s="39"/>
      <c r="L1732" s="39"/>
      <c r="M1732" s="39"/>
    </row>
    <row r="1733" spans="1:13" ht="45" customHeight="1" x14ac:dyDescent="0.2">
      <c r="A1733" s="876"/>
      <c r="B1733" s="899"/>
      <c r="C1733" s="830" t="s">
        <v>2</v>
      </c>
      <c r="D1733" s="24">
        <v>0</v>
      </c>
      <c r="E1733" s="213">
        <v>0</v>
      </c>
      <c r="F1733" s="95">
        <v>0</v>
      </c>
      <c r="G1733" s="213">
        <v>0</v>
      </c>
      <c r="H1733" s="921"/>
      <c r="I1733" s="39"/>
      <c r="J1733" s="39"/>
      <c r="K1733" s="39"/>
      <c r="L1733" s="39"/>
      <c r="M1733" s="39"/>
    </row>
    <row r="1734" spans="1:13" ht="58.5" customHeight="1" x14ac:dyDescent="0.2">
      <c r="A1734" s="876"/>
      <c r="B1734" s="899"/>
      <c r="C1734" s="830" t="s">
        <v>3</v>
      </c>
      <c r="D1734" s="153">
        <v>6630</v>
      </c>
      <c r="E1734" s="394">
        <v>6555.91</v>
      </c>
      <c r="F1734" s="390">
        <f>E1734/D1734*100</f>
        <v>98.882503770739063</v>
      </c>
      <c r="G1734" s="394">
        <v>6555.91</v>
      </c>
      <c r="H1734" s="921"/>
      <c r="I1734" s="39"/>
      <c r="J1734" s="39"/>
      <c r="K1734" s="39"/>
      <c r="L1734" s="39"/>
      <c r="M1734" s="39"/>
    </row>
    <row r="1735" spans="1:13" x14ac:dyDescent="0.2">
      <c r="A1735" s="876"/>
      <c r="B1735" s="899"/>
      <c r="C1735" s="830" t="s">
        <v>97</v>
      </c>
      <c r="D1735" s="24">
        <v>0</v>
      </c>
      <c r="E1735" s="213">
        <v>0</v>
      </c>
      <c r="F1735" s="95">
        <v>0</v>
      </c>
      <c r="G1735" s="213">
        <v>0</v>
      </c>
      <c r="H1735" s="922"/>
      <c r="I1735" s="39"/>
      <c r="J1735" s="39"/>
      <c r="K1735" s="39"/>
      <c r="L1735" s="39"/>
      <c r="M1735" s="39"/>
    </row>
    <row r="1736" spans="1:13" ht="15" customHeight="1" x14ac:dyDescent="0.2">
      <c r="A1736" s="876" t="s">
        <v>381</v>
      </c>
      <c r="B1736" s="899" t="s">
        <v>382</v>
      </c>
      <c r="C1736" s="830" t="s">
        <v>267</v>
      </c>
      <c r="D1736" s="24">
        <v>10108.5</v>
      </c>
      <c r="E1736" s="24">
        <f>E1737+E1738+E1739+E1740</f>
        <v>10086.08</v>
      </c>
      <c r="F1736" s="95">
        <f>E1736/D1736*100</f>
        <v>99.778206459909981</v>
      </c>
      <c r="G1736" s="24">
        <f>G1737+G1738+G1739+G1740</f>
        <v>10086.08</v>
      </c>
      <c r="H1736" s="920" t="s">
        <v>1211</v>
      </c>
      <c r="I1736" s="39"/>
      <c r="J1736" s="39"/>
      <c r="K1736" s="39"/>
      <c r="L1736" s="39"/>
      <c r="M1736" s="39"/>
    </row>
    <row r="1737" spans="1:13" ht="45" x14ac:dyDescent="0.2">
      <c r="A1737" s="876"/>
      <c r="B1737" s="899"/>
      <c r="C1737" s="830" t="s">
        <v>8</v>
      </c>
      <c r="D1737" s="24">
        <v>0</v>
      </c>
      <c r="E1737" s="213">
        <v>0</v>
      </c>
      <c r="F1737" s="95">
        <v>0</v>
      </c>
      <c r="G1737" s="213">
        <v>0</v>
      </c>
      <c r="H1737" s="921"/>
      <c r="I1737" s="39"/>
      <c r="J1737" s="39"/>
      <c r="K1737" s="39"/>
      <c r="L1737" s="39"/>
      <c r="M1737" s="39"/>
    </row>
    <row r="1738" spans="1:13" ht="45" customHeight="1" x14ac:dyDescent="0.2">
      <c r="A1738" s="876"/>
      <c r="B1738" s="899"/>
      <c r="C1738" s="830" t="s">
        <v>2</v>
      </c>
      <c r="D1738" s="24">
        <v>0</v>
      </c>
      <c r="E1738" s="213">
        <v>0</v>
      </c>
      <c r="F1738" s="95">
        <v>0</v>
      </c>
      <c r="G1738" s="213">
        <v>0</v>
      </c>
      <c r="H1738" s="921"/>
      <c r="I1738" s="39"/>
      <c r="J1738" s="39"/>
      <c r="K1738" s="39"/>
      <c r="L1738" s="39"/>
      <c r="M1738" s="39"/>
    </row>
    <row r="1739" spans="1:13" ht="116.25" customHeight="1" x14ac:dyDescent="0.2">
      <c r="A1739" s="876"/>
      <c r="B1739" s="899"/>
      <c r="C1739" s="830" t="s">
        <v>3</v>
      </c>
      <c r="D1739" s="24">
        <v>10108.5</v>
      </c>
      <c r="E1739" s="213">
        <v>10086.08</v>
      </c>
      <c r="F1739" s="95">
        <f>E1739/D1739*100</f>
        <v>99.778206459909981</v>
      </c>
      <c r="G1739" s="213">
        <v>10086.08</v>
      </c>
      <c r="H1739" s="921"/>
      <c r="I1739" s="39"/>
      <c r="J1739" s="39"/>
      <c r="K1739" s="39"/>
      <c r="L1739" s="39"/>
      <c r="M1739" s="39"/>
    </row>
    <row r="1740" spans="1:13" x14ac:dyDescent="0.2">
      <c r="A1740" s="876"/>
      <c r="B1740" s="899"/>
      <c r="C1740" s="830" t="s">
        <v>97</v>
      </c>
      <c r="D1740" s="24">
        <v>0</v>
      </c>
      <c r="E1740" s="213">
        <v>0</v>
      </c>
      <c r="F1740" s="95">
        <v>0</v>
      </c>
      <c r="G1740" s="213">
        <v>0</v>
      </c>
      <c r="H1740" s="922"/>
      <c r="I1740" s="39"/>
      <c r="J1740" s="39"/>
      <c r="K1740" s="39"/>
      <c r="L1740" s="39"/>
      <c r="M1740" s="39"/>
    </row>
    <row r="1741" spans="1:13" ht="15" customHeight="1" x14ac:dyDescent="0.2">
      <c r="A1741" s="876" t="s">
        <v>397</v>
      </c>
      <c r="B1741" s="899" t="s">
        <v>983</v>
      </c>
      <c r="C1741" s="830" t="s">
        <v>267</v>
      </c>
      <c r="D1741" s="24">
        <f>D1742+D1743+D1744+D1745</f>
        <v>1570</v>
      </c>
      <c r="E1741" s="24">
        <f>E1742+E1743+E1744+E1745</f>
        <v>1540.2</v>
      </c>
      <c r="F1741" s="95">
        <f>E1741/D1741*100</f>
        <v>98.101910828025481</v>
      </c>
      <c r="G1741" s="24">
        <f>G1742+G1743+G1744+G1745</f>
        <v>1540.2</v>
      </c>
      <c r="H1741" s="920"/>
      <c r="I1741" s="39"/>
      <c r="J1741" s="39"/>
      <c r="K1741" s="39"/>
      <c r="L1741" s="39"/>
      <c r="M1741" s="39"/>
    </row>
    <row r="1742" spans="1:13" ht="45" x14ac:dyDescent="0.2">
      <c r="A1742" s="876"/>
      <c r="B1742" s="899"/>
      <c r="C1742" s="830" t="s">
        <v>8</v>
      </c>
      <c r="D1742" s="24">
        <v>0</v>
      </c>
      <c r="E1742" s="213">
        <v>0</v>
      </c>
      <c r="F1742" s="95">
        <v>0</v>
      </c>
      <c r="G1742" s="213">
        <v>0</v>
      </c>
      <c r="H1742" s="921"/>
      <c r="I1742" s="39"/>
      <c r="J1742" s="39"/>
      <c r="K1742" s="39"/>
      <c r="L1742" s="39"/>
      <c r="M1742" s="39"/>
    </row>
    <row r="1743" spans="1:13" ht="45" customHeight="1" x14ac:dyDescent="0.2">
      <c r="A1743" s="876"/>
      <c r="B1743" s="899"/>
      <c r="C1743" s="830" t="s">
        <v>2</v>
      </c>
      <c r="D1743" s="24">
        <v>0</v>
      </c>
      <c r="E1743" s="213">
        <v>0</v>
      </c>
      <c r="F1743" s="95">
        <v>0</v>
      </c>
      <c r="G1743" s="213">
        <v>0</v>
      </c>
      <c r="H1743" s="921"/>
      <c r="I1743" s="39"/>
      <c r="J1743" s="39"/>
      <c r="K1743" s="39"/>
      <c r="L1743" s="39"/>
      <c r="M1743" s="39"/>
    </row>
    <row r="1744" spans="1:13" ht="82.5" customHeight="1" x14ac:dyDescent="0.2">
      <c r="A1744" s="876"/>
      <c r="B1744" s="899"/>
      <c r="C1744" s="830" t="s">
        <v>3</v>
      </c>
      <c r="D1744" s="153">
        <v>1570</v>
      </c>
      <c r="E1744" s="213">
        <v>1540.2</v>
      </c>
      <c r="F1744" s="390">
        <f>E1744/D1744*100</f>
        <v>98.101910828025481</v>
      </c>
      <c r="G1744" s="213">
        <v>1540.2</v>
      </c>
      <c r="H1744" s="921"/>
      <c r="I1744" s="39"/>
      <c r="J1744" s="39"/>
      <c r="K1744" s="39"/>
      <c r="L1744" s="39"/>
      <c r="M1744" s="39"/>
    </row>
    <row r="1745" spans="1:13" x14ac:dyDescent="0.2">
      <c r="A1745" s="876"/>
      <c r="B1745" s="899"/>
      <c r="C1745" s="830" t="s">
        <v>97</v>
      </c>
      <c r="D1745" s="24">
        <v>0</v>
      </c>
      <c r="E1745" s="213">
        <v>0</v>
      </c>
      <c r="F1745" s="95">
        <v>0</v>
      </c>
      <c r="G1745" s="213">
        <v>0</v>
      </c>
      <c r="H1745" s="922"/>
      <c r="I1745" s="39"/>
      <c r="J1745" s="39"/>
      <c r="K1745" s="39"/>
      <c r="L1745" s="39"/>
      <c r="M1745" s="39"/>
    </row>
    <row r="1746" spans="1:13" ht="15" customHeight="1" x14ac:dyDescent="0.2">
      <c r="A1746" s="876" t="s">
        <v>399</v>
      </c>
      <c r="B1746" s="899" t="s">
        <v>984</v>
      </c>
      <c r="C1746" s="830" t="s">
        <v>267</v>
      </c>
      <c r="D1746" s="24">
        <f>SUM(D1747:D1750)</f>
        <v>14167</v>
      </c>
      <c r="E1746" s="24">
        <f t="shared" ref="E1746" si="195">E1747+E1748+E1749+E1750</f>
        <v>12419.33</v>
      </c>
      <c r="F1746" s="95">
        <f t="shared" ref="F1746" si="196">E1746/D1746*100</f>
        <v>87.663796145973038</v>
      </c>
      <c r="G1746" s="24">
        <f t="shared" ref="G1746" si="197">G1747+G1748+G1749+G1750</f>
        <v>12419.33</v>
      </c>
      <c r="H1746" s="920" t="s">
        <v>1211</v>
      </c>
      <c r="I1746" s="39"/>
      <c r="J1746" s="39"/>
      <c r="K1746" s="39"/>
      <c r="L1746" s="39"/>
      <c r="M1746" s="39"/>
    </row>
    <row r="1747" spans="1:13" ht="45" x14ac:dyDescent="0.2">
      <c r="A1747" s="876"/>
      <c r="B1747" s="899"/>
      <c r="C1747" s="830" t="s">
        <v>8</v>
      </c>
      <c r="D1747" s="24">
        <v>0</v>
      </c>
      <c r="E1747" s="213">
        <v>0</v>
      </c>
      <c r="F1747" s="95">
        <v>0</v>
      </c>
      <c r="G1747" s="213">
        <v>0</v>
      </c>
      <c r="H1747" s="921"/>
      <c r="I1747" s="39"/>
      <c r="J1747" s="39"/>
      <c r="K1747" s="39"/>
      <c r="L1747" s="39"/>
      <c r="M1747" s="39"/>
    </row>
    <row r="1748" spans="1:13" ht="45" customHeight="1" x14ac:dyDescent="0.2">
      <c r="A1748" s="876"/>
      <c r="B1748" s="899"/>
      <c r="C1748" s="830" t="s">
        <v>2</v>
      </c>
      <c r="D1748" s="24">
        <v>0</v>
      </c>
      <c r="E1748" s="213">
        <v>0</v>
      </c>
      <c r="F1748" s="95">
        <v>0</v>
      </c>
      <c r="G1748" s="213">
        <v>0</v>
      </c>
      <c r="H1748" s="921"/>
      <c r="I1748" s="39"/>
      <c r="J1748" s="39"/>
      <c r="K1748" s="39"/>
      <c r="L1748" s="39"/>
      <c r="M1748" s="39"/>
    </row>
    <row r="1749" spans="1:13" ht="45" customHeight="1" x14ac:dyDescent="0.2">
      <c r="A1749" s="876"/>
      <c r="B1749" s="899"/>
      <c r="C1749" s="830" t="s">
        <v>3</v>
      </c>
      <c r="D1749" s="24">
        <v>14167</v>
      </c>
      <c r="E1749" s="213">
        <v>12419.33</v>
      </c>
      <c r="F1749" s="95">
        <f t="shared" ref="F1749" si="198">E1749/D1749*100</f>
        <v>87.663796145973038</v>
      </c>
      <c r="G1749" s="213">
        <v>12419.33</v>
      </c>
      <c r="H1749" s="921"/>
      <c r="I1749" s="39"/>
      <c r="J1749" s="39"/>
      <c r="K1749" s="39"/>
      <c r="L1749" s="39"/>
      <c r="M1749" s="39"/>
    </row>
    <row r="1750" spans="1:13" x14ac:dyDescent="0.2">
      <c r="A1750" s="876"/>
      <c r="B1750" s="899"/>
      <c r="C1750" s="830" t="s">
        <v>97</v>
      </c>
      <c r="D1750" s="24">
        <v>0</v>
      </c>
      <c r="E1750" s="213">
        <v>0</v>
      </c>
      <c r="F1750" s="95">
        <v>0</v>
      </c>
      <c r="G1750" s="213">
        <v>0</v>
      </c>
      <c r="H1750" s="922"/>
      <c r="I1750" s="39"/>
      <c r="J1750" s="39"/>
      <c r="K1750" s="39"/>
      <c r="L1750" s="39"/>
      <c r="M1750" s="39"/>
    </row>
    <row r="1751" spans="1:13" ht="15" customHeight="1" x14ac:dyDescent="0.2">
      <c r="A1751" s="876" t="s">
        <v>402</v>
      </c>
      <c r="B1751" s="899" t="s">
        <v>985</v>
      </c>
      <c r="C1751" s="830" t="s">
        <v>267</v>
      </c>
      <c r="D1751" s="24">
        <v>958</v>
      </c>
      <c r="E1751" s="24">
        <v>937.62</v>
      </c>
      <c r="F1751" s="95">
        <f t="shared" ref="F1751" si="199">E1751/D1751*100</f>
        <v>97.872651356993728</v>
      </c>
      <c r="G1751" s="24">
        <v>937.62</v>
      </c>
      <c r="H1751" s="900" t="s">
        <v>1734</v>
      </c>
      <c r="I1751" s="39"/>
      <c r="J1751" s="39"/>
      <c r="K1751" s="39"/>
      <c r="L1751" s="39"/>
      <c r="M1751" s="39"/>
    </row>
    <row r="1752" spans="1:13" ht="45" x14ac:dyDescent="0.2">
      <c r="A1752" s="876"/>
      <c r="B1752" s="899"/>
      <c r="C1752" s="830" t="s">
        <v>8</v>
      </c>
      <c r="D1752" s="24">
        <v>0</v>
      </c>
      <c r="E1752" s="213">
        <v>0</v>
      </c>
      <c r="F1752" s="95">
        <v>0</v>
      </c>
      <c r="G1752" s="213">
        <v>0</v>
      </c>
      <c r="H1752" s="901"/>
      <c r="I1752" s="39"/>
      <c r="J1752" s="39"/>
      <c r="K1752" s="39"/>
      <c r="L1752" s="39"/>
      <c r="M1752" s="39"/>
    </row>
    <row r="1753" spans="1:13" ht="45" customHeight="1" x14ac:dyDescent="0.2">
      <c r="A1753" s="876"/>
      <c r="B1753" s="899"/>
      <c r="C1753" s="830" t="s">
        <v>2</v>
      </c>
      <c r="D1753" s="24">
        <v>0</v>
      </c>
      <c r="E1753" s="213">
        <v>0</v>
      </c>
      <c r="F1753" s="95">
        <v>0</v>
      </c>
      <c r="G1753" s="213">
        <v>0</v>
      </c>
      <c r="H1753" s="901"/>
      <c r="I1753" s="39"/>
      <c r="J1753" s="39"/>
      <c r="K1753" s="39"/>
      <c r="L1753" s="39"/>
      <c r="M1753" s="39"/>
    </row>
    <row r="1754" spans="1:13" ht="62.25" customHeight="1" x14ac:dyDescent="0.2">
      <c r="A1754" s="876"/>
      <c r="B1754" s="899"/>
      <c r="C1754" s="830" t="s">
        <v>3</v>
      </c>
      <c r="D1754" s="24">
        <v>958</v>
      </c>
      <c r="E1754" s="213">
        <v>937.62</v>
      </c>
      <c r="F1754" s="95">
        <f t="shared" ref="F1754" si="200">E1754/D1754*100</f>
        <v>97.872651356993728</v>
      </c>
      <c r="G1754" s="213">
        <v>937.62</v>
      </c>
      <c r="H1754" s="901"/>
      <c r="I1754" s="39"/>
      <c r="J1754" s="39"/>
      <c r="K1754" s="39"/>
      <c r="L1754" s="39"/>
      <c r="M1754" s="39"/>
    </row>
    <row r="1755" spans="1:13" x14ac:dyDescent="0.2">
      <c r="A1755" s="876"/>
      <c r="B1755" s="899"/>
      <c r="C1755" s="830" t="s">
        <v>97</v>
      </c>
      <c r="D1755" s="24">
        <v>0</v>
      </c>
      <c r="E1755" s="213">
        <v>0</v>
      </c>
      <c r="F1755" s="95">
        <v>0</v>
      </c>
      <c r="G1755" s="213">
        <v>0</v>
      </c>
      <c r="H1755" s="902"/>
      <c r="I1755" s="39"/>
      <c r="J1755" s="39"/>
      <c r="K1755" s="39"/>
      <c r="L1755" s="39"/>
      <c r="M1755" s="39"/>
    </row>
    <row r="1756" spans="1:13" ht="15" customHeight="1" x14ac:dyDescent="0.2">
      <c r="A1756" s="876" t="s">
        <v>404</v>
      </c>
      <c r="B1756" s="899" t="s">
        <v>987</v>
      </c>
      <c r="C1756" s="830" t="s">
        <v>267</v>
      </c>
      <c r="D1756" s="24">
        <v>800</v>
      </c>
      <c r="E1756" s="68">
        <f t="shared" ref="E1756" si="201">E1757+E1758+E1759+E1760</f>
        <v>550.04</v>
      </c>
      <c r="F1756" s="96">
        <f t="shared" ref="F1756" si="202">E1756/D1756*100</f>
        <v>68.754999999999995</v>
      </c>
      <c r="G1756" s="24">
        <v>550.04</v>
      </c>
      <c r="H1756" s="920" t="s">
        <v>1211</v>
      </c>
      <c r="I1756" s="39"/>
      <c r="J1756" s="39"/>
      <c r="K1756" s="39"/>
      <c r="L1756" s="39"/>
      <c r="M1756" s="39"/>
    </row>
    <row r="1757" spans="1:13" ht="45" x14ac:dyDescent="0.2">
      <c r="A1757" s="876"/>
      <c r="B1757" s="899"/>
      <c r="C1757" s="830" t="s">
        <v>8</v>
      </c>
      <c r="D1757" s="24">
        <v>0</v>
      </c>
      <c r="E1757" s="213">
        <v>0</v>
      </c>
      <c r="F1757" s="95">
        <v>0</v>
      </c>
      <c r="G1757" s="213">
        <v>0</v>
      </c>
      <c r="H1757" s="921"/>
      <c r="I1757" s="39"/>
      <c r="J1757" s="39"/>
      <c r="K1757" s="39"/>
      <c r="L1757" s="39"/>
      <c r="M1757" s="39"/>
    </row>
    <row r="1758" spans="1:13" ht="45" customHeight="1" x14ac:dyDescent="0.2">
      <c r="A1758" s="876"/>
      <c r="B1758" s="899"/>
      <c r="C1758" s="830" t="s">
        <v>2</v>
      </c>
      <c r="D1758" s="24">
        <v>0</v>
      </c>
      <c r="E1758" s="213">
        <v>0</v>
      </c>
      <c r="F1758" s="95">
        <v>0</v>
      </c>
      <c r="G1758" s="213">
        <v>0</v>
      </c>
      <c r="H1758" s="921"/>
      <c r="I1758" s="39"/>
      <c r="J1758" s="39"/>
      <c r="K1758" s="39"/>
      <c r="L1758" s="39"/>
      <c r="M1758" s="39"/>
    </row>
    <row r="1759" spans="1:13" ht="45" customHeight="1" x14ac:dyDescent="0.2">
      <c r="A1759" s="876"/>
      <c r="B1759" s="899"/>
      <c r="C1759" s="830" t="s">
        <v>3</v>
      </c>
      <c r="D1759" s="24">
        <v>800</v>
      </c>
      <c r="E1759" s="213">
        <v>550.04</v>
      </c>
      <c r="F1759" s="96">
        <f t="shared" ref="F1759" si="203">E1759/D1759*100</f>
        <v>68.754999999999995</v>
      </c>
      <c r="G1759" s="213">
        <v>550.04</v>
      </c>
      <c r="H1759" s="921"/>
      <c r="I1759" s="39"/>
      <c r="J1759" s="39"/>
      <c r="K1759" s="39"/>
      <c r="L1759" s="39"/>
      <c r="M1759" s="39"/>
    </row>
    <row r="1760" spans="1:13" x14ac:dyDescent="0.2">
      <c r="A1760" s="876"/>
      <c r="B1760" s="899"/>
      <c r="C1760" s="830" t="s">
        <v>97</v>
      </c>
      <c r="D1760" s="24">
        <v>0</v>
      </c>
      <c r="E1760" s="213">
        <v>0</v>
      </c>
      <c r="F1760" s="95">
        <v>0</v>
      </c>
      <c r="G1760" s="213">
        <v>0</v>
      </c>
      <c r="H1760" s="922"/>
      <c r="I1760" s="39"/>
      <c r="J1760" s="39"/>
      <c r="K1760" s="39"/>
      <c r="L1760" s="39"/>
      <c r="M1760" s="39"/>
    </row>
    <row r="1761" spans="1:13" ht="15" customHeight="1" x14ac:dyDescent="0.2">
      <c r="A1761" s="876" t="s">
        <v>406</v>
      </c>
      <c r="B1761" s="899" t="s">
        <v>988</v>
      </c>
      <c r="C1761" s="830" t="s">
        <v>267</v>
      </c>
      <c r="D1761" s="24">
        <v>260</v>
      </c>
      <c r="E1761" s="24">
        <f t="shared" ref="E1761" si="204">E1762+E1763+E1764+E1765</f>
        <v>190.92</v>
      </c>
      <c r="F1761" s="95">
        <f t="shared" ref="F1761" si="205">E1761/D1761*100</f>
        <v>73.430769230769215</v>
      </c>
      <c r="G1761" s="24">
        <f t="shared" ref="G1761" si="206">G1762+G1763+G1764+G1765</f>
        <v>190.92</v>
      </c>
      <c r="H1761" s="920" t="s">
        <v>1211</v>
      </c>
      <c r="I1761" s="39"/>
      <c r="J1761" s="39"/>
      <c r="K1761" s="39"/>
      <c r="L1761" s="39"/>
      <c r="M1761" s="39"/>
    </row>
    <row r="1762" spans="1:13" ht="45" x14ac:dyDescent="0.2">
      <c r="A1762" s="876"/>
      <c r="B1762" s="899"/>
      <c r="C1762" s="830" t="s">
        <v>8</v>
      </c>
      <c r="D1762" s="24">
        <v>0</v>
      </c>
      <c r="E1762" s="213">
        <v>0</v>
      </c>
      <c r="F1762" s="95">
        <v>0</v>
      </c>
      <c r="G1762" s="213">
        <v>0</v>
      </c>
      <c r="H1762" s="921"/>
      <c r="I1762" s="39"/>
      <c r="J1762" s="39"/>
      <c r="K1762" s="39"/>
      <c r="L1762" s="39"/>
      <c r="M1762" s="39"/>
    </row>
    <row r="1763" spans="1:13" ht="45" customHeight="1" x14ac:dyDescent="0.2">
      <c r="A1763" s="876"/>
      <c r="B1763" s="899"/>
      <c r="C1763" s="830" t="s">
        <v>2</v>
      </c>
      <c r="D1763" s="24">
        <v>0</v>
      </c>
      <c r="E1763" s="213">
        <v>0</v>
      </c>
      <c r="F1763" s="95">
        <v>0</v>
      </c>
      <c r="G1763" s="213">
        <v>0</v>
      </c>
      <c r="H1763" s="921"/>
      <c r="I1763" s="39"/>
      <c r="J1763" s="39"/>
      <c r="K1763" s="39"/>
      <c r="L1763" s="39"/>
      <c r="M1763" s="39"/>
    </row>
    <row r="1764" spans="1:13" ht="45" customHeight="1" x14ac:dyDescent="0.2">
      <c r="A1764" s="876"/>
      <c r="B1764" s="899"/>
      <c r="C1764" s="830" t="s">
        <v>3</v>
      </c>
      <c r="D1764" s="24">
        <v>260</v>
      </c>
      <c r="E1764" s="213">
        <v>190.92</v>
      </c>
      <c r="F1764" s="95">
        <f t="shared" ref="F1764" si="207">E1764/D1764*100</f>
        <v>73.430769230769215</v>
      </c>
      <c r="G1764" s="213">
        <v>190.92</v>
      </c>
      <c r="H1764" s="921"/>
      <c r="I1764" s="39"/>
      <c r="J1764" s="39"/>
      <c r="K1764" s="39"/>
      <c r="L1764" s="39"/>
      <c r="M1764" s="39"/>
    </row>
    <row r="1765" spans="1:13" x14ac:dyDescent="0.2">
      <c r="A1765" s="876"/>
      <c r="B1765" s="899"/>
      <c r="C1765" s="830" t="s">
        <v>97</v>
      </c>
      <c r="D1765" s="24">
        <v>0</v>
      </c>
      <c r="E1765" s="213">
        <v>0</v>
      </c>
      <c r="F1765" s="95">
        <v>0</v>
      </c>
      <c r="G1765" s="213">
        <v>0</v>
      </c>
      <c r="H1765" s="922"/>
      <c r="I1765" s="39"/>
      <c r="J1765" s="39"/>
      <c r="K1765" s="39"/>
      <c r="L1765" s="39"/>
      <c r="M1765" s="39"/>
    </row>
    <row r="1766" spans="1:13" ht="15" customHeight="1" x14ac:dyDescent="0.2">
      <c r="A1766" s="876" t="s">
        <v>408</v>
      </c>
      <c r="B1766" s="899" t="s">
        <v>989</v>
      </c>
      <c r="C1766" s="830" t="s">
        <v>267</v>
      </c>
      <c r="D1766" s="24">
        <v>400</v>
      </c>
      <c r="E1766" s="68">
        <v>389.8</v>
      </c>
      <c r="F1766" s="96">
        <f t="shared" ref="F1766" si="208">E1766/D1766*100</f>
        <v>97.45</v>
      </c>
      <c r="G1766" s="24">
        <v>389.8</v>
      </c>
      <c r="H1766" s="920" t="s">
        <v>1211</v>
      </c>
      <c r="I1766" s="39"/>
      <c r="J1766" s="39"/>
      <c r="K1766" s="39"/>
      <c r="L1766" s="39"/>
      <c r="M1766" s="39"/>
    </row>
    <row r="1767" spans="1:13" ht="45" x14ac:dyDescent="0.2">
      <c r="A1767" s="876"/>
      <c r="B1767" s="899"/>
      <c r="C1767" s="830" t="s">
        <v>8</v>
      </c>
      <c r="D1767" s="24">
        <v>0</v>
      </c>
      <c r="E1767" s="213">
        <v>0</v>
      </c>
      <c r="F1767" s="95">
        <v>0</v>
      </c>
      <c r="G1767" s="213">
        <v>0</v>
      </c>
      <c r="H1767" s="921"/>
      <c r="I1767" s="39"/>
      <c r="J1767" s="39"/>
      <c r="K1767" s="39"/>
      <c r="L1767" s="39"/>
      <c r="M1767" s="39"/>
    </row>
    <row r="1768" spans="1:13" ht="45" customHeight="1" x14ac:dyDescent="0.2">
      <c r="A1768" s="876"/>
      <c r="B1768" s="899"/>
      <c r="C1768" s="830" t="s">
        <v>2</v>
      </c>
      <c r="D1768" s="24">
        <v>0</v>
      </c>
      <c r="E1768" s="213">
        <v>0</v>
      </c>
      <c r="F1768" s="95">
        <v>0</v>
      </c>
      <c r="G1768" s="213">
        <v>0</v>
      </c>
      <c r="H1768" s="921"/>
      <c r="I1768" s="39"/>
      <c r="J1768" s="39"/>
      <c r="K1768" s="39"/>
      <c r="L1768" s="39"/>
      <c r="M1768" s="39"/>
    </row>
    <row r="1769" spans="1:13" ht="45" customHeight="1" x14ac:dyDescent="0.2">
      <c r="A1769" s="876"/>
      <c r="B1769" s="899"/>
      <c r="C1769" s="830" t="s">
        <v>3</v>
      </c>
      <c r="D1769" s="24">
        <v>400</v>
      </c>
      <c r="E1769" s="213">
        <v>389.8</v>
      </c>
      <c r="F1769" s="95">
        <f t="shared" ref="F1769" si="209">E1769/D1769*100</f>
        <v>97.45</v>
      </c>
      <c r="G1769" s="213">
        <v>389.8</v>
      </c>
      <c r="H1769" s="921"/>
      <c r="I1769" s="39"/>
      <c r="J1769" s="39"/>
      <c r="K1769" s="39"/>
      <c r="L1769" s="39"/>
      <c r="M1769" s="39"/>
    </row>
    <row r="1770" spans="1:13" x14ac:dyDescent="0.2">
      <c r="A1770" s="876"/>
      <c r="B1770" s="899"/>
      <c r="C1770" s="830" t="s">
        <v>97</v>
      </c>
      <c r="D1770" s="24">
        <v>0</v>
      </c>
      <c r="E1770" s="213">
        <v>0</v>
      </c>
      <c r="F1770" s="95">
        <v>0</v>
      </c>
      <c r="G1770" s="213">
        <v>0</v>
      </c>
      <c r="H1770" s="922"/>
      <c r="I1770" s="39"/>
      <c r="J1770" s="39"/>
      <c r="K1770" s="39"/>
      <c r="L1770" s="39"/>
      <c r="M1770" s="39"/>
    </row>
    <row r="1771" spans="1:13" ht="15" customHeight="1" x14ac:dyDescent="0.2">
      <c r="A1771" s="876" t="s">
        <v>411</v>
      </c>
      <c r="B1771" s="899" t="s">
        <v>990</v>
      </c>
      <c r="C1771" s="830" t="s">
        <v>267</v>
      </c>
      <c r="D1771" s="24">
        <f>SUM(D1772:D1775)</f>
        <v>9824.34</v>
      </c>
      <c r="E1771" s="24">
        <f>SUM(E1772:E1775)</f>
        <v>9824.34</v>
      </c>
      <c r="F1771" s="95">
        <f t="shared" ref="F1771" si="210">E1771/D1771*100</f>
        <v>100</v>
      </c>
      <c r="G1771" s="24">
        <f>SUM(G1772:G1775)</f>
        <v>9824.34</v>
      </c>
      <c r="H1771" s="920" t="s">
        <v>1211</v>
      </c>
      <c r="I1771" s="39"/>
      <c r="J1771" s="39"/>
      <c r="K1771" s="39"/>
      <c r="L1771" s="39"/>
      <c r="M1771" s="39"/>
    </row>
    <row r="1772" spans="1:13" ht="45" x14ac:dyDescent="0.2">
      <c r="A1772" s="876"/>
      <c r="B1772" s="899"/>
      <c r="C1772" s="830" t="s">
        <v>8</v>
      </c>
      <c r="D1772" s="24">
        <v>0</v>
      </c>
      <c r="E1772" s="213">
        <v>0</v>
      </c>
      <c r="F1772" s="95">
        <v>0</v>
      </c>
      <c r="G1772" s="213">
        <v>0</v>
      </c>
      <c r="H1772" s="921"/>
      <c r="I1772" s="39"/>
      <c r="J1772" s="39"/>
      <c r="K1772" s="39"/>
      <c r="L1772" s="39"/>
      <c r="M1772" s="39"/>
    </row>
    <row r="1773" spans="1:13" ht="45" customHeight="1" x14ac:dyDescent="0.2">
      <c r="A1773" s="876"/>
      <c r="B1773" s="899"/>
      <c r="C1773" s="830" t="s">
        <v>2</v>
      </c>
      <c r="D1773" s="24">
        <v>9824.34</v>
      </c>
      <c r="E1773" s="213">
        <v>9824.34</v>
      </c>
      <c r="F1773" s="95">
        <f t="shared" ref="F1773" si="211">E1773/D1773*100</f>
        <v>100</v>
      </c>
      <c r="G1773" s="213">
        <v>9824.34</v>
      </c>
      <c r="H1773" s="921"/>
      <c r="I1773" s="39"/>
      <c r="J1773" s="39"/>
      <c r="K1773" s="39"/>
      <c r="L1773" s="39"/>
      <c r="M1773" s="39"/>
    </row>
    <row r="1774" spans="1:13" ht="45" customHeight="1" x14ac:dyDescent="0.2">
      <c r="A1774" s="876"/>
      <c r="B1774" s="899"/>
      <c r="C1774" s="830" t="s">
        <v>3</v>
      </c>
      <c r="D1774" s="24">
        <v>0</v>
      </c>
      <c r="E1774" s="213">
        <v>0</v>
      </c>
      <c r="F1774" s="95">
        <v>0</v>
      </c>
      <c r="G1774" s="213">
        <v>0</v>
      </c>
      <c r="H1774" s="921"/>
      <c r="I1774" s="39"/>
      <c r="J1774" s="39"/>
      <c r="K1774" s="39"/>
      <c r="L1774" s="39"/>
      <c r="M1774" s="39"/>
    </row>
    <row r="1775" spans="1:13" x14ac:dyDescent="0.2">
      <c r="A1775" s="876"/>
      <c r="B1775" s="899"/>
      <c r="C1775" s="830" t="s">
        <v>97</v>
      </c>
      <c r="D1775" s="24">
        <v>0</v>
      </c>
      <c r="E1775" s="213">
        <v>0</v>
      </c>
      <c r="F1775" s="95">
        <v>0</v>
      </c>
      <c r="G1775" s="213">
        <v>0</v>
      </c>
      <c r="H1775" s="922"/>
      <c r="I1775" s="39"/>
      <c r="J1775" s="39"/>
      <c r="K1775" s="39"/>
      <c r="L1775" s="39"/>
      <c r="M1775" s="39"/>
    </row>
    <row r="1776" spans="1:13" ht="15" customHeight="1" x14ac:dyDescent="0.2">
      <c r="A1776" s="876" t="s">
        <v>414</v>
      </c>
      <c r="B1776" s="899" t="s">
        <v>991</v>
      </c>
      <c r="C1776" s="830" t="s">
        <v>267</v>
      </c>
      <c r="D1776" s="24">
        <v>3309</v>
      </c>
      <c r="E1776" s="24">
        <f t="shared" ref="E1776" si="212">E1777+E1778+E1779+E1780</f>
        <v>2170.96</v>
      </c>
      <c r="F1776" s="95">
        <f t="shared" ref="F1776" si="213">E1776/D1776*100</f>
        <v>65.607736476276827</v>
      </c>
      <c r="G1776" s="24">
        <f t="shared" ref="G1776" si="214">G1777+G1778+G1779+G1780</f>
        <v>2170.96</v>
      </c>
      <c r="H1776" s="920" t="s">
        <v>1211</v>
      </c>
      <c r="I1776" s="39"/>
      <c r="J1776" s="39"/>
      <c r="K1776" s="39"/>
      <c r="L1776" s="39"/>
      <c r="M1776" s="39"/>
    </row>
    <row r="1777" spans="1:13" ht="45" x14ac:dyDescent="0.2">
      <c r="A1777" s="876"/>
      <c r="B1777" s="899"/>
      <c r="C1777" s="830" t="s">
        <v>8</v>
      </c>
      <c r="D1777" s="24">
        <v>0</v>
      </c>
      <c r="E1777" s="213">
        <v>0</v>
      </c>
      <c r="F1777" s="95">
        <v>0</v>
      </c>
      <c r="G1777" s="213">
        <v>0</v>
      </c>
      <c r="H1777" s="921"/>
      <c r="I1777" s="39"/>
      <c r="J1777" s="39"/>
      <c r="K1777" s="39"/>
      <c r="L1777" s="39"/>
      <c r="M1777" s="39"/>
    </row>
    <row r="1778" spans="1:13" ht="45" customHeight="1" x14ac:dyDescent="0.2">
      <c r="A1778" s="876"/>
      <c r="B1778" s="899"/>
      <c r="C1778" s="830" t="s">
        <v>2</v>
      </c>
      <c r="D1778" s="24">
        <v>0</v>
      </c>
      <c r="E1778" s="213">
        <v>0</v>
      </c>
      <c r="F1778" s="95">
        <v>0</v>
      </c>
      <c r="G1778" s="213">
        <v>0</v>
      </c>
      <c r="H1778" s="921"/>
      <c r="I1778" s="39"/>
      <c r="J1778" s="39"/>
      <c r="K1778" s="39"/>
      <c r="L1778" s="39"/>
      <c r="M1778" s="39"/>
    </row>
    <row r="1779" spans="1:13" ht="81.75" customHeight="1" x14ac:dyDescent="0.2">
      <c r="A1779" s="876"/>
      <c r="B1779" s="899"/>
      <c r="C1779" s="830" t="s">
        <v>3</v>
      </c>
      <c r="D1779" s="24">
        <v>3309</v>
      </c>
      <c r="E1779" s="213">
        <v>2170.96</v>
      </c>
      <c r="F1779" s="95">
        <f t="shared" ref="F1779" si="215">E1779/D1779*100</f>
        <v>65.607736476276827</v>
      </c>
      <c r="G1779" s="213">
        <v>2170.96</v>
      </c>
      <c r="H1779" s="921"/>
      <c r="I1779" s="39"/>
      <c r="J1779" s="39"/>
      <c r="K1779" s="39"/>
      <c r="L1779" s="39"/>
      <c r="M1779" s="39"/>
    </row>
    <row r="1780" spans="1:13" x14ac:dyDescent="0.2">
      <c r="A1780" s="876"/>
      <c r="B1780" s="899"/>
      <c r="C1780" s="830" t="s">
        <v>97</v>
      </c>
      <c r="D1780" s="24">
        <v>0</v>
      </c>
      <c r="E1780" s="213">
        <v>0</v>
      </c>
      <c r="F1780" s="95">
        <v>0</v>
      </c>
      <c r="G1780" s="213">
        <v>0</v>
      </c>
      <c r="H1780" s="922"/>
      <c r="I1780" s="39"/>
      <c r="J1780" s="39"/>
      <c r="K1780" s="39"/>
      <c r="L1780" s="39"/>
      <c r="M1780" s="39"/>
    </row>
    <row r="1781" spans="1:13" ht="15" customHeight="1" x14ac:dyDescent="0.2">
      <c r="A1781" s="876" t="s">
        <v>416</v>
      </c>
      <c r="B1781" s="899" t="s">
        <v>992</v>
      </c>
      <c r="C1781" s="830" t="s">
        <v>267</v>
      </c>
      <c r="D1781" s="24">
        <v>3206.4</v>
      </c>
      <c r="E1781" s="24">
        <f t="shared" ref="E1781" si="216">E1782+E1783+E1784+E1785</f>
        <v>2310.09</v>
      </c>
      <c r="F1781" s="95">
        <f t="shared" ref="F1781" si="217">E1781/D1781*100</f>
        <v>72.046220059880241</v>
      </c>
      <c r="G1781" s="24">
        <f t="shared" ref="G1781" si="218">G1782+G1783+G1784+G1785</f>
        <v>2310.09</v>
      </c>
      <c r="H1781" s="920" t="s">
        <v>1211</v>
      </c>
      <c r="I1781" s="39"/>
      <c r="J1781" s="39"/>
      <c r="K1781" s="39"/>
      <c r="L1781" s="39"/>
      <c r="M1781" s="39"/>
    </row>
    <row r="1782" spans="1:13" ht="45" x14ac:dyDescent="0.2">
      <c r="A1782" s="876"/>
      <c r="B1782" s="899"/>
      <c r="C1782" s="830" t="s">
        <v>8</v>
      </c>
      <c r="D1782" s="24">
        <v>0</v>
      </c>
      <c r="E1782" s="213">
        <v>0</v>
      </c>
      <c r="F1782" s="95">
        <v>0</v>
      </c>
      <c r="G1782" s="213">
        <v>0</v>
      </c>
      <c r="H1782" s="921"/>
      <c r="I1782" s="39"/>
      <c r="J1782" s="39"/>
      <c r="K1782" s="39"/>
      <c r="L1782" s="39"/>
      <c r="M1782" s="39"/>
    </row>
    <row r="1783" spans="1:13" ht="45" customHeight="1" x14ac:dyDescent="0.2">
      <c r="A1783" s="876"/>
      <c r="B1783" s="899"/>
      <c r="C1783" s="830" t="s">
        <v>2</v>
      </c>
      <c r="D1783" s="24">
        <v>0</v>
      </c>
      <c r="E1783" s="213">
        <v>0</v>
      </c>
      <c r="F1783" s="95">
        <v>0</v>
      </c>
      <c r="G1783" s="213">
        <v>0</v>
      </c>
      <c r="H1783" s="921"/>
      <c r="I1783" s="39"/>
      <c r="J1783" s="39"/>
      <c r="K1783" s="39"/>
      <c r="L1783" s="39"/>
      <c r="M1783" s="39"/>
    </row>
    <row r="1784" spans="1:13" ht="46.5" customHeight="1" x14ac:dyDescent="0.2">
      <c r="A1784" s="876"/>
      <c r="B1784" s="899"/>
      <c r="C1784" s="830" t="s">
        <v>3</v>
      </c>
      <c r="D1784" s="24">
        <v>3206.4</v>
      </c>
      <c r="E1784" s="213">
        <v>2310.09</v>
      </c>
      <c r="F1784" s="95">
        <f t="shared" ref="F1784" si="219">E1784/D1784*100</f>
        <v>72.046220059880241</v>
      </c>
      <c r="G1784" s="213">
        <v>2310.09</v>
      </c>
      <c r="H1784" s="921"/>
      <c r="I1784" s="39"/>
      <c r="J1784" s="39"/>
      <c r="K1784" s="39"/>
      <c r="L1784" s="39"/>
      <c r="M1784" s="39"/>
    </row>
    <row r="1785" spans="1:13" x14ac:dyDescent="0.2">
      <c r="A1785" s="876"/>
      <c r="B1785" s="899"/>
      <c r="C1785" s="830" t="s">
        <v>97</v>
      </c>
      <c r="D1785" s="24">
        <v>0</v>
      </c>
      <c r="E1785" s="213">
        <v>0</v>
      </c>
      <c r="F1785" s="95">
        <v>0</v>
      </c>
      <c r="G1785" s="213">
        <v>0</v>
      </c>
      <c r="H1785" s="922"/>
      <c r="I1785" s="39"/>
      <c r="J1785" s="39"/>
      <c r="K1785" s="39"/>
      <c r="L1785" s="39"/>
      <c r="M1785" s="39"/>
    </row>
    <row r="1786" spans="1:13" ht="15" customHeight="1" x14ac:dyDescent="0.2">
      <c r="A1786" s="876" t="s">
        <v>419</v>
      </c>
      <c r="B1786" s="899" t="s">
        <v>993</v>
      </c>
      <c r="C1786" s="830" t="s">
        <v>267</v>
      </c>
      <c r="D1786" s="24">
        <v>0</v>
      </c>
      <c r="E1786" s="24">
        <f t="shared" ref="E1786" si="220">E1787+E1788+E1789+E1790</f>
        <v>0</v>
      </c>
      <c r="F1786" s="95">
        <v>0</v>
      </c>
      <c r="G1786" s="24">
        <f t="shared" ref="G1786" si="221">G1787+G1788+G1789+G1790</f>
        <v>0</v>
      </c>
      <c r="H1786" s="920"/>
      <c r="I1786" s="39"/>
      <c r="J1786" s="39"/>
      <c r="K1786" s="39"/>
      <c r="L1786" s="39"/>
      <c r="M1786" s="39"/>
    </row>
    <row r="1787" spans="1:13" ht="45" x14ac:dyDescent="0.2">
      <c r="A1787" s="876"/>
      <c r="B1787" s="899"/>
      <c r="C1787" s="830" t="s">
        <v>8</v>
      </c>
      <c r="D1787" s="24">
        <v>0</v>
      </c>
      <c r="E1787" s="213">
        <v>0</v>
      </c>
      <c r="F1787" s="95">
        <v>0</v>
      </c>
      <c r="G1787" s="213">
        <v>0</v>
      </c>
      <c r="H1787" s="921"/>
      <c r="I1787" s="39"/>
      <c r="J1787" s="39"/>
      <c r="K1787" s="39"/>
      <c r="L1787" s="39"/>
      <c r="M1787" s="39"/>
    </row>
    <row r="1788" spans="1:13" ht="45" customHeight="1" x14ac:dyDescent="0.2">
      <c r="A1788" s="876"/>
      <c r="B1788" s="899"/>
      <c r="C1788" s="830" t="s">
        <v>2</v>
      </c>
      <c r="D1788" s="24">
        <v>0</v>
      </c>
      <c r="E1788" s="213">
        <v>0</v>
      </c>
      <c r="F1788" s="95">
        <v>0</v>
      </c>
      <c r="G1788" s="213">
        <v>0</v>
      </c>
      <c r="H1788" s="921"/>
      <c r="I1788" s="39"/>
      <c r="J1788" s="39"/>
      <c r="K1788" s="39"/>
      <c r="L1788" s="39"/>
      <c r="M1788" s="39"/>
    </row>
    <row r="1789" spans="1:13" ht="45" customHeight="1" x14ac:dyDescent="0.2">
      <c r="A1789" s="876"/>
      <c r="B1789" s="899"/>
      <c r="C1789" s="830" t="s">
        <v>3</v>
      </c>
      <c r="D1789" s="24">
        <v>0</v>
      </c>
      <c r="E1789" s="213">
        <v>0</v>
      </c>
      <c r="F1789" s="95">
        <v>0</v>
      </c>
      <c r="G1789" s="213">
        <v>0</v>
      </c>
      <c r="H1789" s="921"/>
      <c r="I1789" s="39"/>
      <c r="J1789" s="39"/>
      <c r="K1789" s="39"/>
      <c r="L1789" s="39"/>
      <c r="M1789" s="39"/>
    </row>
    <row r="1790" spans="1:13" x14ac:dyDescent="0.2">
      <c r="A1790" s="876"/>
      <c r="B1790" s="899"/>
      <c r="C1790" s="830" t="s">
        <v>97</v>
      </c>
      <c r="D1790" s="24">
        <v>0</v>
      </c>
      <c r="E1790" s="213">
        <v>0</v>
      </c>
      <c r="F1790" s="95">
        <v>0</v>
      </c>
      <c r="G1790" s="213">
        <v>0</v>
      </c>
      <c r="H1790" s="922"/>
      <c r="I1790" s="39"/>
      <c r="J1790" s="39"/>
      <c r="K1790" s="39"/>
      <c r="L1790" s="39"/>
      <c r="M1790" s="39"/>
    </row>
    <row r="1791" spans="1:13" ht="15" customHeight="1" x14ac:dyDescent="0.2">
      <c r="A1791" s="876" t="s">
        <v>421</v>
      </c>
      <c r="B1791" s="1161" t="s">
        <v>1327</v>
      </c>
      <c r="C1791" s="830" t="s">
        <v>267</v>
      </c>
      <c r="D1791" s="24">
        <f>SUM(D1792:D1795)</f>
        <v>1500</v>
      </c>
      <c r="E1791" s="24">
        <f t="shared" ref="E1791" si="222">E1792+E1793+E1794+E1795</f>
        <v>1500</v>
      </c>
      <c r="F1791" s="95">
        <f t="shared" ref="F1791" si="223">E1791/D1791*100</f>
        <v>100</v>
      </c>
      <c r="G1791" s="24">
        <f t="shared" ref="G1791" si="224">G1792+G1793+G1794+G1795</f>
        <v>1500</v>
      </c>
      <c r="H1791" s="920" t="s">
        <v>1211</v>
      </c>
      <c r="I1791" s="39"/>
      <c r="J1791" s="39"/>
      <c r="K1791" s="39"/>
      <c r="L1791" s="39"/>
      <c r="M1791" s="39"/>
    </row>
    <row r="1792" spans="1:13" ht="45" x14ac:dyDescent="0.2">
      <c r="A1792" s="876"/>
      <c r="B1792" s="1162"/>
      <c r="C1792" s="830" t="s">
        <v>8</v>
      </c>
      <c r="D1792" s="24">
        <v>0</v>
      </c>
      <c r="E1792" s="213">
        <v>0</v>
      </c>
      <c r="F1792" s="95">
        <v>0</v>
      </c>
      <c r="G1792" s="213">
        <v>0</v>
      </c>
      <c r="H1792" s="921"/>
      <c r="I1792" s="39"/>
      <c r="J1792" s="39"/>
      <c r="K1792" s="39"/>
      <c r="L1792" s="39"/>
      <c r="M1792" s="39"/>
    </row>
    <row r="1793" spans="1:13" ht="60" customHeight="1" x14ac:dyDescent="0.2">
      <c r="A1793" s="876"/>
      <c r="B1793" s="1162"/>
      <c r="C1793" s="830" t="s">
        <v>2</v>
      </c>
      <c r="D1793" s="24">
        <v>0</v>
      </c>
      <c r="E1793" s="213">
        <v>0</v>
      </c>
      <c r="F1793" s="95">
        <v>0</v>
      </c>
      <c r="G1793" s="213">
        <v>0</v>
      </c>
      <c r="H1793" s="921"/>
      <c r="I1793" s="39"/>
      <c r="J1793" s="39"/>
      <c r="K1793" s="39"/>
      <c r="L1793" s="39"/>
      <c r="M1793" s="39"/>
    </row>
    <row r="1794" spans="1:13" ht="78" customHeight="1" x14ac:dyDescent="0.2">
      <c r="A1794" s="876"/>
      <c r="B1794" s="1162"/>
      <c r="C1794" s="830" t="s">
        <v>3</v>
      </c>
      <c r="D1794" s="24">
        <v>1500</v>
      </c>
      <c r="E1794" s="213">
        <v>1500</v>
      </c>
      <c r="F1794" s="95">
        <f t="shared" ref="F1794" si="225">E1794/D1794*100</f>
        <v>100</v>
      </c>
      <c r="G1794" s="213">
        <v>1500</v>
      </c>
      <c r="H1794" s="921"/>
      <c r="I1794" s="39"/>
      <c r="J1794" s="39"/>
      <c r="K1794" s="39"/>
      <c r="L1794" s="39"/>
      <c r="M1794" s="39"/>
    </row>
    <row r="1795" spans="1:13" x14ac:dyDescent="0.2">
      <c r="A1795" s="876"/>
      <c r="B1795" s="1163"/>
      <c r="C1795" s="830" t="s">
        <v>97</v>
      </c>
      <c r="D1795" s="24">
        <v>0</v>
      </c>
      <c r="E1795" s="213">
        <v>0</v>
      </c>
      <c r="F1795" s="95">
        <v>0</v>
      </c>
      <c r="G1795" s="213">
        <v>0</v>
      </c>
      <c r="H1795" s="922"/>
      <c r="I1795" s="39"/>
      <c r="J1795" s="39"/>
      <c r="K1795" s="39"/>
      <c r="L1795" s="39"/>
      <c r="M1795" s="39"/>
    </row>
    <row r="1796" spans="1:13" ht="15" customHeight="1" x14ac:dyDescent="0.2">
      <c r="A1796" s="876" t="s">
        <v>422</v>
      </c>
      <c r="B1796" s="1161" t="s">
        <v>1328</v>
      </c>
      <c r="C1796" s="830" t="s">
        <v>267</v>
      </c>
      <c r="D1796" s="24">
        <f>SUM(D1797:D1800)</f>
        <v>960</v>
      </c>
      <c r="E1796" s="24">
        <f t="shared" ref="E1796" si="226">E1797+E1798+E1799+E1800</f>
        <v>960</v>
      </c>
      <c r="F1796" s="95">
        <f t="shared" ref="F1796" si="227">E1796/D1796*100</f>
        <v>100</v>
      </c>
      <c r="G1796" s="24">
        <f t="shared" ref="G1796" si="228">G1797+G1798+G1799+G1800</f>
        <v>960</v>
      </c>
      <c r="H1796" s="920" t="s">
        <v>1211</v>
      </c>
      <c r="I1796" s="39"/>
      <c r="J1796" s="39"/>
      <c r="K1796" s="39"/>
      <c r="L1796" s="39"/>
      <c r="M1796" s="39"/>
    </row>
    <row r="1797" spans="1:13" ht="45" x14ac:dyDescent="0.2">
      <c r="A1797" s="876"/>
      <c r="B1797" s="1162"/>
      <c r="C1797" s="830" t="s">
        <v>8</v>
      </c>
      <c r="D1797" s="24">
        <v>0</v>
      </c>
      <c r="E1797" s="213">
        <v>0</v>
      </c>
      <c r="F1797" s="95">
        <v>0</v>
      </c>
      <c r="G1797" s="213">
        <v>0</v>
      </c>
      <c r="H1797" s="921"/>
      <c r="I1797" s="39"/>
      <c r="J1797" s="39"/>
      <c r="K1797" s="39"/>
      <c r="L1797" s="39"/>
      <c r="M1797" s="39"/>
    </row>
    <row r="1798" spans="1:13" ht="60" customHeight="1" x14ac:dyDescent="0.2">
      <c r="A1798" s="876"/>
      <c r="B1798" s="1162"/>
      <c r="C1798" s="830" t="s">
        <v>2</v>
      </c>
      <c r="D1798" s="24">
        <v>0</v>
      </c>
      <c r="E1798" s="213">
        <v>0</v>
      </c>
      <c r="F1798" s="95">
        <v>0</v>
      </c>
      <c r="G1798" s="213">
        <v>0</v>
      </c>
      <c r="H1798" s="921"/>
      <c r="I1798" s="39"/>
      <c r="J1798" s="39"/>
      <c r="K1798" s="39"/>
      <c r="L1798" s="39"/>
      <c r="M1798" s="39"/>
    </row>
    <row r="1799" spans="1:13" ht="60" customHeight="1" x14ac:dyDescent="0.2">
      <c r="A1799" s="876"/>
      <c r="B1799" s="1162"/>
      <c r="C1799" s="830" t="s">
        <v>3</v>
      </c>
      <c r="D1799" s="24">
        <v>960</v>
      </c>
      <c r="E1799" s="213">
        <v>960</v>
      </c>
      <c r="F1799" s="95">
        <f t="shared" ref="F1799" si="229">E1799/D1799*100</f>
        <v>100</v>
      </c>
      <c r="G1799" s="213">
        <v>960</v>
      </c>
      <c r="H1799" s="921"/>
      <c r="I1799" s="39"/>
      <c r="J1799" s="39"/>
      <c r="K1799" s="39"/>
      <c r="L1799" s="39"/>
      <c r="M1799" s="39"/>
    </row>
    <row r="1800" spans="1:13" x14ac:dyDescent="0.2">
      <c r="A1800" s="876"/>
      <c r="B1800" s="1163"/>
      <c r="C1800" s="830" t="s">
        <v>97</v>
      </c>
      <c r="D1800" s="24">
        <v>0</v>
      </c>
      <c r="E1800" s="213">
        <v>0</v>
      </c>
      <c r="F1800" s="95">
        <v>0</v>
      </c>
      <c r="G1800" s="213">
        <v>0</v>
      </c>
      <c r="H1800" s="922"/>
      <c r="I1800" s="39"/>
      <c r="J1800" s="39"/>
      <c r="K1800" s="39"/>
      <c r="L1800" s="39"/>
      <c r="M1800" s="39"/>
    </row>
    <row r="1801" spans="1:13" ht="15" customHeight="1" x14ac:dyDescent="0.2">
      <c r="A1801" s="876" t="s">
        <v>425</v>
      </c>
      <c r="B1801" s="1053" t="s">
        <v>1329</v>
      </c>
      <c r="C1801" s="830" t="s">
        <v>267</v>
      </c>
      <c r="D1801" s="24">
        <f>SUM(D1802:D1805)</f>
        <v>491.2</v>
      </c>
      <c r="E1801" s="24">
        <f t="shared" ref="E1801" si="230">E1802+E1803+E1804+E1805</f>
        <v>488.71</v>
      </c>
      <c r="F1801" s="95">
        <f t="shared" ref="F1801" si="231">E1801/D1801*100</f>
        <v>99.493078175895761</v>
      </c>
      <c r="G1801" s="24">
        <f t="shared" ref="G1801" si="232">G1802+G1803+G1804+G1805</f>
        <v>488.71</v>
      </c>
      <c r="H1801" s="920" t="s">
        <v>1211</v>
      </c>
      <c r="I1801" s="39"/>
      <c r="J1801" s="39"/>
      <c r="K1801" s="39"/>
      <c r="L1801" s="39"/>
      <c r="M1801" s="39"/>
    </row>
    <row r="1802" spans="1:13" ht="45" x14ac:dyDescent="0.2">
      <c r="A1802" s="876"/>
      <c r="B1802" s="1054"/>
      <c r="C1802" s="830" t="s">
        <v>8</v>
      </c>
      <c r="D1802" s="24">
        <v>0</v>
      </c>
      <c r="E1802" s="213">
        <v>0</v>
      </c>
      <c r="F1802" s="95">
        <v>0</v>
      </c>
      <c r="G1802" s="213">
        <v>0</v>
      </c>
      <c r="H1802" s="921"/>
      <c r="I1802" s="39"/>
      <c r="J1802" s="39"/>
      <c r="K1802" s="39"/>
      <c r="L1802" s="39"/>
      <c r="M1802" s="39"/>
    </row>
    <row r="1803" spans="1:13" ht="60" customHeight="1" x14ac:dyDescent="0.2">
      <c r="A1803" s="876"/>
      <c r="B1803" s="1054"/>
      <c r="C1803" s="830" t="s">
        <v>2</v>
      </c>
      <c r="D1803" s="24">
        <v>0</v>
      </c>
      <c r="E1803" s="213">
        <v>0</v>
      </c>
      <c r="F1803" s="95">
        <v>0</v>
      </c>
      <c r="G1803" s="213">
        <v>0</v>
      </c>
      <c r="H1803" s="921"/>
      <c r="I1803" s="39"/>
      <c r="J1803" s="39"/>
      <c r="K1803" s="39"/>
      <c r="L1803" s="39"/>
      <c r="M1803" s="39"/>
    </row>
    <row r="1804" spans="1:13" ht="66.75" customHeight="1" x14ac:dyDescent="0.2">
      <c r="A1804" s="876"/>
      <c r="B1804" s="1054"/>
      <c r="C1804" s="830" t="s">
        <v>3</v>
      </c>
      <c r="D1804" s="24">
        <v>491.2</v>
      </c>
      <c r="E1804" s="213">
        <v>488.71</v>
      </c>
      <c r="F1804" s="95">
        <f t="shared" ref="F1804" si="233">E1804/D1804*100</f>
        <v>99.493078175895761</v>
      </c>
      <c r="G1804" s="213">
        <v>488.71</v>
      </c>
      <c r="H1804" s="921"/>
      <c r="I1804" s="39"/>
      <c r="J1804" s="39"/>
      <c r="K1804" s="39"/>
      <c r="L1804" s="39"/>
      <c r="M1804" s="39"/>
    </row>
    <row r="1805" spans="1:13" x14ac:dyDescent="0.2">
      <c r="A1805" s="876"/>
      <c r="B1805" s="1055"/>
      <c r="C1805" s="830" t="s">
        <v>97</v>
      </c>
      <c r="D1805" s="24">
        <v>0</v>
      </c>
      <c r="E1805" s="213">
        <v>0</v>
      </c>
      <c r="F1805" s="95">
        <v>0</v>
      </c>
      <c r="G1805" s="213">
        <v>0</v>
      </c>
      <c r="H1805" s="922"/>
      <c r="I1805" s="39"/>
      <c r="J1805" s="39"/>
      <c r="K1805" s="39"/>
      <c r="L1805" s="39"/>
      <c r="M1805" s="39"/>
    </row>
    <row r="1806" spans="1:13" ht="15" customHeight="1" x14ac:dyDescent="0.2">
      <c r="A1806" s="876" t="s">
        <v>427</v>
      </c>
      <c r="B1806" s="1053" t="s">
        <v>1330</v>
      </c>
      <c r="C1806" s="830" t="s">
        <v>267</v>
      </c>
      <c r="D1806" s="24">
        <f>SUM(D1807:D1810)</f>
        <v>94</v>
      </c>
      <c r="E1806" s="24">
        <f t="shared" ref="E1806" si="234">E1807+E1808+E1809+E1810</f>
        <v>93</v>
      </c>
      <c r="F1806" s="95">
        <f t="shared" ref="F1806" si="235">E1806/D1806*100</f>
        <v>98.936170212765958</v>
      </c>
      <c r="G1806" s="24">
        <f t="shared" ref="G1806" si="236">G1807+G1808+G1809+G1810</f>
        <v>93</v>
      </c>
      <c r="H1806" s="824"/>
      <c r="I1806" s="39"/>
      <c r="J1806" s="39"/>
      <c r="K1806" s="39"/>
      <c r="L1806" s="39"/>
      <c r="M1806" s="39"/>
    </row>
    <row r="1807" spans="1:13" ht="45" x14ac:dyDescent="0.2">
      <c r="A1807" s="876"/>
      <c r="B1807" s="1054"/>
      <c r="C1807" s="830" t="s">
        <v>8</v>
      </c>
      <c r="D1807" s="24">
        <v>0</v>
      </c>
      <c r="E1807" s="213">
        <v>0</v>
      </c>
      <c r="F1807" s="95">
        <v>0</v>
      </c>
      <c r="G1807" s="213">
        <v>0</v>
      </c>
      <c r="H1807" s="825"/>
      <c r="I1807" s="39"/>
      <c r="J1807" s="39"/>
      <c r="K1807" s="39"/>
      <c r="L1807" s="39"/>
      <c r="M1807" s="39"/>
    </row>
    <row r="1808" spans="1:13" ht="60" customHeight="1" x14ac:dyDescent="0.2">
      <c r="A1808" s="876"/>
      <c r="B1808" s="1054"/>
      <c r="C1808" s="830" t="s">
        <v>2</v>
      </c>
      <c r="D1808" s="24">
        <v>94</v>
      </c>
      <c r="E1808" s="213">
        <v>93</v>
      </c>
      <c r="F1808" s="95">
        <v>0</v>
      </c>
      <c r="G1808" s="213">
        <v>93</v>
      </c>
      <c r="H1808" s="825"/>
      <c r="I1808" s="39"/>
      <c r="J1808" s="39"/>
      <c r="K1808" s="39"/>
      <c r="L1808" s="39"/>
      <c r="M1808" s="39"/>
    </row>
    <row r="1809" spans="1:13" ht="60" customHeight="1" x14ac:dyDescent="0.2">
      <c r="A1809" s="876"/>
      <c r="B1809" s="1054"/>
      <c r="C1809" s="830" t="s">
        <v>3</v>
      </c>
      <c r="D1809" s="24">
        <v>0</v>
      </c>
      <c r="E1809" s="213">
        <v>0</v>
      </c>
      <c r="F1809" s="95">
        <v>0</v>
      </c>
      <c r="G1809" s="213">
        <v>0</v>
      </c>
      <c r="H1809" s="825"/>
      <c r="I1809" s="39"/>
      <c r="J1809" s="39"/>
      <c r="K1809" s="39"/>
      <c r="L1809" s="39"/>
      <c r="M1809" s="39"/>
    </row>
    <row r="1810" spans="1:13" x14ac:dyDescent="0.2">
      <c r="A1810" s="876"/>
      <c r="B1810" s="1055"/>
      <c r="C1810" s="830" t="s">
        <v>97</v>
      </c>
      <c r="D1810" s="24">
        <v>0</v>
      </c>
      <c r="E1810" s="213">
        <v>0</v>
      </c>
      <c r="F1810" s="95">
        <v>0</v>
      </c>
      <c r="G1810" s="213">
        <v>0</v>
      </c>
      <c r="H1810" s="826"/>
      <c r="I1810" s="39"/>
      <c r="J1810" s="39"/>
      <c r="K1810" s="39"/>
      <c r="L1810" s="39"/>
      <c r="M1810" s="39"/>
    </row>
    <row r="1811" spans="1:13" ht="15" customHeight="1" x14ac:dyDescent="0.2">
      <c r="A1811" s="876" t="s">
        <v>430</v>
      </c>
      <c r="B1811" s="1053" t="s">
        <v>1735</v>
      </c>
      <c r="C1811" s="830" t="s">
        <v>267</v>
      </c>
      <c r="D1811" s="24">
        <f>SUM(D1812:D1815)</f>
        <v>1253.5999999999999</v>
      </c>
      <c r="E1811" s="24">
        <f t="shared" ref="E1811" si="237">E1812+E1813+E1814+E1815</f>
        <v>0</v>
      </c>
      <c r="F1811" s="95">
        <f t="shared" ref="F1811" si="238">E1811/D1811*100</f>
        <v>0</v>
      </c>
      <c r="G1811" s="24">
        <f t="shared" ref="G1811" si="239">G1812+G1813+G1814+G1815</f>
        <v>0</v>
      </c>
      <c r="H1811" s="824"/>
      <c r="I1811" s="39"/>
      <c r="J1811" s="39"/>
      <c r="K1811" s="39"/>
      <c r="L1811" s="39"/>
      <c r="M1811" s="39"/>
    </row>
    <row r="1812" spans="1:13" ht="45" x14ac:dyDescent="0.2">
      <c r="A1812" s="876"/>
      <c r="B1812" s="1054"/>
      <c r="C1812" s="830" t="s">
        <v>8</v>
      </c>
      <c r="D1812" s="24">
        <v>0</v>
      </c>
      <c r="E1812" s="213">
        <v>0</v>
      </c>
      <c r="F1812" s="95">
        <v>0</v>
      </c>
      <c r="G1812" s="213">
        <v>0</v>
      </c>
      <c r="H1812" s="825"/>
      <c r="I1812" s="39"/>
      <c r="J1812" s="39"/>
      <c r="K1812" s="39"/>
      <c r="L1812" s="39"/>
      <c r="M1812" s="39"/>
    </row>
    <row r="1813" spans="1:13" ht="45" customHeight="1" x14ac:dyDescent="0.2">
      <c r="A1813" s="876"/>
      <c r="B1813" s="1054"/>
      <c r="C1813" s="830" t="s">
        <v>2</v>
      </c>
      <c r="D1813" s="24">
        <v>797.29</v>
      </c>
      <c r="E1813" s="213">
        <v>0</v>
      </c>
      <c r="F1813" s="95">
        <v>0</v>
      </c>
      <c r="G1813" s="213">
        <v>0</v>
      </c>
      <c r="H1813" s="825"/>
      <c r="I1813" s="39"/>
      <c r="J1813" s="39"/>
      <c r="K1813" s="39"/>
      <c r="L1813" s="39"/>
      <c r="M1813" s="39"/>
    </row>
    <row r="1814" spans="1:13" ht="45" customHeight="1" x14ac:dyDescent="0.2">
      <c r="A1814" s="876"/>
      <c r="B1814" s="1054"/>
      <c r="C1814" s="830" t="s">
        <v>3</v>
      </c>
      <c r="D1814" s="24">
        <v>456.31</v>
      </c>
      <c r="E1814" s="213">
        <v>0</v>
      </c>
      <c r="F1814" s="95">
        <f t="shared" ref="F1814" si="240">E1814/D1814*100</f>
        <v>0</v>
      </c>
      <c r="G1814" s="213">
        <v>0</v>
      </c>
      <c r="H1814" s="825"/>
      <c r="I1814" s="39"/>
      <c r="J1814" s="39"/>
      <c r="K1814" s="39"/>
      <c r="L1814" s="39"/>
      <c r="M1814" s="39"/>
    </row>
    <row r="1815" spans="1:13" x14ac:dyDescent="0.2">
      <c r="A1815" s="876"/>
      <c r="B1815" s="1055"/>
      <c r="C1815" s="830" t="s">
        <v>97</v>
      </c>
      <c r="D1815" s="24">
        <v>0</v>
      </c>
      <c r="E1815" s="213">
        <v>0</v>
      </c>
      <c r="F1815" s="95">
        <v>0</v>
      </c>
      <c r="G1815" s="213">
        <v>0</v>
      </c>
      <c r="H1815" s="826"/>
      <c r="I1815" s="39"/>
      <c r="J1815" s="39"/>
      <c r="K1815" s="39"/>
      <c r="L1815" s="39"/>
      <c r="M1815" s="39"/>
    </row>
    <row r="1816" spans="1:13" ht="15" customHeight="1" x14ac:dyDescent="0.2">
      <c r="A1816" s="1052" t="s">
        <v>608</v>
      </c>
      <c r="B1816" s="899" t="s">
        <v>994</v>
      </c>
      <c r="C1816" s="830" t="s">
        <v>267</v>
      </c>
      <c r="D1816" s="24">
        <f>D1821</f>
        <v>150462.19</v>
      </c>
      <c r="E1816" s="24">
        <f>E1821</f>
        <v>136138.56</v>
      </c>
      <c r="F1816" s="95">
        <f>E1816/D1816*100</f>
        <v>90.480246233289577</v>
      </c>
      <c r="G1816" s="24">
        <f>G1821</f>
        <v>136138.56</v>
      </c>
      <c r="H1816" s="828"/>
      <c r="I1816" s="39"/>
      <c r="J1816" s="39"/>
      <c r="K1816" s="39"/>
      <c r="L1816" s="39"/>
      <c r="M1816" s="39"/>
    </row>
    <row r="1817" spans="1:13" ht="45" x14ac:dyDescent="0.2">
      <c r="A1817" s="1052"/>
      <c r="B1817" s="899"/>
      <c r="C1817" s="830" t="s">
        <v>8</v>
      </c>
      <c r="D1817" s="24">
        <f t="shared" ref="D1817:E1820" si="241">D1822</f>
        <v>47803.01</v>
      </c>
      <c r="E1817" s="24">
        <f t="shared" si="241"/>
        <v>43200.31</v>
      </c>
      <c r="F1817" s="95">
        <f>E1817/D1817*100</f>
        <v>90.371526813897276</v>
      </c>
      <c r="G1817" s="24">
        <f t="shared" ref="G1817:G1819" si="242">G1822</f>
        <v>43200.31</v>
      </c>
      <c r="H1817" s="828"/>
      <c r="I1817" s="39"/>
      <c r="J1817" s="39"/>
      <c r="K1817" s="39"/>
      <c r="L1817" s="39"/>
      <c r="M1817" s="39"/>
    </row>
    <row r="1818" spans="1:13" ht="45" customHeight="1" x14ac:dyDescent="0.2">
      <c r="A1818" s="1052"/>
      <c r="B1818" s="899"/>
      <c r="C1818" s="830" t="s">
        <v>2</v>
      </c>
      <c r="D1818" s="24">
        <f t="shared" si="241"/>
        <v>92794.08</v>
      </c>
      <c r="E1818" s="24">
        <f t="shared" si="241"/>
        <v>83859.429999999993</v>
      </c>
      <c r="F1818" s="95">
        <f>E1818/D1818*100</f>
        <v>90.371530166579589</v>
      </c>
      <c r="G1818" s="24">
        <f t="shared" si="242"/>
        <v>83859.429999999993</v>
      </c>
      <c r="H1818" s="828"/>
      <c r="I1818" s="39"/>
      <c r="J1818" s="39"/>
      <c r="K1818" s="39"/>
      <c r="L1818" s="39"/>
      <c r="M1818" s="39"/>
    </row>
    <row r="1819" spans="1:13" ht="45" customHeight="1" x14ac:dyDescent="0.2">
      <c r="A1819" s="1052"/>
      <c r="B1819" s="899"/>
      <c r="C1819" s="830" t="s">
        <v>3</v>
      </c>
      <c r="D1819" s="24">
        <f t="shared" si="241"/>
        <v>9865.1</v>
      </c>
      <c r="E1819" s="24">
        <f t="shared" si="241"/>
        <v>9078.82</v>
      </c>
      <c r="F1819" s="95">
        <f>E1819/D1819*100</f>
        <v>92.029680388440056</v>
      </c>
      <c r="G1819" s="24">
        <f t="shared" si="242"/>
        <v>9078.82</v>
      </c>
      <c r="H1819" s="828"/>
      <c r="I1819" s="39"/>
      <c r="J1819" s="39"/>
      <c r="K1819" s="39"/>
      <c r="L1819" s="39"/>
      <c r="M1819" s="39"/>
    </row>
    <row r="1820" spans="1:13" ht="18" customHeight="1" x14ac:dyDescent="0.2">
      <c r="A1820" s="1052"/>
      <c r="B1820" s="899"/>
      <c r="C1820" s="830" t="s">
        <v>97</v>
      </c>
      <c r="D1820" s="24">
        <f t="shared" si="241"/>
        <v>0</v>
      </c>
      <c r="E1820" s="24">
        <f t="shared" si="241"/>
        <v>0</v>
      </c>
      <c r="F1820" s="95">
        <v>0</v>
      </c>
      <c r="G1820" s="24">
        <f>G1825</f>
        <v>0</v>
      </c>
      <c r="H1820" s="828"/>
      <c r="I1820" s="39"/>
      <c r="J1820" s="39"/>
      <c r="K1820" s="39"/>
      <c r="L1820" s="39"/>
      <c r="M1820" s="39"/>
    </row>
    <row r="1821" spans="1:13" ht="18" customHeight="1" x14ac:dyDescent="0.2">
      <c r="A1821" s="876" t="s">
        <v>15</v>
      </c>
      <c r="B1821" s="899" t="s">
        <v>1736</v>
      </c>
      <c r="C1821" s="830" t="s">
        <v>267</v>
      </c>
      <c r="D1821" s="24">
        <f>SUM(D1822:D1824)</f>
        <v>150462.19</v>
      </c>
      <c r="E1821" s="24">
        <f t="shared" ref="E1821" si="243">E1822+E1823+E1824+E1825</f>
        <v>136138.56</v>
      </c>
      <c r="F1821" s="95">
        <f t="shared" ref="F1821" si="244">E1821/D1821*100</f>
        <v>90.480246233289577</v>
      </c>
      <c r="G1821" s="24">
        <f t="shared" ref="G1821" si="245">G1822+G1823+G1824+G1825</f>
        <v>136138.56</v>
      </c>
      <c r="H1821" s="920" t="s">
        <v>1331</v>
      </c>
      <c r="I1821" s="39"/>
      <c r="J1821" s="39"/>
      <c r="K1821" s="39"/>
      <c r="L1821" s="39"/>
      <c r="M1821" s="39"/>
    </row>
    <row r="1822" spans="1:13" ht="48" customHeight="1" x14ac:dyDescent="0.2">
      <c r="A1822" s="876"/>
      <c r="B1822" s="899"/>
      <c r="C1822" s="830" t="s">
        <v>8</v>
      </c>
      <c r="D1822" s="24">
        <v>47803.01</v>
      </c>
      <c r="E1822" s="213">
        <v>43200.31</v>
      </c>
      <c r="F1822" s="95">
        <f>E1822/D1822*100</f>
        <v>90.371526813897276</v>
      </c>
      <c r="G1822" s="213">
        <v>43200.31</v>
      </c>
      <c r="H1822" s="921"/>
      <c r="I1822" s="39"/>
      <c r="J1822" s="39"/>
      <c r="K1822" s="39"/>
      <c r="L1822" s="39"/>
      <c r="M1822" s="39"/>
    </row>
    <row r="1823" spans="1:13" ht="45.75" customHeight="1" x14ac:dyDescent="0.2">
      <c r="A1823" s="876"/>
      <c r="B1823" s="899"/>
      <c r="C1823" s="830" t="s">
        <v>2</v>
      </c>
      <c r="D1823" s="24">
        <v>92794.08</v>
      </c>
      <c r="E1823" s="213">
        <v>83859.429999999993</v>
      </c>
      <c r="F1823" s="95">
        <f>E1823/D1823*100</f>
        <v>90.371530166579589</v>
      </c>
      <c r="G1823" s="213">
        <v>83859.429999999993</v>
      </c>
      <c r="H1823" s="921"/>
      <c r="I1823" s="39"/>
      <c r="J1823" s="39"/>
      <c r="K1823" s="39"/>
      <c r="L1823" s="39"/>
      <c r="M1823" s="39"/>
    </row>
    <row r="1824" spans="1:13" ht="56.25" customHeight="1" x14ac:dyDescent="0.2">
      <c r="A1824" s="876"/>
      <c r="B1824" s="899"/>
      <c r="C1824" s="830" t="s">
        <v>3</v>
      </c>
      <c r="D1824" s="24">
        <v>9865.1</v>
      </c>
      <c r="E1824" s="213">
        <v>9078.82</v>
      </c>
      <c r="F1824" s="95">
        <f t="shared" ref="F1824" si="246">E1824/D1824*100</f>
        <v>92.029680388440056</v>
      </c>
      <c r="G1824" s="213">
        <v>9078.82</v>
      </c>
      <c r="H1824" s="921"/>
      <c r="I1824" s="39"/>
      <c r="J1824" s="39"/>
      <c r="K1824" s="39"/>
      <c r="L1824" s="39"/>
      <c r="M1824" s="39"/>
    </row>
    <row r="1825" spans="1:13" ht="18" customHeight="1" x14ac:dyDescent="0.2">
      <c r="A1825" s="876"/>
      <c r="B1825" s="899"/>
      <c r="C1825" s="830" t="s">
        <v>97</v>
      </c>
      <c r="D1825" s="24">
        <v>0</v>
      </c>
      <c r="E1825" s="213">
        <v>0</v>
      </c>
      <c r="F1825" s="95">
        <v>0</v>
      </c>
      <c r="G1825" s="213">
        <v>0</v>
      </c>
      <c r="H1825" s="922"/>
      <c r="I1825" s="39"/>
      <c r="J1825" s="39"/>
      <c r="K1825" s="39"/>
      <c r="L1825" s="39"/>
      <c r="M1825" s="39"/>
    </row>
    <row r="1826" spans="1:13" ht="48" customHeight="1" x14ac:dyDescent="0.2">
      <c r="A1826" s="889" t="s">
        <v>383</v>
      </c>
      <c r="B1826" s="890"/>
      <c r="C1826" s="890"/>
      <c r="D1826" s="890"/>
      <c r="E1826" s="890"/>
      <c r="F1826" s="890"/>
      <c r="G1826" s="890"/>
      <c r="H1826" s="891"/>
      <c r="I1826" s="39"/>
      <c r="J1826" s="39"/>
      <c r="K1826" s="39"/>
      <c r="L1826" s="39"/>
      <c r="M1826" s="39"/>
    </row>
    <row r="1827" spans="1:13" ht="15" customHeight="1" x14ac:dyDescent="0.2">
      <c r="A1827" s="892"/>
      <c r="B1827" s="916" t="s">
        <v>54</v>
      </c>
      <c r="C1827" s="832" t="s">
        <v>267</v>
      </c>
      <c r="D1827" s="23">
        <f t="shared" ref="D1827:E1831" si="247">D1832+D2070+D2130</f>
        <v>439877.82</v>
      </c>
      <c r="E1827" s="23">
        <f t="shared" si="247"/>
        <v>134581.06999999998</v>
      </c>
      <c r="F1827" s="520">
        <f>E1827/D1827*100</f>
        <v>30.59510252187755</v>
      </c>
      <c r="G1827" s="23">
        <f>G1832+G2070+G2130</f>
        <v>134581.06999999998</v>
      </c>
      <c r="H1827" s="829"/>
      <c r="I1827" s="39"/>
      <c r="J1827" s="39"/>
      <c r="K1827" s="39"/>
      <c r="L1827" s="39"/>
      <c r="M1827" s="39"/>
    </row>
    <row r="1828" spans="1:13" ht="42.75" x14ac:dyDescent="0.2">
      <c r="A1828" s="893"/>
      <c r="B1828" s="916"/>
      <c r="C1828" s="832" t="s">
        <v>8</v>
      </c>
      <c r="D1828" s="23">
        <f t="shared" si="247"/>
        <v>-1.13686837721616E-13</v>
      </c>
      <c r="E1828" s="23">
        <f t="shared" si="247"/>
        <v>-1.13686837721616E-13</v>
      </c>
      <c r="F1828" s="520">
        <v>0</v>
      </c>
      <c r="G1828" s="23">
        <f>G1833+G2071+G2131</f>
        <v>-1.13686837721616E-13</v>
      </c>
      <c r="H1828" s="829"/>
      <c r="I1828" s="39"/>
      <c r="J1828" s="39"/>
      <c r="K1828" s="39"/>
      <c r="L1828" s="39"/>
      <c r="M1828" s="39"/>
    </row>
    <row r="1829" spans="1:13" ht="57" x14ac:dyDescent="0.2">
      <c r="A1829" s="893"/>
      <c r="B1829" s="916"/>
      <c r="C1829" s="832" t="s">
        <v>2</v>
      </c>
      <c r="D1829" s="23">
        <f t="shared" si="247"/>
        <v>36302</v>
      </c>
      <c r="E1829" s="23">
        <f t="shared" si="247"/>
        <v>29624.36</v>
      </c>
      <c r="F1829" s="520">
        <v>0</v>
      </c>
      <c r="G1829" s="23">
        <f>G1834+G2072+G2132</f>
        <v>29624.36</v>
      </c>
      <c r="H1829" s="829"/>
      <c r="I1829" s="39"/>
      <c r="J1829" s="39"/>
      <c r="K1829" s="39"/>
      <c r="L1829" s="39"/>
      <c r="M1829" s="39"/>
    </row>
    <row r="1830" spans="1:13" ht="71.25" x14ac:dyDescent="0.2">
      <c r="A1830" s="893"/>
      <c r="B1830" s="916"/>
      <c r="C1830" s="832" t="s">
        <v>3</v>
      </c>
      <c r="D1830" s="23">
        <f t="shared" si="247"/>
        <v>114919.9</v>
      </c>
      <c r="E1830" s="23">
        <f>E1835+E2073+E2133</f>
        <v>104718.53999999998</v>
      </c>
      <c r="F1830" s="520">
        <f>E1830/D1830*100</f>
        <v>91.123069198633118</v>
      </c>
      <c r="G1830" s="23">
        <f>G1835+G2073+G2133</f>
        <v>104718.53999999998</v>
      </c>
      <c r="H1830" s="829"/>
      <c r="I1830" s="39"/>
      <c r="J1830" s="39"/>
      <c r="K1830" s="39"/>
      <c r="L1830" s="39"/>
      <c r="M1830" s="39"/>
    </row>
    <row r="1831" spans="1:13" ht="28.5" x14ac:dyDescent="0.2">
      <c r="A1831" s="894"/>
      <c r="B1831" s="916"/>
      <c r="C1831" s="832" t="s">
        <v>97</v>
      </c>
      <c r="D1831" s="23">
        <f t="shared" si="247"/>
        <v>288655.92</v>
      </c>
      <c r="E1831" s="23">
        <f t="shared" si="247"/>
        <v>238.17</v>
      </c>
      <c r="F1831" s="520">
        <f>E1831/D1831*100</f>
        <v>8.2510000141344755E-2</v>
      </c>
      <c r="G1831" s="23">
        <f>G1836+G2074+G2134</f>
        <v>238.17</v>
      </c>
      <c r="H1831" s="829"/>
      <c r="I1831" s="39"/>
      <c r="J1831" s="39"/>
      <c r="K1831" s="39"/>
      <c r="L1831" s="39"/>
      <c r="M1831" s="39"/>
    </row>
    <row r="1832" spans="1:13" ht="15" customHeight="1" x14ac:dyDescent="0.2">
      <c r="A1832" s="1052" t="s">
        <v>10</v>
      </c>
      <c r="B1832" s="916" t="s">
        <v>384</v>
      </c>
      <c r="C1832" s="830" t="s">
        <v>267</v>
      </c>
      <c r="D1832" s="24">
        <f>SUM(D1833:D1836)</f>
        <v>61412.499999999985</v>
      </c>
      <c r="E1832" s="24">
        <f>SUM(E1833:E1836)</f>
        <v>56703.799999999988</v>
      </c>
      <c r="F1832" s="95">
        <f>E1832/D1832*100</f>
        <v>92.332668430694071</v>
      </c>
      <c r="G1832" s="24">
        <f>SUM(G1833:G1836)</f>
        <v>56703.799999999988</v>
      </c>
      <c r="H1832" s="828"/>
      <c r="I1832" s="39"/>
      <c r="J1832" s="39"/>
      <c r="K1832" s="39"/>
      <c r="L1832" s="39"/>
      <c r="M1832" s="39"/>
    </row>
    <row r="1833" spans="1:13" ht="45" x14ac:dyDescent="0.2">
      <c r="A1833" s="1052"/>
      <c r="B1833" s="916"/>
      <c r="C1833" s="830" t="s">
        <v>8</v>
      </c>
      <c r="D1833" s="24">
        <f>D1838</f>
        <v>-1.13686837721616E-13</v>
      </c>
      <c r="E1833" s="24">
        <f>E1838</f>
        <v>-1.13686837721616E-13</v>
      </c>
      <c r="F1833" s="95">
        <v>0</v>
      </c>
      <c r="G1833" s="24">
        <f>G1838</f>
        <v>-1.13686837721616E-13</v>
      </c>
      <c r="H1833" s="828"/>
      <c r="I1833" s="39"/>
      <c r="J1833" s="39"/>
      <c r="K1833" s="39"/>
      <c r="L1833" s="39"/>
      <c r="M1833" s="39"/>
    </row>
    <row r="1834" spans="1:13" ht="60" customHeight="1" x14ac:dyDescent="0.2">
      <c r="A1834" s="1052"/>
      <c r="B1834" s="916"/>
      <c r="C1834" s="830" t="s">
        <v>2</v>
      </c>
      <c r="D1834" s="24">
        <f t="shared" ref="D1834:E1836" si="248">D1839</f>
        <v>0</v>
      </c>
      <c r="E1834" s="24">
        <f t="shared" si="248"/>
        <v>0</v>
      </c>
      <c r="F1834" s="95">
        <v>0</v>
      </c>
      <c r="G1834" s="24">
        <f t="shared" ref="G1834:G1836" si="249">G1839</f>
        <v>0</v>
      </c>
      <c r="H1834" s="828"/>
      <c r="I1834" s="39"/>
      <c r="J1834" s="39"/>
      <c r="K1834" s="39"/>
      <c r="L1834" s="39"/>
      <c r="M1834" s="39"/>
    </row>
    <row r="1835" spans="1:13" ht="60" customHeight="1" x14ac:dyDescent="0.2">
      <c r="A1835" s="1052"/>
      <c r="B1835" s="916"/>
      <c r="C1835" s="830" t="s">
        <v>3</v>
      </c>
      <c r="D1835" s="24">
        <f t="shared" si="248"/>
        <v>61412.499999999985</v>
      </c>
      <c r="E1835" s="24">
        <f t="shared" si="248"/>
        <v>56703.799999999988</v>
      </c>
      <c r="F1835" s="95">
        <f>E1835/D1835*100</f>
        <v>92.332668430694071</v>
      </c>
      <c r="G1835" s="24">
        <f t="shared" si="249"/>
        <v>56703.799999999988</v>
      </c>
      <c r="H1835" s="828"/>
      <c r="I1835" s="39"/>
      <c r="J1835" s="39"/>
      <c r="K1835" s="39"/>
      <c r="L1835" s="39"/>
      <c r="M1835" s="39"/>
    </row>
    <row r="1836" spans="1:13" x14ac:dyDescent="0.2">
      <c r="A1836" s="1052"/>
      <c r="B1836" s="916"/>
      <c r="C1836" s="830" t="s">
        <v>97</v>
      </c>
      <c r="D1836" s="24">
        <f t="shared" si="248"/>
        <v>0</v>
      </c>
      <c r="E1836" s="24">
        <f t="shared" si="248"/>
        <v>0</v>
      </c>
      <c r="F1836" s="95">
        <v>0</v>
      </c>
      <c r="G1836" s="24">
        <f t="shared" si="249"/>
        <v>0</v>
      </c>
      <c r="H1836" s="828"/>
      <c r="I1836" s="39"/>
      <c r="J1836" s="39"/>
      <c r="K1836" s="39"/>
      <c r="L1836" s="39"/>
      <c r="M1836" s="39"/>
    </row>
    <row r="1837" spans="1:13" ht="15" customHeight="1" x14ac:dyDescent="0.2">
      <c r="A1837" s="1052" t="s">
        <v>338</v>
      </c>
      <c r="B1837" s="899" t="s">
        <v>385</v>
      </c>
      <c r="C1837" s="830" t="s">
        <v>267</v>
      </c>
      <c r="D1837" s="24">
        <f>SUM(D1838:D1841)</f>
        <v>61412.499999999985</v>
      </c>
      <c r="E1837" s="24">
        <f>SUM(E1838:E1841)</f>
        <v>56703.799999999988</v>
      </c>
      <c r="F1837" s="95">
        <f>E1837/D1837*100</f>
        <v>92.332668430694071</v>
      </c>
      <c r="G1837" s="24">
        <f>SUM(G1838:G1841)</f>
        <v>56703.799999999988</v>
      </c>
      <c r="H1837" s="828"/>
      <c r="I1837" s="39"/>
      <c r="J1837" s="39"/>
      <c r="K1837" s="39"/>
      <c r="L1837" s="39"/>
      <c r="M1837" s="39"/>
    </row>
    <row r="1838" spans="1:13" ht="45" x14ac:dyDescent="0.2">
      <c r="A1838" s="1052"/>
      <c r="B1838" s="899"/>
      <c r="C1838" s="830" t="s">
        <v>8</v>
      </c>
      <c r="D1838" s="24">
        <f>D1844+D1849+D1854+D1860+D1865+D1870+D1875+D1881+D1886+D1891+D1896+D1901+D1907+D1912+D1917+D1922+D1928+D1934+D1939+D1945+D1950+D1956+D1961+D1967+D1973+D1978+D1984+D1989+D1995+D2000+D2005+D2010+D2016+D2021+D2026+D2031+D2036+D2041+D2046+D2051+D2056+D2061+D2066</f>
        <v>-1.13686837721616E-13</v>
      </c>
      <c r="E1838" s="24">
        <f t="shared" ref="E1838:E1841" si="250">E1844+E1849+E1854+E1860+E1865+E1870+E1875+E1881+E1886+E1891+E1896+E1901+E1907+E1912+E1917+E1922+E1928+E1934+E1939+E1945+E1950+E1956+E1961+E1967+E1973+E1978+E1984+E1989+E1995+E2000+E2005+E2010+E2016+E2021+E2026</f>
        <v>-1.13686837721616E-13</v>
      </c>
      <c r="F1838" s="95">
        <v>0</v>
      </c>
      <c r="G1838" s="24">
        <f t="shared" ref="G1838:G1841" si="251">G1844+G1849+G1854+G1860+G1865+G1870+G1875+G1881+G1886+G1891+G1896+G1901+G1907+G1912+G1917+G1922+G1928+G1934+G1939+G1945+G1950+G1956+G1961+G1967+G1973+G1978+G1984+G1989+G1995+G2000+G2005+G2010+G2016+G2021+G2026</f>
        <v>-1.13686837721616E-13</v>
      </c>
      <c r="H1838" s="828"/>
      <c r="I1838" s="39"/>
      <c r="J1838" s="39"/>
      <c r="K1838" s="39"/>
      <c r="L1838" s="39"/>
      <c r="M1838" s="39"/>
    </row>
    <row r="1839" spans="1:13" ht="60" customHeight="1" x14ac:dyDescent="0.2">
      <c r="A1839" s="1052"/>
      <c r="B1839" s="899"/>
      <c r="C1839" s="830" t="s">
        <v>2</v>
      </c>
      <c r="D1839" s="24">
        <f t="shared" ref="D1839:D1841" si="252">D1845+D1850+D1855+D1861+D1866+D1871+D1876+D1882+D1887+D1892+D1897+D1902+D1908+D1913+D1918+D1923+D1929+D1935+D1940+D1946+D1951+D1957+D1962+D1968+D1974+D1979+D1985+D1990+D1996+D2001+D2006+D2011+D2017+D2022+D2027+D2032+D2037+D2042+D2047+D2052+D2057+D2062+D2067</f>
        <v>0</v>
      </c>
      <c r="E1839" s="24">
        <f t="shared" si="250"/>
        <v>0</v>
      </c>
      <c r="F1839" s="95">
        <v>0</v>
      </c>
      <c r="G1839" s="24">
        <f t="shared" si="251"/>
        <v>0</v>
      </c>
      <c r="H1839" s="828"/>
      <c r="I1839" s="39"/>
      <c r="J1839" s="39"/>
      <c r="K1839" s="39"/>
      <c r="L1839" s="39"/>
      <c r="M1839" s="39"/>
    </row>
    <row r="1840" spans="1:13" ht="60" customHeight="1" x14ac:dyDescent="0.2">
      <c r="A1840" s="1052"/>
      <c r="B1840" s="899"/>
      <c r="C1840" s="830" t="s">
        <v>3</v>
      </c>
      <c r="D1840" s="24">
        <f t="shared" si="252"/>
        <v>61412.499999999985</v>
      </c>
      <c r="E1840" s="153">
        <f>E1846+E1851+E1856+E1862+E1867+E1872+E1877+E1883+E1888+E1893+E1898+E1903+E1909+E1914+E1919+E1924+E1930+E1936+E1941+E1947+E1952+E1958+E1963+E1969+E1975+E1980+E1986+E1991+E1997+E2002+E2007+E2012+E2018+E2023+E2028+E2033+E2038+E2043+E2048+E2053+E2058+E2063+E2068</f>
        <v>56703.799999999988</v>
      </c>
      <c r="F1840" s="95">
        <f t="shared" ref="F1840" si="253">E1840/D1840*100</f>
        <v>92.332668430694071</v>
      </c>
      <c r="G1840" s="153">
        <f>G1846+G1851+G1856+G1862+G1867+G1872+G1877+G1883+G1888+G1893+G1898+G1903+G1909+G1914+G1919+G1924+G1930+G1936+G1941+G1947+G1952+G1958+G1963+G1969+G1975+G1980+G1986+G1991+G1997+G2002+G2007+G2012+G2018+G2023+G2028+G2033+G2038+G2043+G2048+G2053+G2058+G2063+G2068</f>
        <v>56703.799999999988</v>
      </c>
      <c r="H1840" s="828"/>
      <c r="I1840" s="39"/>
      <c r="J1840" s="39"/>
      <c r="K1840" s="39"/>
      <c r="L1840" s="39"/>
      <c r="M1840" s="39"/>
    </row>
    <row r="1841" spans="1:13" x14ac:dyDescent="0.2">
      <c r="A1841" s="1052"/>
      <c r="B1841" s="899"/>
      <c r="C1841" s="830" t="s">
        <v>97</v>
      </c>
      <c r="D1841" s="24">
        <f t="shared" si="252"/>
        <v>0</v>
      </c>
      <c r="E1841" s="24">
        <f t="shared" si="250"/>
        <v>0</v>
      </c>
      <c r="F1841" s="95">
        <v>0</v>
      </c>
      <c r="G1841" s="24">
        <f t="shared" si="251"/>
        <v>0</v>
      </c>
      <c r="H1841" s="828"/>
      <c r="I1841" s="39"/>
      <c r="J1841" s="39"/>
      <c r="K1841" s="39"/>
      <c r="L1841" s="39"/>
      <c r="M1841" s="39"/>
    </row>
    <row r="1842" spans="1:13" ht="15" customHeight="1" x14ac:dyDescent="0.2">
      <c r="A1842" s="831"/>
      <c r="B1842" s="1143" t="s">
        <v>386</v>
      </c>
      <c r="C1842" s="1143"/>
      <c r="D1842" s="1143"/>
      <c r="E1842" s="1143"/>
      <c r="F1842" s="1143"/>
      <c r="G1842" s="1143"/>
      <c r="H1842" s="1143"/>
      <c r="I1842" s="39"/>
      <c r="J1842" s="39"/>
      <c r="K1842" s="39"/>
      <c r="L1842" s="39"/>
      <c r="M1842" s="39"/>
    </row>
    <row r="1843" spans="1:13" ht="15" customHeight="1" x14ac:dyDescent="0.2">
      <c r="A1843" s="876" t="s">
        <v>67</v>
      </c>
      <c r="B1843" s="899" t="s">
        <v>387</v>
      </c>
      <c r="C1843" s="830" t="s">
        <v>267</v>
      </c>
      <c r="D1843" s="24">
        <v>865.08</v>
      </c>
      <c r="E1843" s="24">
        <v>865.08</v>
      </c>
      <c r="F1843" s="95">
        <f>E1843/D1843*100</f>
        <v>100</v>
      </c>
      <c r="G1843" s="24">
        <v>865.08</v>
      </c>
      <c r="H1843" s="920" t="s">
        <v>1211</v>
      </c>
      <c r="I1843" s="39"/>
      <c r="J1843" s="39"/>
      <c r="K1843" s="39"/>
      <c r="L1843" s="39"/>
      <c r="M1843" s="39"/>
    </row>
    <row r="1844" spans="1:13" ht="45" x14ac:dyDescent="0.2">
      <c r="A1844" s="876"/>
      <c r="B1844" s="899"/>
      <c r="C1844" s="830" t="s">
        <v>8</v>
      </c>
      <c r="D1844" s="24">
        <v>0</v>
      </c>
      <c r="E1844" s="24">
        <v>0</v>
      </c>
      <c r="F1844" s="95">
        <v>0</v>
      </c>
      <c r="G1844" s="24">
        <v>0</v>
      </c>
      <c r="H1844" s="921"/>
      <c r="I1844" s="39"/>
      <c r="J1844" s="39"/>
      <c r="K1844" s="39"/>
      <c r="L1844" s="39"/>
      <c r="M1844" s="39"/>
    </row>
    <row r="1845" spans="1:13" ht="60" customHeight="1" x14ac:dyDescent="0.2">
      <c r="A1845" s="876"/>
      <c r="B1845" s="899"/>
      <c r="C1845" s="830" t="s">
        <v>2</v>
      </c>
      <c r="D1845" s="24">
        <v>0</v>
      </c>
      <c r="E1845" s="24">
        <v>0</v>
      </c>
      <c r="F1845" s="95">
        <v>0</v>
      </c>
      <c r="G1845" s="24">
        <v>0</v>
      </c>
      <c r="H1845" s="921"/>
      <c r="I1845" s="39"/>
      <c r="J1845" s="39"/>
      <c r="K1845" s="39"/>
      <c r="L1845" s="39"/>
      <c r="M1845" s="39"/>
    </row>
    <row r="1846" spans="1:13" ht="60" customHeight="1" x14ac:dyDescent="0.2">
      <c r="A1846" s="876"/>
      <c r="B1846" s="899"/>
      <c r="C1846" s="830" t="s">
        <v>3</v>
      </c>
      <c r="D1846" s="24">
        <v>865.08</v>
      </c>
      <c r="E1846" s="24">
        <v>865.08</v>
      </c>
      <c r="F1846" s="95">
        <f>E1846/D1846*100</f>
        <v>100</v>
      </c>
      <c r="G1846" s="24">
        <v>865.08</v>
      </c>
      <c r="H1846" s="921"/>
      <c r="I1846" s="39"/>
      <c r="J1846" s="39"/>
      <c r="K1846" s="39"/>
      <c r="L1846" s="39"/>
      <c r="M1846" s="39"/>
    </row>
    <row r="1847" spans="1:13" x14ac:dyDescent="0.2">
      <c r="A1847" s="876"/>
      <c r="B1847" s="899"/>
      <c r="C1847" s="830" t="s">
        <v>97</v>
      </c>
      <c r="D1847" s="13">
        <v>0</v>
      </c>
      <c r="E1847" s="13">
        <v>0</v>
      </c>
      <c r="F1847" s="95">
        <v>0</v>
      </c>
      <c r="G1847" s="13">
        <v>0</v>
      </c>
      <c r="H1847" s="922"/>
      <c r="I1847" s="39"/>
      <c r="J1847" s="39"/>
      <c r="K1847" s="39"/>
      <c r="L1847" s="39"/>
      <c r="M1847" s="39"/>
    </row>
    <row r="1848" spans="1:13" ht="15" customHeight="1" x14ac:dyDescent="0.2">
      <c r="A1848" s="876" t="s">
        <v>341</v>
      </c>
      <c r="B1848" s="899" t="s">
        <v>388</v>
      </c>
      <c r="C1848" s="830" t="s">
        <v>267</v>
      </c>
      <c r="D1848" s="24">
        <v>853</v>
      </c>
      <c r="E1848" s="24">
        <v>853</v>
      </c>
      <c r="F1848" s="95">
        <f>E1848/D1848*100</f>
        <v>100</v>
      </c>
      <c r="G1848" s="24">
        <v>853</v>
      </c>
      <c r="H1848" s="920" t="s">
        <v>1211</v>
      </c>
      <c r="I1848" s="39"/>
      <c r="J1848" s="39"/>
      <c r="K1848" s="39"/>
      <c r="L1848" s="39"/>
      <c r="M1848" s="39"/>
    </row>
    <row r="1849" spans="1:13" ht="45" x14ac:dyDescent="0.2">
      <c r="A1849" s="876"/>
      <c r="B1849" s="899"/>
      <c r="C1849" s="830" t="s">
        <v>8</v>
      </c>
      <c r="D1849" s="24">
        <v>0</v>
      </c>
      <c r="E1849" s="24">
        <v>0</v>
      </c>
      <c r="F1849" s="95">
        <v>0</v>
      </c>
      <c r="G1849" s="24">
        <v>0</v>
      </c>
      <c r="H1849" s="921"/>
      <c r="I1849" s="39"/>
      <c r="J1849" s="39"/>
      <c r="K1849" s="39"/>
      <c r="L1849" s="39"/>
      <c r="M1849" s="39"/>
    </row>
    <row r="1850" spans="1:13" ht="60" customHeight="1" x14ac:dyDescent="0.2">
      <c r="A1850" s="876"/>
      <c r="B1850" s="899"/>
      <c r="C1850" s="830" t="s">
        <v>2</v>
      </c>
      <c r="D1850" s="24">
        <v>0</v>
      </c>
      <c r="E1850" s="24">
        <v>0</v>
      </c>
      <c r="F1850" s="95">
        <v>0</v>
      </c>
      <c r="G1850" s="24">
        <v>0</v>
      </c>
      <c r="H1850" s="921"/>
      <c r="I1850" s="39"/>
      <c r="J1850" s="39"/>
      <c r="K1850" s="39"/>
      <c r="L1850" s="39"/>
      <c r="M1850" s="39"/>
    </row>
    <row r="1851" spans="1:13" ht="60" customHeight="1" x14ac:dyDescent="0.2">
      <c r="A1851" s="876"/>
      <c r="B1851" s="899"/>
      <c r="C1851" s="830" t="s">
        <v>3</v>
      </c>
      <c r="D1851" s="24">
        <v>853</v>
      </c>
      <c r="E1851" s="24">
        <v>853</v>
      </c>
      <c r="F1851" s="95">
        <f t="shared" ref="F1851" si="254">E1851/D1851*100</f>
        <v>100</v>
      </c>
      <c r="G1851" s="24">
        <v>853</v>
      </c>
      <c r="H1851" s="921"/>
      <c r="I1851" s="39"/>
      <c r="J1851" s="39"/>
      <c r="K1851" s="39"/>
      <c r="L1851" s="39"/>
      <c r="M1851" s="39"/>
    </row>
    <row r="1852" spans="1:13" x14ac:dyDescent="0.2">
      <c r="A1852" s="876"/>
      <c r="B1852" s="899"/>
      <c r="C1852" s="830" t="s">
        <v>97</v>
      </c>
      <c r="D1852" s="13">
        <v>0</v>
      </c>
      <c r="E1852" s="13">
        <v>0</v>
      </c>
      <c r="F1852" s="95">
        <v>0</v>
      </c>
      <c r="G1852" s="13">
        <v>0</v>
      </c>
      <c r="H1852" s="922"/>
      <c r="I1852" s="39"/>
      <c r="J1852" s="39"/>
      <c r="K1852" s="39"/>
      <c r="L1852" s="39"/>
      <c r="M1852" s="39"/>
    </row>
    <row r="1853" spans="1:13" ht="15" customHeight="1" x14ac:dyDescent="0.2">
      <c r="A1853" s="876" t="s">
        <v>344</v>
      </c>
      <c r="B1853" s="899" t="s">
        <v>389</v>
      </c>
      <c r="C1853" s="830" t="s">
        <v>267</v>
      </c>
      <c r="D1853" s="24">
        <v>1339.06</v>
      </c>
      <c r="E1853" s="24">
        <v>1339.06</v>
      </c>
      <c r="F1853" s="95">
        <f>E1853/D1853*100</f>
        <v>100</v>
      </c>
      <c r="G1853" s="24">
        <v>1339.06</v>
      </c>
      <c r="H1853" s="920" t="s">
        <v>1211</v>
      </c>
      <c r="I1853" s="39"/>
      <c r="J1853" s="39"/>
      <c r="K1853" s="39"/>
      <c r="L1853" s="39"/>
      <c r="M1853" s="39"/>
    </row>
    <row r="1854" spans="1:13" ht="45" x14ac:dyDescent="0.2">
      <c r="A1854" s="876"/>
      <c r="B1854" s="899"/>
      <c r="C1854" s="830" t="s">
        <v>8</v>
      </c>
      <c r="D1854" s="24">
        <v>0</v>
      </c>
      <c r="E1854" s="24">
        <v>0</v>
      </c>
      <c r="F1854" s="95">
        <v>0</v>
      </c>
      <c r="G1854" s="24">
        <v>0</v>
      </c>
      <c r="H1854" s="921"/>
      <c r="I1854" s="39"/>
      <c r="J1854" s="39"/>
      <c r="K1854" s="39"/>
      <c r="L1854" s="39"/>
      <c r="M1854" s="39"/>
    </row>
    <row r="1855" spans="1:13" ht="60" customHeight="1" x14ac:dyDescent="0.2">
      <c r="A1855" s="876"/>
      <c r="B1855" s="899"/>
      <c r="C1855" s="830" t="s">
        <v>2</v>
      </c>
      <c r="D1855" s="24">
        <v>0</v>
      </c>
      <c r="E1855" s="24">
        <v>0</v>
      </c>
      <c r="F1855" s="95">
        <v>0</v>
      </c>
      <c r="G1855" s="24">
        <v>0</v>
      </c>
      <c r="H1855" s="921"/>
      <c r="I1855" s="39"/>
      <c r="J1855" s="39"/>
      <c r="K1855" s="39"/>
      <c r="L1855" s="39"/>
      <c r="M1855" s="39"/>
    </row>
    <row r="1856" spans="1:13" ht="60" customHeight="1" x14ac:dyDescent="0.2">
      <c r="A1856" s="876"/>
      <c r="B1856" s="899"/>
      <c r="C1856" s="830" t="s">
        <v>3</v>
      </c>
      <c r="D1856" s="24">
        <v>1339.06</v>
      </c>
      <c r="E1856" s="24">
        <v>1339.06</v>
      </c>
      <c r="F1856" s="95">
        <f>E1856/D1856*100</f>
        <v>100</v>
      </c>
      <c r="G1856" s="24">
        <v>1339.06</v>
      </c>
      <c r="H1856" s="921"/>
      <c r="I1856" s="39"/>
      <c r="J1856" s="39"/>
      <c r="K1856" s="39"/>
      <c r="L1856" s="39"/>
      <c r="M1856" s="39"/>
    </row>
    <row r="1857" spans="1:13" x14ac:dyDescent="0.2">
      <c r="A1857" s="876"/>
      <c r="B1857" s="899"/>
      <c r="C1857" s="830" t="s">
        <v>97</v>
      </c>
      <c r="D1857" s="13">
        <v>0</v>
      </c>
      <c r="E1857" s="13">
        <v>0</v>
      </c>
      <c r="F1857" s="95">
        <v>0</v>
      </c>
      <c r="G1857" s="13">
        <v>0</v>
      </c>
      <c r="H1857" s="922"/>
      <c r="I1857" s="39"/>
      <c r="J1857" s="39"/>
      <c r="K1857" s="39"/>
      <c r="L1857" s="39"/>
      <c r="M1857" s="39"/>
    </row>
    <row r="1858" spans="1:13" x14ac:dyDescent="0.2">
      <c r="A1858" s="831"/>
      <c r="B1858" s="1143" t="s">
        <v>390</v>
      </c>
      <c r="C1858" s="1143"/>
      <c r="D1858" s="1143"/>
      <c r="E1858" s="1143"/>
      <c r="F1858" s="1143"/>
      <c r="G1858" s="1143"/>
      <c r="H1858" s="1143"/>
      <c r="I1858" s="39"/>
      <c r="J1858" s="39"/>
      <c r="K1858" s="39"/>
      <c r="L1858" s="39"/>
      <c r="M1858" s="39"/>
    </row>
    <row r="1859" spans="1:13" ht="15" customHeight="1" x14ac:dyDescent="0.2">
      <c r="A1859" s="876" t="s">
        <v>346</v>
      </c>
      <c r="B1859" s="899" t="s">
        <v>391</v>
      </c>
      <c r="C1859" s="830" t="s">
        <v>267</v>
      </c>
      <c r="D1859" s="24">
        <v>926.57</v>
      </c>
      <c r="E1859" s="24">
        <v>926.57</v>
      </c>
      <c r="F1859" s="95">
        <f>E1859/D1859*100</f>
        <v>100</v>
      </c>
      <c r="G1859" s="24">
        <v>926.57</v>
      </c>
      <c r="H1859" s="920" t="s">
        <v>1211</v>
      </c>
      <c r="I1859" s="39"/>
      <c r="J1859" s="39"/>
      <c r="K1859" s="39"/>
      <c r="L1859" s="39"/>
      <c r="M1859" s="39"/>
    </row>
    <row r="1860" spans="1:13" ht="45" x14ac:dyDescent="0.2">
      <c r="A1860" s="876"/>
      <c r="B1860" s="899"/>
      <c r="C1860" s="830" t="s">
        <v>8</v>
      </c>
      <c r="D1860" s="24">
        <v>0</v>
      </c>
      <c r="E1860" s="24">
        <v>0</v>
      </c>
      <c r="F1860" s="95">
        <v>0</v>
      </c>
      <c r="G1860" s="24">
        <v>0</v>
      </c>
      <c r="H1860" s="921"/>
      <c r="I1860" s="39"/>
      <c r="J1860" s="39"/>
      <c r="K1860" s="39"/>
      <c r="L1860" s="39"/>
      <c r="M1860" s="39"/>
    </row>
    <row r="1861" spans="1:13" ht="60" customHeight="1" x14ac:dyDescent="0.2">
      <c r="A1861" s="876"/>
      <c r="B1861" s="899"/>
      <c r="C1861" s="830" t="s">
        <v>2</v>
      </c>
      <c r="D1861" s="24">
        <v>0</v>
      </c>
      <c r="E1861" s="24">
        <v>0</v>
      </c>
      <c r="F1861" s="95">
        <v>0</v>
      </c>
      <c r="G1861" s="24">
        <v>0</v>
      </c>
      <c r="H1861" s="921"/>
      <c r="I1861" s="39"/>
      <c r="J1861" s="39"/>
      <c r="K1861" s="39"/>
      <c r="L1861" s="39"/>
      <c r="M1861" s="39"/>
    </row>
    <row r="1862" spans="1:13" ht="60" customHeight="1" x14ac:dyDescent="0.2">
      <c r="A1862" s="876"/>
      <c r="B1862" s="899"/>
      <c r="C1862" s="830" t="s">
        <v>3</v>
      </c>
      <c r="D1862" s="24">
        <v>926.57</v>
      </c>
      <c r="E1862" s="24">
        <v>926.57</v>
      </c>
      <c r="F1862" s="424">
        <f t="shared" ref="F1862" si="255">E1862/D1862*100</f>
        <v>100</v>
      </c>
      <c r="G1862" s="24">
        <v>926.57</v>
      </c>
      <c r="H1862" s="921"/>
      <c r="I1862" s="39"/>
      <c r="J1862" s="39"/>
      <c r="K1862" s="39"/>
      <c r="L1862" s="39"/>
      <c r="M1862" s="39"/>
    </row>
    <row r="1863" spans="1:13" x14ac:dyDescent="0.2">
      <c r="A1863" s="876"/>
      <c r="B1863" s="899"/>
      <c r="C1863" s="830" t="s">
        <v>97</v>
      </c>
      <c r="D1863" s="13">
        <v>0</v>
      </c>
      <c r="E1863" s="13">
        <v>0</v>
      </c>
      <c r="F1863" s="424">
        <v>0</v>
      </c>
      <c r="G1863" s="13">
        <v>0</v>
      </c>
      <c r="H1863" s="922"/>
      <c r="I1863" s="39"/>
      <c r="J1863" s="39"/>
      <c r="K1863" s="39"/>
      <c r="L1863" s="39"/>
      <c r="M1863" s="39"/>
    </row>
    <row r="1864" spans="1:13" ht="15" customHeight="1" x14ac:dyDescent="0.2">
      <c r="A1864" s="876" t="s">
        <v>376</v>
      </c>
      <c r="B1864" s="899" t="s">
        <v>392</v>
      </c>
      <c r="C1864" s="830" t="s">
        <v>267</v>
      </c>
      <c r="D1864" s="24">
        <v>878.05</v>
      </c>
      <c r="E1864" s="24">
        <v>878.01</v>
      </c>
      <c r="F1864" s="424">
        <f>E1864/D1864*100</f>
        <v>99.9954444507716</v>
      </c>
      <c r="G1864" s="24">
        <v>878.01</v>
      </c>
      <c r="H1864" s="920" t="s">
        <v>1211</v>
      </c>
      <c r="I1864" s="39"/>
      <c r="J1864" s="39"/>
      <c r="K1864" s="39"/>
      <c r="L1864" s="39"/>
      <c r="M1864" s="39"/>
    </row>
    <row r="1865" spans="1:13" ht="45" x14ac:dyDescent="0.2">
      <c r="A1865" s="876"/>
      <c r="B1865" s="899"/>
      <c r="C1865" s="830" t="s">
        <v>8</v>
      </c>
      <c r="D1865" s="24">
        <v>0</v>
      </c>
      <c r="E1865" s="24">
        <v>0</v>
      </c>
      <c r="F1865" s="424">
        <v>0</v>
      </c>
      <c r="G1865" s="24">
        <v>0</v>
      </c>
      <c r="H1865" s="921"/>
      <c r="I1865" s="39"/>
      <c r="J1865" s="39"/>
      <c r="K1865" s="39"/>
      <c r="L1865" s="39"/>
      <c r="M1865" s="39"/>
    </row>
    <row r="1866" spans="1:13" ht="60" customHeight="1" x14ac:dyDescent="0.2">
      <c r="A1866" s="876"/>
      <c r="B1866" s="899"/>
      <c r="C1866" s="830" t="s">
        <v>2</v>
      </c>
      <c r="D1866" s="24">
        <v>0</v>
      </c>
      <c r="E1866" s="24">
        <v>0</v>
      </c>
      <c r="F1866" s="424">
        <v>0</v>
      </c>
      <c r="G1866" s="24">
        <v>0</v>
      </c>
      <c r="H1866" s="921"/>
      <c r="I1866" s="39"/>
      <c r="J1866" s="39"/>
      <c r="K1866" s="39"/>
      <c r="L1866" s="39"/>
      <c r="M1866" s="39"/>
    </row>
    <row r="1867" spans="1:13" ht="60" customHeight="1" x14ac:dyDescent="0.2">
      <c r="A1867" s="876"/>
      <c r="B1867" s="899"/>
      <c r="C1867" s="830" t="s">
        <v>3</v>
      </c>
      <c r="D1867" s="24">
        <v>878.05</v>
      </c>
      <c r="E1867" s="24">
        <v>878.01</v>
      </c>
      <c r="F1867" s="424">
        <f>E1867/D1867*100</f>
        <v>99.9954444507716</v>
      </c>
      <c r="G1867" s="24">
        <v>878.01</v>
      </c>
      <c r="H1867" s="921"/>
      <c r="I1867" s="39"/>
      <c r="J1867" s="39"/>
      <c r="K1867" s="39"/>
      <c r="L1867" s="39"/>
      <c r="M1867" s="39"/>
    </row>
    <row r="1868" spans="1:13" x14ac:dyDescent="0.2">
      <c r="A1868" s="876"/>
      <c r="B1868" s="899"/>
      <c r="C1868" s="830" t="s">
        <v>97</v>
      </c>
      <c r="D1868" s="13">
        <v>0</v>
      </c>
      <c r="E1868" s="13">
        <v>0</v>
      </c>
      <c r="F1868" s="424">
        <v>0</v>
      </c>
      <c r="G1868" s="13">
        <v>0</v>
      </c>
      <c r="H1868" s="922"/>
      <c r="I1868" s="39"/>
      <c r="J1868" s="39"/>
      <c r="K1868" s="39"/>
      <c r="L1868" s="39"/>
      <c r="M1868" s="39"/>
    </row>
    <row r="1869" spans="1:13" ht="15" customHeight="1" x14ac:dyDescent="0.2">
      <c r="A1869" s="876" t="s">
        <v>378</v>
      </c>
      <c r="B1869" s="899" t="s">
        <v>393</v>
      </c>
      <c r="C1869" s="830" t="s">
        <v>267</v>
      </c>
      <c r="D1869" s="24">
        <v>867.72</v>
      </c>
      <c r="E1869" s="24">
        <v>867.72</v>
      </c>
      <c r="F1869" s="424">
        <f>E1869/D1869*100</f>
        <v>100</v>
      </c>
      <c r="G1869" s="24">
        <v>867.72</v>
      </c>
      <c r="H1869" s="920" t="s">
        <v>1211</v>
      </c>
      <c r="I1869" s="39"/>
      <c r="J1869" s="39"/>
      <c r="K1869" s="39"/>
      <c r="L1869" s="39"/>
      <c r="M1869" s="39"/>
    </row>
    <row r="1870" spans="1:13" ht="45" x14ac:dyDescent="0.2">
      <c r="A1870" s="876"/>
      <c r="B1870" s="899"/>
      <c r="C1870" s="830" t="s">
        <v>8</v>
      </c>
      <c r="D1870" s="24">
        <v>0</v>
      </c>
      <c r="E1870" s="24">
        <v>0</v>
      </c>
      <c r="F1870" s="424">
        <v>0</v>
      </c>
      <c r="G1870" s="24">
        <v>0</v>
      </c>
      <c r="H1870" s="921"/>
      <c r="I1870" s="39"/>
      <c r="J1870" s="39"/>
      <c r="K1870" s="39"/>
      <c r="L1870" s="39"/>
      <c r="M1870" s="39"/>
    </row>
    <row r="1871" spans="1:13" ht="60" customHeight="1" x14ac:dyDescent="0.2">
      <c r="A1871" s="876"/>
      <c r="B1871" s="899"/>
      <c r="C1871" s="830" t="s">
        <v>2</v>
      </c>
      <c r="D1871" s="24">
        <v>0</v>
      </c>
      <c r="E1871" s="24">
        <v>0</v>
      </c>
      <c r="F1871" s="424">
        <v>0</v>
      </c>
      <c r="G1871" s="24">
        <v>0</v>
      </c>
      <c r="H1871" s="921"/>
      <c r="I1871" s="39"/>
      <c r="J1871" s="39"/>
      <c r="K1871" s="39"/>
      <c r="L1871" s="39"/>
      <c r="M1871" s="39"/>
    </row>
    <row r="1872" spans="1:13" ht="60" customHeight="1" x14ac:dyDescent="0.2">
      <c r="A1872" s="876"/>
      <c r="B1872" s="899"/>
      <c r="C1872" s="830" t="s">
        <v>3</v>
      </c>
      <c r="D1872" s="24">
        <v>867.72</v>
      </c>
      <c r="E1872" s="24">
        <v>867.72</v>
      </c>
      <c r="F1872" s="424">
        <f>E1872/D1872*100</f>
        <v>100</v>
      </c>
      <c r="G1872" s="24">
        <v>867.72</v>
      </c>
      <c r="H1872" s="921"/>
      <c r="I1872" s="39"/>
      <c r="J1872" s="39"/>
      <c r="K1872" s="39"/>
      <c r="L1872" s="39"/>
      <c r="M1872" s="39"/>
    </row>
    <row r="1873" spans="1:13" x14ac:dyDescent="0.2">
      <c r="A1873" s="876"/>
      <c r="B1873" s="899"/>
      <c r="C1873" s="830" t="s">
        <v>97</v>
      </c>
      <c r="D1873" s="13">
        <v>0</v>
      </c>
      <c r="E1873" s="13">
        <v>0</v>
      </c>
      <c r="F1873" s="424">
        <v>0</v>
      </c>
      <c r="G1873" s="13">
        <v>0</v>
      </c>
      <c r="H1873" s="922"/>
      <c r="I1873" s="39"/>
      <c r="J1873" s="39"/>
      <c r="K1873" s="39"/>
      <c r="L1873" s="39"/>
      <c r="M1873" s="39"/>
    </row>
    <row r="1874" spans="1:13" ht="15" customHeight="1" x14ac:dyDescent="0.2">
      <c r="A1874" s="876" t="s">
        <v>380</v>
      </c>
      <c r="B1874" s="899" t="s">
        <v>394</v>
      </c>
      <c r="C1874" s="830" t="s">
        <v>267</v>
      </c>
      <c r="D1874" s="24">
        <v>949.77</v>
      </c>
      <c r="E1874" s="24">
        <v>949.77</v>
      </c>
      <c r="F1874" s="424">
        <f>E1874/D1874*100</f>
        <v>100</v>
      </c>
      <c r="G1874" s="24">
        <v>949.77</v>
      </c>
      <c r="H1874" s="920" t="s">
        <v>1211</v>
      </c>
      <c r="I1874" s="39"/>
      <c r="J1874" s="39"/>
      <c r="K1874" s="39"/>
      <c r="L1874" s="39"/>
      <c r="M1874" s="39"/>
    </row>
    <row r="1875" spans="1:13" ht="45" x14ac:dyDescent="0.2">
      <c r="A1875" s="876"/>
      <c r="B1875" s="899"/>
      <c r="C1875" s="830" t="s">
        <v>8</v>
      </c>
      <c r="D1875" s="24">
        <v>0</v>
      </c>
      <c r="E1875" s="24">
        <v>0</v>
      </c>
      <c r="F1875" s="424">
        <v>0</v>
      </c>
      <c r="G1875" s="24">
        <v>0</v>
      </c>
      <c r="H1875" s="921"/>
      <c r="I1875" s="39"/>
      <c r="J1875" s="39"/>
      <c r="K1875" s="39"/>
      <c r="L1875" s="39"/>
      <c r="M1875" s="39"/>
    </row>
    <row r="1876" spans="1:13" ht="60" customHeight="1" x14ac:dyDescent="0.2">
      <c r="A1876" s="876"/>
      <c r="B1876" s="899"/>
      <c r="C1876" s="830" t="s">
        <v>2</v>
      </c>
      <c r="D1876" s="24">
        <v>0</v>
      </c>
      <c r="E1876" s="24">
        <v>0</v>
      </c>
      <c r="F1876" s="424">
        <v>0</v>
      </c>
      <c r="G1876" s="24">
        <v>0</v>
      </c>
      <c r="H1876" s="921"/>
      <c r="I1876" s="39"/>
      <c r="J1876" s="39"/>
      <c r="K1876" s="39"/>
      <c r="L1876" s="39"/>
      <c r="M1876" s="39"/>
    </row>
    <row r="1877" spans="1:13" ht="60" customHeight="1" x14ac:dyDescent="0.2">
      <c r="A1877" s="876"/>
      <c r="B1877" s="899"/>
      <c r="C1877" s="830" t="s">
        <v>3</v>
      </c>
      <c r="D1877" s="24">
        <v>949.77</v>
      </c>
      <c r="E1877" s="24">
        <v>949.77</v>
      </c>
      <c r="F1877" s="424">
        <f>E1877/D1877*100</f>
        <v>100</v>
      </c>
      <c r="G1877" s="24">
        <v>949.77</v>
      </c>
      <c r="H1877" s="921"/>
      <c r="I1877" s="39"/>
      <c r="J1877" s="39"/>
      <c r="K1877" s="39"/>
      <c r="L1877" s="39"/>
      <c r="M1877" s="39"/>
    </row>
    <row r="1878" spans="1:13" x14ac:dyDescent="0.2">
      <c r="A1878" s="876"/>
      <c r="B1878" s="899"/>
      <c r="C1878" s="830" t="s">
        <v>97</v>
      </c>
      <c r="D1878" s="13">
        <v>0</v>
      </c>
      <c r="E1878" s="13">
        <v>0</v>
      </c>
      <c r="F1878" s="95">
        <v>0</v>
      </c>
      <c r="G1878" s="13">
        <v>0</v>
      </c>
      <c r="H1878" s="922"/>
      <c r="I1878" s="39"/>
      <c r="J1878" s="39"/>
      <c r="K1878" s="39"/>
      <c r="L1878" s="39"/>
      <c r="M1878" s="39"/>
    </row>
    <row r="1879" spans="1:13" ht="15" customHeight="1" x14ac:dyDescent="0.2">
      <c r="A1879" s="831"/>
      <c r="B1879" s="1143" t="s">
        <v>395</v>
      </c>
      <c r="C1879" s="1143"/>
      <c r="D1879" s="1143"/>
      <c r="E1879" s="1143"/>
      <c r="F1879" s="1143"/>
      <c r="G1879" s="1143"/>
      <c r="H1879" s="1143"/>
      <c r="I1879" s="39"/>
      <c r="J1879" s="39"/>
      <c r="K1879" s="39"/>
      <c r="L1879" s="39"/>
      <c r="M1879" s="39"/>
    </row>
    <row r="1880" spans="1:13" ht="15" customHeight="1" x14ac:dyDescent="0.2">
      <c r="A1880" s="876" t="s">
        <v>381</v>
      </c>
      <c r="B1880" s="925" t="s">
        <v>396</v>
      </c>
      <c r="C1880" s="827" t="s">
        <v>267</v>
      </c>
      <c r="D1880" s="13">
        <v>979.9</v>
      </c>
      <c r="E1880" s="13">
        <v>979.9</v>
      </c>
      <c r="F1880" s="424">
        <f>E1880/D1880*100</f>
        <v>100</v>
      </c>
      <c r="G1880" s="13">
        <v>979.9</v>
      </c>
      <c r="H1880" s="900" t="s">
        <v>1211</v>
      </c>
      <c r="I1880" s="39"/>
      <c r="J1880" s="39"/>
      <c r="K1880" s="39"/>
      <c r="L1880" s="39"/>
      <c r="M1880" s="39"/>
    </row>
    <row r="1881" spans="1:13" ht="45" x14ac:dyDescent="0.2">
      <c r="A1881" s="876"/>
      <c r="B1881" s="925"/>
      <c r="C1881" s="827" t="s">
        <v>8</v>
      </c>
      <c r="D1881" s="13">
        <v>0</v>
      </c>
      <c r="E1881" s="13">
        <v>0</v>
      </c>
      <c r="F1881" s="424">
        <v>0</v>
      </c>
      <c r="G1881" s="13">
        <v>0</v>
      </c>
      <c r="H1881" s="901"/>
      <c r="I1881" s="39"/>
      <c r="J1881" s="39"/>
      <c r="K1881" s="39"/>
      <c r="L1881" s="39"/>
      <c r="M1881" s="39"/>
    </row>
    <row r="1882" spans="1:13" ht="60" customHeight="1" x14ac:dyDescent="0.2">
      <c r="A1882" s="876"/>
      <c r="B1882" s="925"/>
      <c r="C1882" s="827" t="s">
        <v>2</v>
      </c>
      <c r="D1882" s="13">
        <v>0</v>
      </c>
      <c r="E1882" s="13">
        <v>0</v>
      </c>
      <c r="F1882" s="424">
        <v>0</v>
      </c>
      <c r="G1882" s="13">
        <v>0</v>
      </c>
      <c r="H1882" s="901"/>
      <c r="I1882" s="39"/>
      <c r="J1882" s="39"/>
      <c r="K1882" s="39"/>
      <c r="L1882" s="39"/>
      <c r="M1882" s="39"/>
    </row>
    <row r="1883" spans="1:13" ht="60" customHeight="1" x14ac:dyDescent="0.2">
      <c r="A1883" s="876"/>
      <c r="B1883" s="925"/>
      <c r="C1883" s="827" t="s">
        <v>3</v>
      </c>
      <c r="D1883" s="13">
        <v>979.9</v>
      </c>
      <c r="E1883" s="13">
        <v>979.9</v>
      </c>
      <c r="F1883" s="424">
        <f t="shared" ref="F1883" si="256">E1883/D1883*100</f>
        <v>100</v>
      </c>
      <c r="G1883" s="13">
        <v>979.9</v>
      </c>
      <c r="H1883" s="901"/>
      <c r="I1883" s="39"/>
      <c r="J1883" s="39"/>
      <c r="K1883" s="39"/>
      <c r="L1883" s="39"/>
      <c r="M1883" s="39"/>
    </row>
    <row r="1884" spans="1:13" x14ac:dyDescent="0.2">
      <c r="A1884" s="876"/>
      <c r="B1884" s="925"/>
      <c r="C1884" s="827" t="s">
        <v>97</v>
      </c>
      <c r="D1884" s="13">
        <v>0</v>
      </c>
      <c r="E1884" s="13">
        <v>0</v>
      </c>
      <c r="F1884" s="424">
        <v>0</v>
      </c>
      <c r="G1884" s="13">
        <v>0</v>
      </c>
      <c r="H1884" s="902"/>
      <c r="I1884" s="39"/>
      <c r="J1884" s="39"/>
      <c r="K1884" s="39"/>
      <c r="L1884" s="39"/>
      <c r="M1884" s="39"/>
    </row>
    <row r="1885" spans="1:13" ht="15" customHeight="1" x14ac:dyDescent="0.2">
      <c r="A1885" s="876" t="s">
        <v>397</v>
      </c>
      <c r="B1885" s="925" t="s">
        <v>398</v>
      </c>
      <c r="C1885" s="827" t="s">
        <v>267</v>
      </c>
      <c r="D1885" s="13">
        <v>1170.69</v>
      </c>
      <c r="E1885" s="13">
        <v>1170.69</v>
      </c>
      <c r="F1885" s="424">
        <f>E1885/D1885*100</f>
        <v>100</v>
      </c>
      <c r="G1885" s="13">
        <v>1170.69</v>
      </c>
      <c r="H1885" s="900" t="s">
        <v>1211</v>
      </c>
      <c r="I1885" s="39"/>
      <c r="J1885" s="39"/>
      <c r="K1885" s="39"/>
      <c r="L1885" s="39"/>
      <c r="M1885" s="39"/>
    </row>
    <row r="1886" spans="1:13" ht="45" x14ac:dyDescent="0.2">
      <c r="A1886" s="876"/>
      <c r="B1886" s="925"/>
      <c r="C1886" s="827" t="s">
        <v>8</v>
      </c>
      <c r="D1886" s="13">
        <v>0</v>
      </c>
      <c r="E1886" s="13">
        <v>0</v>
      </c>
      <c r="F1886" s="424">
        <v>0</v>
      </c>
      <c r="G1886" s="13">
        <v>0</v>
      </c>
      <c r="H1886" s="901"/>
      <c r="I1886" s="39"/>
      <c r="J1886" s="39"/>
      <c r="K1886" s="39"/>
      <c r="L1886" s="39"/>
      <c r="M1886" s="39"/>
    </row>
    <row r="1887" spans="1:13" ht="60" customHeight="1" x14ac:dyDescent="0.2">
      <c r="A1887" s="876"/>
      <c r="B1887" s="925"/>
      <c r="C1887" s="827" t="s">
        <v>2</v>
      </c>
      <c r="D1887" s="13">
        <v>0</v>
      </c>
      <c r="E1887" s="13">
        <v>0</v>
      </c>
      <c r="F1887" s="424">
        <v>0</v>
      </c>
      <c r="G1887" s="13">
        <v>0</v>
      </c>
      <c r="H1887" s="901"/>
      <c r="I1887" s="39"/>
      <c r="J1887" s="39"/>
      <c r="K1887" s="39"/>
      <c r="L1887" s="39"/>
      <c r="M1887" s="39"/>
    </row>
    <row r="1888" spans="1:13" ht="60" customHeight="1" x14ac:dyDescent="0.2">
      <c r="A1888" s="876"/>
      <c r="B1888" s="925"/>
      <c r="C1888" s="827" t="s">
        <v>3</v>
      </c>
      <c r="D1888" s="13">
        <v>1170.69</v>
      </c>
      <c r="E1888" s="13">
        <v>1170.69</v>
      </c>
      <c r="F1888" s="424">
        <f>E1888/D1888*100</f>
        <v>100</v>
      </c>
      <c r="G1888" s="13">
        <v>1170.69</v>
      </c>
      <c r="H1888" s="901"/>
      <c r="I1888" s="39"/>
      <c r="J1888" s="39"/>
      <c r="K1888" s="39"/>
      <c r="L1888" s="39"/>
      <c r="M1888" s="39"/>
    </row>
    <row r="1889" spans="1:13" x14ac:dyDescent="0.2">
      <c r="A1889" s="876"/>
      <c r="B1889" s="925"/>
      <c r="C1889" s="827" t="s">
        <v>97</v>
      </c>
      <c r="D1889" s="13">
        <v>0</v>
      </c>
      <c r="E1889" s="13">
        <v>0</v>
      </c>
      <c r="F1889" s="424">
        <v>0</v>
      </c>
      <c r="G1889" s="13">
        <v>0</v>
      </c>
      <c r="H1889" s="902"/>
      <c r="I1889" s="39"/>
      <c r="J1889" s="39"/>
      <c r="K1889" s="39"/>
      <c r="L1889" s="39"/>
      <c r="M1889" s="39"/>
    </row>
    <row r="1890" spans="1:13" ht="15" customHeight="1" x14ac:dyDescent="0.2">
      <c r="A1890" s="876" t="s">
        <v>399</v>
      </c>
      <c r="B1890" s="925" t="s">
        <v>400</v>
      </c>
      <c r="C1890" s="827" t="s">
        <v>267</v>
      </c>
      <c r="D1890" s="13">
        <v>949.94</v>
      </c>
      <c r="E1890" s="13">
        <v>949.94</v>
      </c>
      <c r="F1890" s="424">
        <f>E1890/D1890*100</f>
        <v>100</v>
      </c>
      <c r="G1890" s="13">
        <v>949.94</v>
      </c>
      <c r="H1890" s="900" t="s">
        <v>1211</v>
      </c>
      <c r="I1890" s="39"/>
      <c r="J1890" s="39"/>
      <c r="K1890" s="39"/>
      <c r="L1890" s="39"/>
      <c r="M1890" s="39"/>
    </row>
    <row r="1891" spans="1:13" ht="45" x14ac:dyDescent="0.2">
      <c r="A1891" s="876"/>
      <c r="B1891" s="925"/>
      <c r="C1891" s="827" t="s">
        <v>8</v>
      </c>
      <c r="D1891" s="13">
        <v>0</v>
      </c>
      <c r="E1891" s="13">
        <v>0</v>
      </c>
      <c r="F1891" s="424">
        <v>0</v>
      </c>
      <c r="G1891" s="13">
        <v>0</v>
      </c>
      <c r="H1891" s="901"/>
      <c r="I1891" s="39"/>
      <c r="J1891" s="39"/>
      <c r="K1891" s="39"/>
      <c r="L1891" s="39"/>
      <c r="M1891" s="39"/>
    </row>
    <row r="1892" spans="1:13" ht="60" customHeight="1" x14ac:dyDescent="0.2">
      <c r="A1892" s="876"/>
      <c r="B1892" s="925"/>
      <c r="C1892" s="827" t="s">
        <v>2</v>
      </c>
      <c r="D1892" s="13">
        <v>0</v>
      </c>
      <c r="E1892" s="13">
        <v>0</v>
      </c>
      <c r="F1892" s="424">
        <v>0</v>
      </c>
      <c r="G1892" s="13">
        <v>0</v>
      </c>
      <c r="H1892" s="901"/>
      <c r="I1892" s="39"/>
      <c r="J1892" s="39"/>
      <c r="K1892" s="39"/>
      <c r="L1892" s="39"/>
      <c r="M1892" s="39"/>
    </row>
    <row r="1893" spans="1:13" ht="60" customHeight="1" x14ac:dyDescent="0.2">
      <c r="A1893" s="876"/>
      <c r="B1893" s="925"/>
      <c r="C1893" s="827" t="s">
        <v>3</v>
      </c>
      <c r="D1893" s="13">
        <v>949.94</v>
      </c>
      <c r="E1893" s="13">
        <v>949.94</v>
      </c>
      <c r="F1893" s="424">
        <f>E1893/D1893*100</f>
        <v>100</v>
      </c>
      <c r="G1893" s="13">
        <v>949.94</v>
      </c>
      <c r="H1893" s="901"/>
      <c r="I1893" s="39"/>
      <c r="J1893" s="39"/>
      <c r="K1893" s="39"/>
      <c r="L1893" s="39"/>
      <c r="M1893" s="39"/>
    </row>
    <row r="1894" spans="1:13" x14ac:dyDescent="0.2">
      <c r="A1894" s="876"/>
      <c r="B1894" s="925"/>
      <c r="C1894" s="827" t="s">
        <v>97</v>
      </c>
      <c r="D1894" s="13">
        <v>0</v>
      </c>
      <c r="E1894" s="13">
        <v>0</v>
      </c>
      <c r="F1894" s="424">
        <v>0</v>
      </c>
      <c r="G1894" s="13">
        <v>0</v>
      </c>
      <c r="H1894" s="902"/>
      <c r="I1894" s="39"/>
      <c r="J1894" s="39"/>
      <c r="K1894" s="39"/>
      <c r="L1894" s="39"/>
      <c r="M1894" s="39"/>
    </row>
    <row r="1895" spans="1:13" ht="15" customHeight="1" x14ac:dyDescent="0.2">
      <c r="A1895" s="876" t="s">
        <v>402</v>
      </c>
      <c r="B1895" s="925" t="s">
        <v>997</v>
      </c>
      <c r="C1895" s="827" t="s">
        <v>267</v>
      </c>
      <c r="D1895" s="13">
        <v>3455.3</v>
      </c>
      <c r="E1895" s="13">
        <v>3455.3</v>
      </c>
      <c r="F1895" s="424">
        <f>E1895/D1895*100</f>
        <v>100</v>
      </c>
      <c r="G1895" s="13">
        <v>3455.3</v>
      </c>
      <c r="H1895" s="900" t="s">
        <v>1211</v>
      </c>
      <c r="I1895" s="39"/>
      <c r="J1895" s="39"/>
      <c r="K1895" s="39"/>
      <c r="L1895" s="39"/>
      <c r="M1895" s="39"/>
    </row>
    <row r="1896" spans="1:13" ht="49.5" customHeight="1" x14ac:dyDescent="0.2">
      <c r="A1896" s="876"/>
      <c r="B1896" s="925"/>
      <c r="C1896" s="827" t="s">
        <v>8</v>
      </c>
      <c r="D1896" s="13">
        <v>0</v>
      </c>
      <c r="E1896" s="13">
        <v>0</v>
      </c>
      <c r="F1896" s="424">
        <v>0</v>
      </c>
      <c r="G1896" s="13">
        <v>0</v>
      </c>
      <c r="H1896" s="901"/>
      <c r="I1896" s="39"/>
      <c r="J1896" s="39"/>
      <c r="K1896" s="39"/>
      <c r="L1896" s="39"/>
      <c r="M1896" s="39"/>
    </row>
    <row r="1897" spans="1:13" ht="60" customHeight="1" x14ac:dyDescent="0.2">
      <c r="A1897" s="876"/>
      <c r="B1897" s="925"/>
      <c r="C1897" s="827" t="s">
        <v>2</v>
      </c>
      <c r="D1897" s="13">
        <v>0</v>
      </c>
      <c r="E1897" s="13">
        <v>0</v>
      </c>
      <c r="F1897" s="424">
        <v>0</v>
      </c>
      <c r="G1897" s="13">
        <v>0</v>
      </c>
      <c r="H1897" s="901"/>
      <c r="I1897" s="39"/>
      <c r="J1897" s="39"/>
      <c r="K1897" s="39"/>
      <c r="L1897" s="39"/>
      <c r="M1897" s="39"/>
    </row>
    <row r="1898" spans="1:13" ht="74.25" customHeight="1" x14ac:dyDescent="0.2">
      <c r="A1898" s="876"/>
      <c r="B1898" s="925"/>
      <c r="C1898" s="827" t="s">
        <v>3</v>
      </c>
      <c r="D1898" s="13">
        <v>3455.3</v>
      </c>
      <c r="E1898" s="13">
        <v>3455.3</v>
      </c>
      <c r="F1898" s="424">
        <f>E1898/D1898*100</f>
        <v>100</v>
      </c>
      <c r="G1898" s="13">
        <v>3455.3</v>
      </c>
      <c r="H1898" s="901"/>
      <c r="I1898" s="39"/>
      <c r="J1898" s="39"/>
      <c r="K1898" s="39"/>
      <c r="L1898" s="39"/>
      <c r="M1898" s="39"/>
    </row>
    <row r="1899" spans="1:13" ht="29.25" customHeight="1" x14ac:dyDescent="0.2">
      <c r="A1899" s="876"/>
      <c r="B1899" s="925"/>
      <c r="C1899" s="827" t="s">
        <v>97</v>
      </c>
      <c r="D1899" s="13">
        <v>0</v>
      </c>
      <c r="E1899" s="13">
        <v>0</v>
      </c>
      <c r="F1899" s="424">
        <v>0</v>
      </c>
      <c r="G1899" s="13">
        <v>0</v>
      </c>
      <c r="H1899" s="902"/>
      <c r="I1899" s="39"/>
      <c r="J1899" s="39"/>
      <c r="K1899" s="39"/>
      <c r="L1899" s="39"/>
      <c r="M1899" s="39"/>
    </row>
    <row r="1900" spans="1:13" ht="15" customHeight="1" x14ac:dyDescent="0.2">
      <c r="A1900" s="876" t="s">
        <v>404</v>
      </c>
      <c r="B1900" s="925" t="s">
        <v>998</v>
      </c>
      <c r="C1900" s="827" t="s">
        <v>267</v>
      </c>
      <c r="D1900" s="13">
        <v>1738.9</v>
      </c>
      <c r="E1900" s="13">
        <v>1738.9</v>
      </c>
      <c r="F1900" s="424">
        <f>E1900/D1900*100</f>
        <v>100</v>
      </c>
      <c r="G1900" s="13">
        <v>1738.9</v>
      </c>
      <c r="H1900" s="900" t="s">
        <v>1211</v>
      </c>
      <c r="I1900" s="39"/>
      <c r="J1900" s="39"/>
      <c r="K1900" s="39"/>
      <c r="L1900" s="39"/>
      <c r="M1900" s="39"/>
    </row>
    <row r="1901" spans="1:13" ht="52.5" customHeight="1" x14ac:dyDescent="0.2">
      <c r="A1901" s="876"/>
      <c r="B1901" s="925"/>
      <c r="C1901" s="827" t="s">
        <v>8</v>
      </c>
      <c r="D1901" s="13">
        <v>-1.13686837721616E-13</v>
      </c>
      <c r="E1901" s="13">
        <v>-1.13686837721616E-13</v>
      </c>
      <c r="F1901" s="424">
        <v>0</v>
      </c>
      <c r="G1901" s="13">
        <v>-1.13686837721616E-13</v>
      </c>
      <c r="H1901" s="901"/>
      <c r="I1901" s="39"/>
      <c r="J1901" s="39"/>
      <c r="K1901" s="39"/>
      <c r="L1901" s="39"/>
      <c r="M1901" s="39"/>
    </row>
    <row r="1902" spans="1:13" ht="60" customHeight="1" x14ac:dyDescent="0.2">
      <c r="A1902" s="876"/>
      <c r="B1902" s="925"/>
      <c r="C1902" s="827" t="s">
        <v>2</v>
      </c>
      <c r="D1902" s="13">
        <v>0</v>
      </c>
      <c r="E1902" s="13">
        <v>0</v>
      </c>
      <c r="F1902" s="424">
        <v>0</v>
      </c>
      <c r="G1902" s="13">
        <v>0</v>
      </c>
      <c r="H1902" s="901"/>
      <c r="I1902" s="39"/>
      <c r="J1902" s="39"/>
      <c r="K1902" s="39"/>
      <c r="L1902" s="39"/>
      <c r="M1902" s="39"/>
    </row>
    <row r="1903" spans="1:13" ht="60" customHeight="1" x14ac:dyDescent="0.2">
      <c r="A1903" s="876"/>
      <c r="B1903" s="925"/>
      <c r="C1903" s="827" t="s">
        <v>3</v>
      </c>
      <c r="D1903" s="13">
        <v>1738.9</v>
      </c>
      <c r="E1903" s="13">
        <v>1738.9</v>
      </c>
      <c r="F1903" s="424">
        <f>E1903/D1903*100</f>
        <v>100</v>
      </c>
      <c r="G1903" s="13">
        <v>1738.9</v>
      </c>
      <c r="H1903" s="901"/>
      <c r="I1903" s="39"/>
      <c r="J1903" s="39"/>
      <c r="K1903" s="39"/>
      <c r="L1903" s="39"/>
      <c r="M1903" s="39"/>
    </row>
    <row r="1904" spans="1:13" ht="30" customHeight="1" x14ac:dyDescent="0.2">
      <c r="A1904" s="876"/>
      <c r="B1904" s="925"/>
      <c r="C1904" s="827" t="s">
        <v>97</v>
      </c>
      <c r="D1904" s="13">
        <v>0</v>
      </c>
      <c r="E1904" s="13">
        <v>0</v>
      </c>
      <c r="F1904" s="424">
        <v>0</v>
      </c>
      <c r="G1904" s="13">
        <v>0</v>
      </c>
      <c r="H1904" s="902"/>
      <c r="I1904" s="39"/>
      <c r="J1904" s="39"/>
      <c r="K1904" s="39"/>
      <c r="L1904" s="39"/>
      <c r="M1904" s="39"/>
    </row>
    <row r="1905" spans="1:13" ht="15" customHeight="1" x14ac:dyDescent="0.2">
      <c r="A1905" s="831"/>
      <c r="B1905" s="1152" t="s">
        <v>401</v>
      </c>
      <c r="C1905" s="1153"/>
      <c r="D1905" s="1153"/>
      <c r="E1905" s="1153"/>
      <c r="F1905" s="1153"/>
      <c r="G1905" s="1153"/>
      <c r="H1905" s="1154"/>
      <c r="I1905" s="39"/>
      <c r="J1905" s="39"/>
      <c r="K1905" s="39"/>
      <c r="L1905" s="39"/>
      <c r="M1905" s="39"/>
    </row>
    <row r="1906" spans="1:13" ht="15" customHeight="1" x14ac:dyDescent="0.2">
      <c r="A1906" s="876" t="s">
        <v>406</v>
      </c>
      <c r="B1906" s="925" t="s">
        <v>403</v>
      </c>
      <c r="C1906" s="827" t="s">
        <v>267</v>
      </c>
      <c r="D1906" s="13">
        <v>1202.6099999999999</v>
      </c>
      <c r="E1906" s="13">
        <v>1202.6099999999999</v>
      </c>
      <c r="F1906" s="424">
        <f>E1906/D1906*100</f>
        <v>100</v>
      </c>
      <c r="G1906" s="13">
        <v>1202.6099999999999</v>
      </c>
      <c r="H1906" s="900" t="s">
        <v>1211</v>
      </c>
      <c r="I1906" s="39"/>
      <c r="J1906" s="39"/>
      <c r="K1906" s="39"/>
      <c r="L1906" s="39"/>
      <c r="M1906" s="39"/>
    </row>
    <row r="1907" spans="1:13" ht="45" x14ac:dyDescent="0.2">
      <c r="A1907" s="876"/>
      <c r="B1907" s="925"/>
      <c r="C1907" s="827" t="s">
        <v>8</v>
      </c>
      <c r="D1907" s="13">
        <v>0</v>
      </c>
      <c r="E1907" s="13">
        <v>0</v>
      </c>
      <c r="F1907" s="424">
        <v>0</v>
      </c>
      <c r="G1907" s="13">
        <v>0</v>
      </c>
      <c r="H1907" s="901"/>
      <c r="I1907" s="39"/>
      <c r="J1907" s="39"/>
      <c r="K1907" s="39"/>
      <c r="L1907" s="39"/>
      <c r="M1907" s="39"/>
    </row>
    <row r="1908" spans="1:13" ht="60" customHeight="1" x14ac:dyDescent="0.2">
      <c r="A1908" s="876"/>
      <c r="B1908" s="925"/>
      <c r="C1908" s="827" t="s">
        <v>2</v>
      </c>
      <c r="D1908" s="13">
        <v>0</v>
      </c>
      <c r="E1908" s="13">
        <v>0</v>
      </c>
      <c r="F1908" s="424">
        <v>0</v>
      </c>
      <c r="G1908" s="13">
        <v>0</v>
      </c>
      <c r="H1908" s="901"/>
      <c r="I1908" s="39"/>
      <c r="J1908" s="39"/>
      <c r="K1908" s="39"/>
      <c r="L1908" s="39"/>
      <c r="M1908" s="39"/>
    </row>
    <row r="1909" spans="1:13" ht="60" customHeight="1" x14ac:dyDescent="0.2">
      <c r="A1909" s="876"/>
      <c r="B1909" s="925"/>
      <c r="C1909" s="827" t="s">
        <v>3</v>
      </c>
      <c r="D1909" s="13">
        <v>1202.6099999999999</v>
      </c>
      <c r="E1909" s="13">
        <v>1202.6099999999999</v>
      </c>
      <c r="F1909" s="424">
        <f t="shared" ref="F1909" si="257">E1909/D1909*100</f>
        <v>100</v>
      </c>
      <c r="G1909" s="13">
        <v>1202.6099999999999</v>
      </c>
      <c r="H1909" s="901"/>
      <c r="I1909" s="39"/>
      <c r="J1909" s="39"/>
      <c r="K1909" s="39"/>
      <c r="L1909" s="39"/>
      <c r="M1909" s="39"/>
    </row>
    <row r="1910" spans="1:13" x14ac:dyDescent="0.2">
      <c r="A1910" s="876"/>
      <c r="B1910" s="925"/>
      <c r="C1910" s="827" t="s">
        <v>97</v>
      </c>
      <c r="D1910" s="13">
        <v>0</v>
      </c>
      <c r="E1910" s="13">
        <v>0</v>
      </c>
      <c r="F1910" s="424">
        <v>0</v>
      </c>
      <c r="G1910" s="13">
        <v>0</v>
      </c>
      <c r="H1910" s="902"/>
      <c r="I1910" s="39"/>
      <c r="J1910" s="39"/>
      <c r="K1910" s="39"/>
      <c r="L1910" s="39"/>
      <c r="M1910" s="39"/>
    </row>
    <row r="1911" spans="1:13" ht="15" customHeight="1" x14ac:dyDescent="0.2">
      <c r="A1911" s="876" t="s">
        <v>408</v>
      </c>
      <c r="B1911" s="925" t="s">
        <v>405</v>
      </c>
      <c r="C1911" s="827" t="s">
        <v>267</v>
      </c>
      <c r="D1911" s="13">
        <v>993.09</v>
      </c>
      <c r="E1911" s="13">
        <v>993.09</v>
      </c>
      <c r="F1911" s="424">
        <f>E1911/D1911*100</f>
        <v>100</v>
      </c>
      <c r="G1911" s="13">
        <v>993.09</v>
      </c>
      <c r="H1911" s="900" t="s">
        <v>1211</v>
      </c>
      <c r="I1911" s="39"/>
      <c r="J1911" s="39"/>
      <c r="K1911" s="39"/>
      <c r="L1911" s="39"/>
      <c r="M1911" s="39"/>
    </row>
    <row r="1912" spans="1:13" ht="45" x14ac:dyDescent="0.2">
      <c r="A1912" s="876"/>
      <c r="B1912" s="925"/>
      <c r="C1912" s="827" t="s">
        <v>8</v>
      </c>
      <c r="D1912" s="13">
        <v>0</v>
      </c>
      <c r="E1912" s="13">
        <v>0</v>
      </c>
      <c r="F1912" s="424">
        <v>0</v>
      </c>
      <c r="G1912" s="13">
        <v>0</v>
      </c>
      <c r="H1912" s="901"/>
      <c r="I1912" s="39"/>
      <c r="J1912" s="39"/>
      <c r="K1912" s="39"/>
      <c r="L1912" s="39"/>
      <c r="M1912" s="39"/>
    </row>
    <row r="1913" spans="1:13" ht="60" customHeight="1" x14ac:dyDescent="0.2">
      <c r="A1913" s="876"/>
      <c r="B1913" s="925"/>
      <c r="C1913" s="827" t="s">
        <v>2</v>
      </c>
      <c r="D1913" s="13">
        <v>0</v>
      </c>
      <c r="E1913" s="13">
        <v>0</v>
      </c>
      <c r="F1913" s="424">
        <v>0</v>
      </c>
      <c r="G1913" s="13">
        <v>0</v>
      </c>
      <c r="H1913" s="901"/>
      <c r="I1913" s="39"/>
      <c r="J1913" s="39"/>
      <c r="K1913" s="39"/>
      <c r="L1913" s="39"/>
      <c r="M1913" s="39"/>
    </row>
    <row r="1914" spans="1:13" ht="60" customHeight="1" x14ac:dyDescent="0.2">
      <c r="A1914" s="876"/>
      <c r="B1914" s="925"/>
      <c r="C1914" s="827" t="s">
        <v>3</v>
      </c>
      <c r="D1914" s="13">
        <v>993.09</v>
      </c>
      <c r="E1914" s="13">
        <v>993.09</v>
      </c>
      <c r="F1914" s="424">
        <f>E1914/D1914*100</f>
        <v>100</v>
      </c>
      <c r="G1914" s="13">
        <v>993.09</v>
      </c>
      <c r="H1914" s="901"/>
      <c r="I1914" s="39"/>
      <c r="J1914" s="39"/>
      <c r="K1914" s="39"/>
      <c r="L1914" s="39"/>
      <c r="M1914" s="39"/>
    </row>
    <row r="1915" spans="1:13" x14ac:dyDescent="0.2">
      <c r="A1915" s="876"/>
      <c r="B1915" s="925"/>
      <c r="C1915" s="827" t="s">
        <v>97</v>
      </c>
      <c r="D1915" s="13">
        <v>0</v>
      </c>
      <c r="E1915" s="13">
        <v>0</v>
      </c>
      <c r="F1915" s="424">
        <v>0</v>
      </c>
      <c r="G1915" s="13">
        <v>0</v>
      </c>
      <c r="H1915" s="902"/>
      <c r="I1915" s="39"/>
      <c r="J1915" s="39"/>
      <c r="K1915" s="39"/>
      <c r="L1915" s="39"/>
      <c r="M1915" s="39"/>
    </row>
    <row r="1916" spans="1:13" ht="15" customHeight="1" x14ac:dyDescent="0.2">
      <c r="A1916" s="876" t="s">
        <v>411</v>
      </c>
      <c r="B1916" s="925" t="s">
        <v>407</v>
      </c>
      <c r="C1916" s="827" t="s">
        <v>267</v>
      </c>
      <c r="D1916" s="13">
        <v>760.13</v>
      </c>
      <c r="E1916" s="13">
        <v>760.13</v>
      </c>
      <c r="F1916" s="424">
        <f>E1916/D1916*100</f>
        <v>100</v>
      </c>
      <c r="G1916" s="13">
        <v>760.13</v>
      </c>
      <c r="H1916" s="900" t="s">
        <v>1211</v>
      </c>
      <c r="I1916" s="39"/>
      <c r="J1916" s="39"/>
      <c r="K1916" s="39"/>
      <c r="L1916" s="39"/>
      <c r="M1916" s="39"/>
    </row>
    <row r="1917" spans="1:13" ht="54.75" customHeight="1" x14ac:dyDescent="0.2">
      <c r="A1917" s="876"/>
      <c r="B1917" s="925"/>
      <c r="C1917" s="827" t="s">
        <v>8</v>
      </c>
      <c r="D1917" s="13">
        <v>0</v>
      </c>
      <c r="E1917" s="13">
        <v>0</v>
      </c>
      <c r="F1917" s="424">
        <v>0</v>
      </c>
      <c r="G1917" s="13">
        <v>0</v>
      </c>
      <c r="H1917" s="901"/>
      <c r="I1917" s="39"/>
      <c r="J1917" s="39"/>
      <c r="K1917" s="39"/>
      <c r="L1917" s="39"/>
      <c r="M1917" s="39"/>
    </row>
    <row r="1918" spans="1:13" ht="31.5" customHeight="1" x14ac:dyDescent="0.2">
      <c r="A1918" s="876"/>
      <c r="B1918" s="925"/>
      <c r="C1918" s="827" t="s">
        <v>2</v>
      </c>
      <c r="D1918" s="13">
        <v>0</v>
      </c>
      <c r="E1918" s="13">
        <v>0</v>
      </c>
      <c r="F1918" s="424">
        <v>0</v>
      </c>
      <c r="G1918" s="13">
        <v>0</v>
      </c>
      <c r="H1918" s="901"/>
      <c r="I1918" s="39"/>
      <c r="J1918" s="39"/>
      <c r="K1918" s="39"/>
      <c r="L1918" s="39"/>
      <c r="M1918" s="39"/>
    </row>
    <row r="1919" spans="1:13" ht="60" customHeight="1" x14ac:dyDescent="0.2">
      <c r="A1919" s="876"/>
      <c r="B1919" s="925"/>
      <c r="C1919" s="827" t="s">
        <v>3</v>
      </c>
      <c r="D1919" s="13">
        <v>760.13</v>
      </c>
      <c r="E1919" s="13">
        <v>760.13</v>
      </c>
      <c r="F1919" s="424">
        <f>E1919/D1919*100</f>
        <v>100</v>
      </c>
      <c r="G1919" s="13">
        <v>760.13</v>
      </c>
      <c r="H1919" s="901"/>
      <c r="I1919" s="39"/>
      <c r="J1919" s="39"/>
      <c r="K1919" s="39"/>
      <c r="L1919" s="39"/>
      <c r="M1919" s="39"/>
    </row>
    <row r="1920" spans="1:13" ht="31.5" customHeight="1" x14ac:dyDescent="0.2">
      <c r="A1920" s="876"/>
      <c r="B1920" s="925"/>
      <c r="C1920" s="827" t="s">
        <v>97</v>
      </c>
      <c r="D1920" s="13">
        <v>0</v>
      </c>
      <c r="E1920" s="13">
        <v>0</v>
      </c>
      <c r="F1920" s="424">
        <v>0</v>
      </c>
      <c r="G1920" s="13">
        <v>0</v>
      </c>
      <c r="H1920" s="902"/>
      <c r="I1920" s="39"/>
      <c r="J1920" s="39"/>
      <c r="K1920" s="39"/>
      <c r="L1920" s="39"/>
      <c r="M1920" s="39"/>
    </row>
    <row r="1921" spans="1:13" ht="15" customHeight="1" x14ac:dyDescent="0.2">
      <c r="A1921" s="876" t="s">
        <v>414</v>
      </c>
      <c r="B1921" s="925" t="s">
        <v>409</v>
      </c>
      <c r="C1921" s="827" t="s">
        <v>267</v>
      </c>
      <c r="D1921" s="13">
        <v>1333.92</v>
      </c>
      <c r="E1921" s="13">
        <v>1333.92</v>
      </c>
      <c r="F1921" s="424">
        <f>E1921/D1921*100</f>
        <v>100</v>
      </c>
      <c r="G1921" s="13">
        <v>1333.92</v>
      </c>
      <c r="H1921" s="900" t="s">
        <v>1211</v>
      </c>
      <c r="I1921" s="39"/>
      <c r="J1921" s="39"/>
      <c r="K1921" s="39"/>
      <c r="L1921" s="39"/>
      <c r="M1921" s="39"/>
    </row>
    <row r="1922" spans="1:13" ht="51" customHeight="1" x14ac:dyDescent="0.2">
      <c r="A1922" s="876"/>
      <c r="B1922" s="925"/>
      <c r="C1922" s="827" t="s">
        <v>8</v>
      </c>
      <c r="D1922" s="13">
        <v>0</v>
      </c>
      <c r="E1922" s="13">
        <v>0</v>
      </c>
      <c r="F1922" s="424">
        <v>0</v>
      </c>
      <c r="G1922" s="13">
        <v>0</v>
      </c>
      <c r="H1922" s="901"/>
      <c r="I1922" s="39"/>
      <c r="J1922" s="39"/>
      <c r="K1922" s="39"/>
      <c r="L1922" s="39"/>
      <c r="M1922" s="39"/>
    </row>
    <row r="1923" spans="1:13" ht="15" customHeight="1" x14ac:dyDescent="0.2">
      <c r="A1923" s="876"/>
      <c r="B1923" s="925"/>
      <c r="C1923" s="827" t="s">
        <v>2</v>
      </c>
      <c r="D1923" s="13">
        <v>0</v>
      </c>
      <c r="E1923" s="13">
        <v>0</v>
      </c>
      <c r="F1923" s="424">
        <v>0</v>
      </c>
      <c r="G1923" s="13">
        <v>0</v>
      </c>
      <c r="H1923" s="901"/>
      <c r="I1923" s="39"/>
      <c r="J1923" s="39"/>
      <c r="K1923" s="39"/>
      <c r="L1923" s="39"/>
      <c r="M1923" s="39"/>
    </row>
    <row r="1924" spans="1:13" ht="60" customHeight="1" x14ac:dyDescent="0.2">
      <c r="A1924" s="876"/>
      <c r="B1924" s="925"/>
      <c r="C1924" s="827" t="s">
        <v>3</v>
      </c>
      <c r="D1924" s="13">
        <v>1333.92</v>
      </c>
      <c r="E1924" s="13">
        <v>1333.92</v>
      </c>
      <c r="F1924" s="424">
        <f>E1924/D1924*100</f>
        <v>100</v>
      </c>
      <c r="G1924" s="13">
        <v>1333.92</v>
      </c>
      <c r="H1924" s="901"/>
      <c r="I1924" s="39"/>
      <c r="J1924" s="39"/>
      <c r="K1924" s="39"/>
      <c r="L1924" s="39"/>
      <c r="M1924" s="39"/>
    </row>
    <row r="1925" spans="1:13" ht="24" customHeight="1" x14ac:dyDescent="0.2">
      <c r="A1925" s="876"/>
      <c r="B1925" s="925"/>
      <c r="C1925" s="827" t="s">
        <v>97</v>
      </c>
      <c r="D1925" s="13">
        <v>0</v>
      </c>
      <c r="E1925" s="13">
        <v>0</v>
      </c>
      <c r="F1925" s="424">
        <v>0</v>
      </c>
      <c r="G1925" s="13">
        <v>0</v>
      </c>
      <c r="H1925" s="902"/>
      <c r="I1925" s="39"/>
      <c r="J1925" s="39"/>
      <c r="K1925" s="39"/>
      <c r="L1925" s="39"/>
      <c r="M1925" s="39"/>
    </row>
    <row r="1926" spans="1:13" ht="24.75" customHeight="1" x14ac:dyDescent="0.2">
      <c r="A1926" s="831"/>
      <c r="B1926" s="880" t="s">
        <v>410</v>
      </c>
      <c r="C1926" s="880"/>
      <c r="D1926" s="880"/>
      <c r="E1926" s="880"/>
      <c r="F1926" s="880"/>
      <c r="G1926" s="880"/>
      <c r="H1926" s="880"/>
      <c r="I1926" s="39"/>
      <c r="J1926" s="39"/>
      <c r="K1926" s="39"/>
      <c r="L1926" s="39"/>
      <c r="M1926" s="39"/>
    </row>
    <row r="1927" spans="1:13" ht="15" customHeight="1" x14ac:dyDescent="0.2">
      <c r="A1927" s="876" t="s">
        <v>416</v>
      </c>
      <c r="B1927" s="925" t="s">
        <v>412</v>
      </c>
      <c r="C1927" s="827" t="s">
        <v>267</v>
      </c>
      <c r="D1927" s="13">
        <v>908.6</v>
      </c>
      <c r="E1927" s="13">
        <v>908.6</v>
      </c>
      <c r="F1927" s="424">
        <f>E1927/D1927*100</f>
        <v>100</v>
      </c>
      <c r="G1927" s="13">
        <v>908.6</v>
      </c>
      <c r="H1927" s="900" t="s">
        <v>1211</v>
      </c>
      <c r="I1927" s="39"/>
      <c r="J1927" s="39"/>
      <c r="K1927" s="39"/>
      <c r="L1927" s="39"/>
      <c r="M1927" s="39"/>
    </row>
    <row r="1928" spans="1:13" ht="51" customHeight="1" x14ac:dyDescent="0.2">
      <c r="A1928" s="876"/>
      <c r="B1928" s="925"/>
      <c r="C1928" s="827" t="s">
        <v>8</v>
      </c>
      <c r="D1928" s="13">
        <v>0</v>
      </c>
      <c r="E1928" s="13">
        <v>0</v>
      </c>
      <c r="F1928" s="424">
        <v>0</v>
      </c>
      <c r="G1928" s="13">
        <v>0</v>
      </c>
      <c r="H1928" s="901"/>
      <c r="I1928" s="39"/>
      <c r="J1928" s="39"/>
      <c r="K1928" s="39"/>
      <c r="L1928" s="39"/>
      <c r="M1928" s="39"/>
    </row>
    <row r="1929" spans="1:13" ht="60" customHeight="1" x14ac:dyDescent="0.2">
      <c r="A1929" s="876"/>
      <c r="B1929" s="925"/>
      <c r="C1929" s="827" t="s">
        <v>2</v>
      </c>
      <c r="D1929" s="13">
        <v>0</v>
      </c>
      <c r="E1929" s="13">
        <v>0</v>
      </c>
      <c r="F1929" s="424">
        <v>0</v>
      </c>
      <c r="G1929" s="13">
        <v>0</v>
      </c>
      <c r="H1929" s="901"/>
      <c r="I1929" s="39"/>
      <c r="J1929" s="39"/>
      <c r="K1929" s="39"/>
      <c r="L1929" s="39"/>
      <c r="M1929" s="39"/>
    </row>
    <row r="1930" spans="1:13" ht="60" customHeight="1" x14ac:dyDescent="0.2">
      <c r="A1930" s="876"/>
      <c r="B1930" s="925"/>
      <c r="C1930" s="827" t="s">
        <v>3</v>
      </c>
      <c r="D1930" s="13">
        <v>908.6</v>
      </c>
      <c r="E1930" s="13">
        <v>908.6</v>
      </c>
      <c r="F1930" s="424">
        <f>E1930/D1930*100</f>
        <v>100</v>
      </c>
      <c r="G1930" s="13">
        <v>908.6</v>
      </c>
      <c r="H1930" s="901"/>
      <c r="I1930" s="39"/>
      <c r="J1930" s="39"/>
      <c r="K1930" s="39"/>
      <c r="L1930" s="39"/>
      <c r="M1930" s="39"/>
    </row>
    <row r="1931" spans="1:13" ht="24.75" customHeight="1" x14ac:dyDescent="0.2">
      <c r="A1931" s="876"/>
      <c r="B1931" s="925"/>
      <c r="C1931" s="827" t="s">
        <v>97</v>
      </c>
      <c r="D1931" s="13">
        <v>0</v>
      </c>
      <c r="E1931" s="13">
        <v>0</v>
      </c>
      <c r="F1931" s="424">
        <v>0</v>
      </c>
      <c r="G1931" s="13">
        <v>0</v>
      </c>
      <c r="H1931" s="902"/>
      <c r="I1931" s="39"/>
      <c r="J1931" s="39"/>
      <c r="K1931" s="39"/>
      <c r="L1931" s="39"/>
      <c r="M1931" s="39"/>
    </row>
    <row r="1932" spans="1:13" ht="15" customHeight="1" x14ac:dyDescent="0.2">
      <c r="A1932" s="831"/>
      <c r="B1932" s="880" t="s">
        <v>413</v>
      </c>
      <c r="C1932" s="880"/>
      <c r="D1932" s="880"/>
      <c r="E1932" s="880"/>
      <c r="F1932" s="880"/>
      <c r="G1932" s="880"/>
      <c r="H1932" s="880"/>
      <c r="I1932" s="39"/>
      <c r="J1932" s="39"/>
      <c r="K1932" s="39"/>
      <c r="L1932" s="39"/>
      <c r="M1932" s="39"/>
    </row>
    <row r="1933" spans="1:13" ht="15" customHeight="1" x14ac:dyDescent="0.2">
      <c r="A1933" s="876" t="s">
        <v>419</v>
      </c>
      <c r="B1933" s="925" t="s">
        <v>415</v>
      </c>
      <c r="C1933" s="827" t="s">
        <v>267</v>
      </c>
      <c r="D1933" s="13">
        <v>1372.9</v>
      </c>
      <c r="E1933" s="13">
        <v>1372.9</v>
      </c>
      <c r="F1933" s="424">
        <f>E1933/D1933*100</f>
        <v>100</v>
      </c>
      <c r="G1933" s="13">
        <v>1372.9</v>
      </c>
      <c r="H1933" s="900" t="s">
        <v>1211</v>
      </c>
      <c r="I1933" s="39"/>
      <c r="J1933" s="39"/>
      <c r="K1933" s="39"/>
      <c r="L1933" s="39"/>
      <c r="M1933" s="39"/>
    </row>
    <row r="1934" spans="1:13" ht="51" customHeight="1" x14ac:dyDescent="0.2">
      <c r="A1934" s="876"/>
      <c r="B1934" s="925"/>
      <c r="C1934" s="827" t="s">
        <v>8</v>
      </c>
      <c r="D1934" s="13">
        <v>0</v>
      </c>
      <c r="E1934" s="13">
        <v>0</v>
      </c>
      <c r="F1934" s="424">
        <v>0</v>
      </c>
      <c r="G1934" s="13">
        <v>0</v>
      </c>
      <c r="H1934" s="901"/>
      <c r="I1934" s="39"/>
      <c r="J1934" s="39"/>
      <c r="K1934" s="39"/>
      <c r="L1934" s="39"/>
      <c r="M1934" s="39"/>
    </row>
    <row r="1935" spans="1:13" ht="60" customHeight="1" x14ac:dyDescent="0.2">
      <c r="A1935" s="876"/>
      <c r="B1935" s="925"/>
      <c r="C1935" s="827" t="s">
        <v>2</v>
      </c>
      <c r="D1935" s="13">
        <v>0</v>
      </c>
      <c r="E1935" s="13">
        <v>0</v>
      </c>
      <c r="F1935" s="424">
        <v>0</v>
      </c>
      <c r="G1935" s="13">
        <v>0</v>
      </c>
      <c r="H1935" s="901"/>
      <c r="I1935" s="39"/>
      <c r="J1935" s="39"/>
      <c r="K1935" s="39"/>
      <c r="L1935" s="39"/>
      <c r="M1935" s="39"/>
    </row>
    <row r="1936" spans="1:13" ht="60" customHeight="1" x14ac:dyDescent="0.2">
      <c r="A1936" s="876"/>
      <c r="B1936" s="925"/>
      <c r="C1936" s="827" t="s">
        <v>3</v>
      </c>
      <c r="D1936" s="13">
        <v>1372.9</v>
      </c>
      <c r="E1936" s="13">
        <v>1372.9</v>
      </c>
      <c r="F1936" s="424">
        <f>E1936/D1936*100</f>
        <v>100</v>
      </c>
      <c r="G1936" s="13">
        <v>1372.9</v>
      </c>
      <c r="H1936" s="901"/>
      <c r="I1936" s="39"/>
      <c r="J1936" s="39"/>
      <c r="K1936" s="39"/>
      <c r="L1936" s="39"/>
      <c r="M1936" s="39"/>
    </row>
    <row r="1937" spans="1:13" ht="35.25" customHeight="1" x14ac:dyDescent="0.2">
      <c r="A1937" s="876"/>
      <c r="B1937" s="925"/>
      <c r="C1937" s="827" t="s">
        <v>97</v>
      </c>
      <c r="D1937" s="13">
        <v>0</v>
      </c>
      <c r="E1937" s="13">
        <v>0</v>
      </c>
      <c r="F1937" s="424">
        <v>0</v>
      </c>
      <c r="G1937" s="13">
        <v>0</v>
      </c>
      <c r="H1937" s="902"/>
      <c r="I1937" s="39"/>
      <c r="J1937" s="39"/>
      <c r="K1937" s="39"/>
      <c r="L1937" s="39"/>
      <c r="M1937" s="39"/>
    </row>
    <row r="1938" spans="1:13" ht="15" customHeight="1" x14ac:dyDescent="0.2">
      <c r="A1938" s="876" t="s">
        <v>421</v>
      </c>
      <c r="B1938" s="925" t="s">
        <v>417</v>
      </c>
      <c r="C1938" s="827" t="s">
        <v>267</v>
      </c>
      <c r="D1938" s="13">
        <v>1047.75</v>
      </c>
      <c r="E1938" s="13">
        <v>1047.75</v>
      </c>
      <c r="F1938" s="424">
        <f>E1938/D1938*100</f>
        <v>100</v>
      </c>
      <c r="G1938" s="13">
        <v>1047.75</v>
      </c>
      <c r="H1938" s="900" t="s">
        <v>1211</v>
      </c>
      <c r="I1938" s="39"/>
      <c r="J1938" s="39"/>
      <c r="K1938" s="39"/>
      <c r="L1938" s="39"/>
      <c r="M1938" s="39"/>
    </row>
    <row r="1939" spans="1:13" ht="56.25" customHeight="1" x14ac:dyDescent="0.2">
      <c r="A1939" s="876"/>
      <c r="B1939" s="925"/>
      <c r="C1939" s="827" t="s">
        <v>8</v>
      </c>
      <c r="D1939" s="13">
        <v>0</v>
      </c>
      <c r="E1939" s="13">
        <v>0</v>
      </c>
      <c r="F1939" s="424">
        <v>0</v>
      </c>
      <c r="G1939" s="13">
        <v>0</v>
      </c>
      <c r="H1939" s="901"/>
      <c r="I1939" s="39"/>
      <c r="J1939" s="39"/>
      <c r="K1939" s="39"/>
      <c r="L1939" s="39"/>
      <c r="M1939" s="39"/>
    </row>
    <row r="1940" spans="1:13" ht="60" customHeight="1" x14ac:dyDescent="0.2">
      <c r="A1940" s="876"/>
      <c r="B1940" s="925"/>
      <c r="C1940" s="827" t="s">
        <v>2</v>
      </c>
      <c r="D1940" s="13">
        <v>0</v>
      </c>
      <c r="E1940" s="13">
        <v>0</v>
      </c>
      <c r="F1940" s="424">
        <v>0</v>
      </c>
      <c r="G1940" s="13">
        <v>0</v>
      </c>
      <c r="H1940" s="901"/>
      <c r="I1940" s="39"/>
      <c r="J1940" s="39"/>
      <c r="K1940" s="39"/>
      <c r="L1940" s="39"/>
      <c r="M1940" s="39"/>
    </row>
    <row r="1941" spans="1:13" ht="60" customHeight="1" x14ac:dyDescent="0.2">
      <c r="A1941" s="876"/>
      <c r="B1941" s="925"/>
      <c r="C1941" s="827" t="s">
        <v>3</v>
      </c>
      <c r="D1941" s="13">
        <v>1047.75</v>
      </c>
      <c r="E1941" s="13">
        <v>1047.75</v>
      </c>
      <c r="F1941" s="424">
        <f t="shared" ref="F1941" si="258">E1941/D1941*100</f>
        <v>100</v>
      </c>
      <c r="G1941" s="13">
        <v>1047.75</v>
      </c>
      <c r="H1941" s="901"/>
      <c r="I1941" s="39"/>
      <c r="J1941" s="39"/>
      <c r="K1941" s="39"/>
      <c r="L1941" s="39"/>
      <c r="M1941" s="39"/>
    </row>
    <row r="1942" spans="1:13" ht="32.25" customHeight="1" x14ac:dyDescent="0.2">
      <c r="A1942" s="876"/>
      <c r="B1942" s="925"/>
      <c r="C1942" s="827" t="s">
        <v>97</v>
      </c>
      <c r="D1942" s="13">
        <v>0</v>
      </c>
      <c r="E1942" s="13">
        <v>0</v>
      </c>
      <c r="F1942" s="424">
        <v>0</v>
      </c>
      <c r="G1942" s="13">
        <v>0</v>
      </c>
      <c r="H1942" s="902"/>
      <c r="I1942" s="39"/>
      <c r="J1942" s="39"/>
      <c r="K1942" s="39"/>
      <c r="L1942" s="39"/>
      <c r="M1942" s="39"/>
    </row>
    <row r="1943" spans="1:13" ht="15" customHeight="1" x14ac:dyDescent="0.2">
      <c r="A1943" s="831"/>
      <c r="B1943" s="880" t="s">
        <v>418</v>
      </c>
      <c r="C1943" s="880"/>
      <c r="D1943" s="880"/>
      <c r="E1943" s="880"/>
      <c r="F1943" s="880"/>
      <c r="G1943" s="880"/>
      <c r="H1943" s="880"/>
      <c r="I1943" s="39"/>
      <c r="J1943" s="39"/>
      <c r="K1943" s="39"/>
      <c r="L1943" s="39"/>
      <c r="M1943" s="39"/>
    </row>
    <row r="1944" spans="1:13" ht="15" customHeight="1" x14ac:dyDescent="0.2">
      <c r="A1944" s="876" t="s">
        <v>422</v>
      </c>
      <c r="B1944" s="925" t="s">
        <v>420</v>
      </c>
      <c r="C1944" s="827" t="s">
        <v>267</v>
      </c>
      <c r="D1944" s="13">
        <v>1201.8</v>
      </c>
      <c r="E1944" s="13">
        <v>1111.7</v>
      </c>
      <c r="F1944" s="424">
        <f>E1944/D1944*100</f>
        <v>92.502912298219343</v>
      </c>
      <c r="G1944" s="13">
        <f>G1945+G1946+G1947+G1948</f>
        <v>1111.7</v>
      </c>
      <c r="H1944" s="900" t="s">
        <v>1470</v>
      </c>
      <c r="I1944" s="39"/>
      <c r="J1944" s="39"/>
      <c r="K1944" s="39"/>
      <c r="L1944" s="39"/>
      <c r="M1944" s="39"/>
    </row>
    <row r="1945" spans="1:13" ht="45" x14ac:dyDescent="0.2">
      <c r="A1945" s="876"/>
      <c r="B1945" s="925"/>
      <c r="C1945" s="827" t="s">
        <v>8</v>
      </c>
      <c r="D1945" s="13">
        <v>0</v>
      </c>
      <c r="E1945" s="394">
        <v>0</v>
      </c>
      <c r="F1945" s="424">
        <v>0</v>
      </c>
      <c r="G1945" s="394">
        <v>0</v>
      </c>
      <c r="H1945" s="923"/>
      <c r="I1945" s="39"/>
      <c r="J1945" s="39"/>
      <c r="K1945" s="39"/>
      <c r="L1945" s="39"/>
      <c r="M1945" s="39"/>
    </row>
    <row r="1946" spans="1:13" ht="60" customHeight="1" x14ac:dyDescent="0.2">
      <c r="A1946" s="876"/>
      <c r="B1946" s="925"/>
      <c r="C1946" s="827" t="s">
        <v>2</v>
      </c>
      <c r="D1946" s="13">
        <v>0</v>
      </c>
      <c r="E1946" s="394">
        <v>0</v>
      </c>
      <c r="F1946" s="424">
        <v>0</v>
      </c>
      <c r="G1946" s="394">
        <v>0</v>
      </c>
      <c r="H1946" s="923"/>
      <c r="I1946" s="39"/>
      <c r="J1946" s="39"/>
      <c r="K1946" s="39"/>
      <c r="L1946" s="39"/>
      <c r="M1946" s="39"/>
    </row>
    <row r="1947" spans="1:13" ht="60" customHeight="1" x14ac:dyDescent="0.2">
      <c r="A1947" s="876"/>
      <c r="B1947" s="925"/>
      <c r="C1947" s="827" t="s">
        <v>3</v>
      </c>
      <c r="D1947" s="13">
        <v>1201.8</v>
      </c>
      <c r="E1947" s="394">
        <v>1111.7</v>
      </c>
      <c r="F1947" s="424">
        <f>E1947/D1947*100</f>
        <v>92.502912298219343</v>
      </c>
      <c r="G1947" s="394">
        <v>1111.7</v>
      </c>
      <c r="H1947" s="923"/>
      <c r="I1947" s="39"/>
      <c r="J1947" s="39"/>
      <c r="K1947" s="39"/>
      <c r="L1947" s="39"/>
      <c r="M1947" s="39"/>
    </row>
    <row r="1948" spans="1:13" x14ac:dyDescent="0.2">
      <c r="A1948" s="876"/>
      <c r="B1948" s="925"/>
      <c r="C1948" s="827" t="s">
        <v>97</v>
      </c>
      <c r="D1948" s="13">
        <v>0</v>
      </c>
      <c r="E1948" s="394">
        <v>0</v>
      </c>
      <c r="F1948" s="424">
        <v>0</v>
      </c>
      <c r="G1948" s="394">
        <v>0</v>
      </c>
      <c r="H1948" s="924"/>
      <c r="I1948" s="39"/>
      <c r="J1948" s="39"/>
      <c r="K1948" s="39"/>
      <c r="L1948" s="39"/>
      <c r="M1948" s="39"/>
    </row>
    <row r="1949" spans="1:13" ht="15" customHeight="1" x14ac:dyDescent="0.2">
      <c r="A1949" s="876" t="s">
        <v>425</v>
      </c>
      <c r="B1949" s="925" t="s">
        <v>423</v>
      </c>
      <c r="C1949" s="827" t="s">
        <v>267</v>
      </c>
      <c r="D1949" s="13">
        <v>878.56</v>
      </c>
      <c r="E1949" s="13">
        <v>878.56</v>
      </c>
      <c r="F1949" s="424">
        <f>E1949/D1949*100</f>
        <v>100</v>
      </c>
      <c r="G1949" s="13">
        <v>878.56</v>
      </c>
      <c r="H1949" s="900" t="s">
        <v>1211</v>
      </c>
      <c r="I1949" s="39"/>
      <c r="J1949" s="39"/>
      <c r="K1949" s="39"/>
      <c r="L1949" s="39"/>
      <c r="M1949" s="39"/>
    </row>
    <row r="1950" spans="1:13" ht="49.5" customHeight="1" x14ac:dyDescent="0.2">
      <c r="A1950" s="876"/>
      <c r="B1950" s="925"/>
      <c r="C1950" s="827" t="s">
        <v>8</v>
      </c>
      <c r="D1950" s="13">
        <v>0</v>
      </c>
      <c r="E1950" s="13">
        <v>0</v>
      </c>
      <c r="F1950" s="424">
        <v>0</v>
      </c>
      <c r="G1950" s="13">
        <v>0</v>
      </c>
      <c r="H1950" s="901"/>
      <c r="I1950" s="39"/>
      <c r="J1950" s="39"/>
      <c r="K1950" s="39"/>
      <c r="L1950" s="39"/>
      <c r="M1950" s="39"/>
    </row>
    <row r="1951" spans="1:13" ht="60" customHeight="1" x14ac:dyDescent="0.2">
      <c r="A1951" s="876"/>
      <c r="B1951" s="925"/>
      <c r="C1951" s="827" t="s">
        <v>2</v>
      </c>
      <c r="D1951" s="13">
        <v>0</v>
      </c>
      <c r="E1951" s="13">
        <v>0</v>
      </c>
      <c r="F1951" s="424">
        <v>0</v>
      </c>
      <c r="G1951" s="13">
        <v>0</v>
      </c>
      <c r="H1951" s="901"/>
      <c r="I1951" s="39"/>
      <c r="J1951" s="39"/>
      <c r="K1951" s="39"/>
      <c r="L1951" s="39"/>
      <c r="M1951" s="39"/>
    </row>
    <row r="1952" spans="1:13" ht="60" customHeight="1" x14ac:dyDescent="0.2">
      <c r="A1952" s="876"/>
      <c r="B1952" s="925"/>
      <c r="C1952" s="827" t="s">
        <v>3</v>
      </c>
      <c r="D1952" s="13">
        <v>878.56</v>
      </c>
      <c r="E1952" s="13">
        <v>878.56</v>
      </c>
      <c r="F1952" s="424">
        <f>E1952/D1952*100</f>
        <v>100</v>
      </c>
      <c r="G1952" s="13">
        <v>878.56</v>
      </c>
      <c r="H1952" s="901"/>
      <c r="I1952" s="39"/>
      <c r="J1952" s="39"/>
      <c r="K1952" s="39"/>
      <c r="L1952" s="39"/>
      <c r="M1952" s="39"/>
    </row>
    <row r="1953" spans="1:13" ht="27.75" customHeight="1" x14ac:dyDescent="0.2">
      <c r="A1953" s="876"/>
      <c r="B1953" s="925"/>
      <c r="C1953" s="827" t="s">
        <v>97</v>
      </c>
      <c r="D1953" s="13">
        <v>0</v>
      </c>
      <c r="E1953" s="13">
        <v>0</v>
      </c>
      <c r="F1953" s="424">
        <v>0</v>
      </c>
      <c r="G1953" s="13">
        <v>0</v>
      </c>
      <c r="H1953" s="902"/>
      <c r="I1953" s="39"/>
      <c r="J1953" s="39"/>
      <c r="K1953" s="39"/>
      <c r="L1953" s="39"/>
      <c r="M1953" s="39"/>
    </row>
    <row r="1954" spans="1:13" ht="15" customHeight="1" x14ac:dyDescent="0.2">
      <c r="A1954" s="831"/>
      <c r="B1954" s="880" t="s">
        <v>424</v>
      </c>
      <c r="C1954" s="880"/>
      <c r="D1954" s="880"/>
      <c r="E1954" s="880"/>
      <c r="F1954" s="880"/>
      <c r="G1954" s="880"/>
      <c r="H1954" s="880"/>
      <c r="I1954" s="39"/>
      <c r="J1954" s="39"/>
      <c r="K1954" s="39"/>
      <c r="L1954" s="39"/>
      <c r="M1954" s="39"/>
    </row>
    <row r="1955" spans="1:13" ht="15" customHeight="1" x14ac:dyDescent="0.2">
      <c r="A1955" s="876" t="s">
        <v>427</v>
      </c>
      <c r="B1955" s="925" t="s">
        <v>426</v>
      </c>
      <c r="C1955" s="827" t="s">
        <v>267</v>
      </c>
      <c r="D1955" s="13">
        <v>1279.76</v>
      </c>
      <c r="E1955" s="13">
        <v>1279.76</v>
      </c>
      <c r="F1955" s="424">
        <f>E1955/D1955*100</f>
        <v>100</v>
      </c>
      <c r="G1955" s="13">
        <f>SUM(G1956:G1959)</f>
        <v>1279.76</v>
      </c>
      <c r="H1955" s="900" t="s">
        <v>1211</v>
      </c>
      <c r="I1955" s="39"/>
      <c r="J1955" s="39"/>
      <c r="K1955" s="39"/>
      <c r="L1955" s="39"/>
      <c r="M1955" s="39"/>
    </row>
    <row r="1956" spans="1:13" ht="45" x14ac:dyDescent="0.2">
      <c r="A1956" s="876"/>
      <c r="B1956" s="925"/>
      <c r="C1956" s="827" t="s">
        <v>8</v>
      </c>
      <c r="D1956" s="13">
        <v>0</v>
      </c>
      <c r="E1956" s="13">
        <v>0</v>
      </c>
      <c r="F1956" s="424">
        <v>0</v>
      </c>
      <c r="G1956" s="13">
        <v>0</v>
      </c>
      <c r="H1956" s="901"/>
      <c r="I1956" s="39"/>
      <c r="J1956" s="39"/>
      <c r="K1956" s="39"/>
      <c r="L1956" s="39"/>
      <c r="M1956" s="39"/>
    </row>
    <row r="1957" spans="1:13" ht="48.75" customHeight="1" x14ac:dyDescent="0.2">
      <c r="A1957" s="876"/>
      <c r="B1957" s="925"/>
      <c r="C1957" s="827" t="s">
        <v>2</v>
      </c>
      <c r="D1957" s="13">
        <v>0</v>
      </c>
      <c r="E1957" s="13">
        <v>0</v>
      </c>
      <c r="F1957" s="424">
        <v>0</v>
      </c>
      <c r="G1957" s="13">
        <v>0</v>
      </c>
      <c r="H1957" s="901"/>
      <c r="I1957" s="39"/>
      <c r="J1957" s="39"/>
      <c r="K1957" s="39"/>
      <c r="L1957" s="39"/>
      <c r="M1957" s="39"/>
    </row>
    <row r="1958" spans="1:13" ht="51.75" customHeight="1" x14ac:dyDescent="0.2">
      <c r="A1958" s="876"/>
      <c r="B1958" s="925"/>
      <c r="C1958" s="827" t="s">
        <v>3</v>
      </c>
      <c r="D1958" s="13">
        <v>1279.76</v>
      </c>
      <c r="E1958" s="13">
        <v>1279.76</v>
      </c>
      <c r="F1958" s="424">
        <f>E1958/D1958*100</f>
        <v>100</v>
      </c>
      <c r="G1958" s="13">
        <v>1279.76</v>
      </c>
      <c r="H1958" s="901"/>
      <c r="I1958" s="39"/>
      <c r="J1958" s="39"/>
      <c r="K1958" s="39"/>
      <c r="L1958" s="39"/>
      <c r="M1958" s="39"/>
    </row>
    <row r="1959" spans="1:13" ht="21" customHeight="1" x14ac:dyDescent="0.2">
      <c r="A1959" s="876"/>
      <c r="B1959" s="925"/>
      <c r="C1959" s="827" t="s">
        <v>97</v>
      </c>
      <c r="D1959" s="13">
        <v>0</v>
      </c>
      <c r="E1959" s="13">
        <v>0</v>
      </c>
      <c r="F1959" s="424">
        <v>0</v>
      </c>
      <c r="G1959" s="13">
        <v>0</v>
      </c>
      <c r="H1959" s="902"/>
      <c r="I1959" s="39"/>
      <c r="J1959" s="39"/>
      <c r="K1959" s="39"/>
      <c r="L1959" s="39"/>
      <c r="M1959" s="39"/>
    </row>
    <row r="1960" spans="1:13" ht="15" customHeight="1" x14ac:dyDescent="0.2">
      <c r="A1960" s="876" t="s">
        <v>430</v>
      </c>
      <c r="B1960" s="925" t="s">
        <v>428</v>
      </c>
      <c r="C1960" s="827" t="s">
        <v>267</v>
      </c>
      <c r="D1960" s="13">
        <v>926.57</v>
      </c>
      <c r="E1960" s="13">
        <v>926.57</v>
      </c>
      <c r="F1960" s="424">
        <f>E1960/D1960*100</f>
        <v>100</v>
      </c>
      <c r="G1960" s="13">
        <v>926.57</v>
      </c>
      <c r="H1960" s="900" t="s">
        <v>1211</v>
      </c>
      <c r="I1960" s="39"/>
      <c r="J1960" s="39"/>
      <c r="K1960" s="39"/>
      <c r="L1960" s="39"/>
      <c r="M1960" s="39"/>
    </row>
    <row r="1961" spans="1:13" ht="15" customHeight="1" x14ac:dyDescent="0.2">
      <c r="A1961" s="876"/>
      <c r="B1961" s="925"/>
      <c r="C1961" s="827" t="s">
        <v>8</v>
      </c>
      <c r="D1961" s="13">
        <v>0</v>
      </c>
      <c r="E1961" s="13">
        <v>0</v>
      </c>
      <c r="F1961" s="424">
        <v>0</v>
      </c>
      <c r="G1961" s="13">
        <v>0</v>
      </c>
      <c r="H1961" s="901"/>
      <c r="I1961" s="39"/>
      <c r="J1961" s="39"/>
      <c r="K1961" s="39"/>
      <c r="L1961" s="39"/>
      <c r="M1961" s="39"/>
    </row>
    <row r="1962" spans="1:13" ht="60" customHeight="1" x14ac:dyDescent="0.2">
      <c r="A1962" s="876"/>
      <c r="B1962" s="925"/>
      <c r="C1962" s="827" t="s">
        <v>2</v>
      </c>
      <c r="D1962" s="13">
        <v>0</v>
      </c>
      <c r="E1962" s="13">
        <v>0</v>
      </c>
      <c r="F1962" s="424">
        <v>0</v>
      </c>
      <c r="G1962" s="13">
        <v>0</v>
      </c>
      <c r="H1962" s="901"/>
      <c r="I1962" s="39"/>
      <c r="J1962" s="39"/>
      <c r="K1962" s="39"/>
      <c r="L1962" s="39"/>
      <c r="M1962" s="39"/>
    </row>
    <row r="1963" spans="1:13" ht="60" customHeight="1" x14ac:dyDescent="0.2">
      <c r="A1963" s="876"/>
      <c r="B1963" s="925"/>
      <c r="C1963" s="827" t="s">
        <v>3</v>
      </c>
      <c r="D1963" s="13">
        <v>926.57</v>
      </c>
      <c r="E1963" s="13">
        <v>926.57</v>
      </c>
      <c r="F1963" s="424">
        <f t="shared" ref="F1963" si="259">E1963/D1963*100</f>
        <v>100</v>
      </c>
      <c r="G1963" s="13">
        <v>926.57</v>
      </c>
      <c r="H1963" s="901"/>
      <c r="I1963" s="39"/>
      <c r="J1963" s="39"/>
      <c r="K1963" s="39"/>
      <c r="L1963" s="39"/>
      <c r="M1963" s="39"/>
    </row>
    <row r="1964" spans="1:13" ht="35.25" customHeight="1" x14ac:dyDescent="0.2">
      <c r="A1964" s="876"/>
      <c r="B1964" s="925"/>
      <c r="C1964" s="827" t="s">
        <v>97</v>
      </c>
      <c r="D1964" s="13">
        <v>0</v>
      </c>
      <c r="E1964" s="13">
        <v>0</v>
      </c>
      <c r="F1964" s="424">
        <v>0</v>
      </c>
      <c r="G1964" s="13">
        <v>0</v>
      </c>
      <c r="H1964" s="902"/>
      <c r="I1964" s="39"/>
      <c r="J1964" s="39"/>
      <c r="K1964" s="39"/>
      <c r="L1964" s="39"/>
      <c r="M1964" s="39"/>
    </row>
    <row r="1965" spans="1:13" ht="15" customHeight="1" x14ac:dyDescent="0.2">
      <c r="A1965" s="831"/>
      <c r="B1965" s="880" t="s">
        <v>429</v>
      </c>
      <c r="C1965" s="880"/>
      <c r="D1965" s="880"/>
      <c r="E1965" s="880"/>
      <c r="F1965" s="880"/>
      <c r="G1965" s="880"/>
      <c r="H1965" s="880"/>
      <c r="I1965" s="39"/>
      <c r="J1965" s="39"/>
      <c r="K1965" s="39"/>
      <c r="L1965" s="39"/>
      <c r="M1965" s="39"/>
    </row>
    <row r="1966" spans="1:13" ht="15" customHeight="1" x14ac:dyDescent="0.2">
      <c r="A1966" s="876" t="s">
        <v>433</v>
      </c>
      <c r="B1966" s="925" t="s">
        <v>431</v>
      </c>
      <c r="C1966" s="827" t="s">
        <v>267</v>
      </c>
      <c r="D1966" s="13">
        <v>892.92</v>
      </c>
      <c r="E1966" s="13">
        <v>892.92</v>
      </c>
      <c r="F1966" s="424">
        <f>E1966/D1966*100</f>
        <v>100</v>
      </c>
      <c r="G1966" s="13">
        <v>892.92</v>
      </c>
      <c r="H1966" s="900" t="s">
        <v>1211</v>
      </c>
      <c r="I1966" s="39"/>
      <c r="J1966" s="39"/>
      <c r="K1966" s="39"/>
      <c r="L1966" s="39"/>
      <c r="M1966" s="39"/>
    </row>
    <row r="1967" spans="1:13" ht="15" customHeight="1" x14ac:dyDescent="0.2">
      <c r="A1967" s="876"/>
      <c r="B1967" s="925"/>
      <c r="C1967" s="827" t="s">
        <v>8</v>
      </c>
      <c r="D1967" s="13">
        <v>0</v>
      </c>
      <c r="E1967" s="13">
        <v>0</v>
      </c>
      <c r="F1967" s="424">
        <v>0</v>
      </c>
      <c r="G1967" s="13">
        <v>0</v>
      </c>
      <c r="H1967" s="901"/>
      <c r="I1967" s="39"/>
      <c r="J1967" s="39"/>
      <c r="K1967" s="39"/>
      <c r="L1967" s="39"/>
      <c r="M1967" s="39"/>
    </row>
    <row r="1968" spans="1:13" ht="60" customHeight="1" x14ac:dyDescent="0.2">
      <c r="A1968" s="876"/>
      <c r="B1968" s="925"/>
      <c r="C1968" s="827" t="s">
        <v>2</v>
      </c>
      <c r="D1968" s="13">
        <v>0</v>
      </c>
      <c r="E1968" s="13">
        <v>0</v>
      </c>
      <c r="F1968" s="424">
        <v>0</v>
      </c>
      <c r="G1968" s="13">
        <v>0</v>
      </c>
      <c r="H1968" s="901"/>
      <c r="I1968" s="39"/>
      <c r="J1968" s="39"/>
      <c r="K1968" s="39"/>
      <c r="L1968" s="39"/>
      <c r="M1968" s="39"/>
    </row>
    <row r="1969" spans="1:13" ht="60" customHeight="1" x14ac:dyDescent="0.2">
      <c r="A1969" s="876"/>
      <c r="B1969" s="925"/>
      <c r="C1969" s="827" t="s">
        <v>3</v>
      </c>
      <c r="D1969" s="13">
        <v>892.92</v>
      </c>
      <c r="E1969" s="13">
        <v>892.92</v>
      </c>
      <c r="F1969" s="424">
        <f>E1969/D1969*100</f>
        <v>100</v>
      </c>
      <c r="G1969" s="13">
        <v>892.92</v>
      </c>
      <c r="H1969" s="901"/>
      <c r="I1969" s="39"/>
      <c r="J1969" s="39"/>
      <c r="K1969" s="39"/>
      <c r="L1969" s="39"/>
      <c r="M1969" s="39"/>
    </row>
    <row r="1970" spans="1:13" ht="38.25" customHeight="1" x14ac:dyDescent="0.2">
      <c r="A1970" s="876"/>
      <c r="B1970" s="925"/>
      <c r="C1970" s="827" t="s">
        <v>97</v>
      </c>
      <c r="D1970" s="13">
        <v>0</v>
      </c>
      <c r="E1970" s="13">
        <v>0</v>
      </c>
      <c r="F1970" s="424">
        <v>0</v>
      </c>
      <c r="G1970" s="13">
        <v>0</v>
      </c>
      <c r="H1970" s="902"/>
      <c r="I1970" s="39"/>
      <c r="J1970" s="39"/>
      <c r="K1970" s="39"/>
      <c r="L1970" s="39"/>
      <c r="M1970" s="39"/>
    </row>
    <row r="1971" spans="1:13" ht="38.25" customHeight="1" x14ac:dyDescent="0.2">
      <c r="A1971" s="831"/>
      <c r="B1971" s="880" t="s">
        <v>432</v>
      </c>
      <c r="C1971" s="880"/>
      <c r="D1971" s="880"/>
      <c r="E1971" s="880"/>
      <c r="F1971" s="880"/>
      <c r="G1971" s="880"/>
      <c r="H1971" s="880"/>
      <c r="I1971" s="39"/>
      <c r="J1971" s="39"/>
      <c r="K1971" s="39"/>
      <c r="L1971" s="39"/>
      <c r="M1971" s="39"/>
    </row>
    <row r="1972" spans="1:13" ht="38.25" customHeight="1" x14ac:dyDescent="0.2">
      <c r="A1972" s="876" t="s">
        <v>435</v>
      </c>
      <c r="B1972" s="925" t="s">
        <v>434</v>
      </c>
      <c r="C1972" s="827" t="s">
        <v>267</v>
      </c>
      <c r="D1972" s="13">
        <v>973.06</v>
      </c>
      <c r="E1972" s="13">
        <v>973.06</v>
      </c>
      <c r="F1972" s="424">
        <f>E1972/D1972*100</f>
        <v>100</v>
      </c>
      <c r="G1972" s="13">
        <v>973.06</v>
      </c>
      <c r="H1972" s="900" t="s">
        <v>1332</v>
      </c>
      <c r="I1972" s="39"/>
      <c r="J1972" s="39"/>
      <c r="K1972" s="39"/>
      <c r="L1972" s="39"/>
      <c r="M1972" s="39"/>
    </row>
    <row r="1973" spans="1:13" ht="52.5" customHeight="1" x14ac:dyDescent="0.2">
      <c r="A1973" s="876"/>
      <c r="B1973" s="925"/>
      <c r="C1973" s="827" t="s">
        <v>8</v>
      </c>
      <c r="D1973" s="13">
        <v>0</v>
      </c>
      <c r="E1973" s="13">
        <v>0</v>
      </c>
      <c r="F1973" s="424">
        <v>0</v>
      </c>
      <c r="G1973" s="13">
        <v>0</v>
      </c>
      <c r="H1973" s="901"/>
      <c r="I1973" s="39"/>
      <c r="J1973" s="39"/>
      <c r="K1973" s="39"/>
      <c r="L1973" s="39"/>
      <c r="M1973" s="39"/>
    </row>
    <row r="1974" spans="1:13" ht="51.75" customHeight="1" x14ac:dyDescent="0.2">
      <c r="A1974" s="876"/>
      <c r="B1974" s="925"/>
      <c r="C1974" s="827" t="s">
        <v>2</v>
      </c>
      <c r="D1974" s="13">
        <v>0</v>
      </c>
      <c r="E1974" s="13">
        <v>0</v>
      </c>
      <c r="F1974" s="424">
        <v>0</v>
      </c>
      <c r="G1974" s="13">
        <v>0</v>
      </c>
      <c r="H1974" s="901"/>
      <c r="I1974" s="39"/>
      <c r="J1974" s="39"/>
      <c r="K1974" s="39"/>
      <c r="L1974" s="39"/>
      <c r="M1974" s="39"/>
    </row>
    <row r="1975" spans="1:13" ht="59.25" customHeight="1" x14ac:dyDescent="0.2">
      <c r="A1975" s="876"/>
      <c r="B1975" s="925"/>
      <c r="C1975" s="827" t="s">
        <v>3</v>
      </c>
      <c r="D1975" s="13">
        <v>973.06</v>
      </c>
      <c r="E1975" s="13">
        <v>973.06</v>
      </c>
      <c r="F1975" s="424">
        <f>E1975/D1975*100</f>
        <v>100</v>
      </c>
      <c r="G1975" s="13">
        <v>973.06</v>
      </c>
      <c r="H1975" s="901"/>
      <c r="I1975" s="39"/>
      <c r="J1975" s="39"/>
      <c r="K1975" s="39"/>
      <c r="L1975" s="39"/>
      <c r="M1975" s="39"/>
    </row>
    <row r="1976" spans="1:13" ht="38.25" customHeight="1" x14ac:dyDescent="0.2">
      <c r="A1976" s="876"/>
      <c r="B1976" s="925"/>
      <c r="C1976" s="827" t="s">
        <v>97</v>
      </c>
      <c r="D1976" s="13">
        <v>0</v>
      </c>
      <c r="E1976" s="13">
        <v>0</v>
      </c>
      <c r="F1976" s="424">
        <v>0</v>
      </c>
      <c r="G1976" s="13">
        <v>0</v>
      </c>
      <c r="H1976" s="902"/>
      <c r="I1976" s="39"/>
      <c r="J1976" s="39"/>
      <c r="K1976" s="39"/>
      <c r="L1976" s="39"/>
      <c r="M1976" s="39"/>
    </row>
    <row r="1977" spans="1:13" ht="38.25" customHeight="1" x14ac:dyDescent="0.2">
      <c r="A1977" s="876" t="s">
        <v>437</v>
      </c>
      <c r="B1977" s="925" t="s">
        <v>436</v>
      </c>
      <c r="C1977" s="827" t="s">
        <v>267</v>
      </c>
      <c r="D1977" s="13">
        <v>763.12</v>
      </c>
      <c r="E1977" s="13">
        <v>763.12</v>
      </c>
      <c r="F1977" s="424">
        <f>E1977/D1977*100</f>
        <v>100</v>
      </c>
      <c r="G1977" s="13">
        <v>763.12</v>
      </c>
      <c r="H1977" s="900" t="s">
        <v>1332</v>
      </c>
      <c r="I1977" s="39"/>
      <c r="J1977" s="39"/>
      <c r="K1977" s="39"/>
      <c r="L1977" s="39"/>
      <c r="M1977" s="39"/>
    </row>
    <row r="1978" spans="1:13" ht="58.5" customHeight="1" x14ac:dyDescent="0.2">
      <c r="A1978" s="876"/>
      <c r="B1978" s="925"/>
      <c r="C1978" s="827" t="s">
        <v>8</v>
      </c>
      <c r="D1978" s="13">
        <v>0</v>
      </c>
      <c r="E1978" s="13">
        <v>0</v>
      </c>
      <c r="F1978" s="424">
        <v>0</v>
      </c>
      <c r="G1978" s="13">
        <v>0</v>
      </c>
      <c r="H1978" s="901"/>
      <c r="I1978" s="39"/>
      <c r="J1978" s="39"/>
      <c r="K1978" s="39"/>
      <c r="L1978" s="39"/>
      <c r="M1978" s="39"/>
    </row>
    <row r="1979" spans="1:13" ht="51" customHeight="1" x14ac:dyDescent="0.2">
      <c r="A1979" s="876"/>
      <c r="B1979" s="925"/>
      <c r="C1979" s="827" t="s">
        <v>2</v>
      </c>
      <c r="D1979" s="13">
        <v>0</v>
      </c>
      <c r="E1979" s="13">
        <v>0</v>
      </c>
      <c r="F1979" s="424">
        <v>0</v>
      </c>
      <c r="G1979" s="13">
        <v>0</v>
      </c>
      <c r="H1979" s="901"/>
      <c r="I1979" s="39"/>
      <c r="J1979" s="39"/>
      <c r="K1979" s="39"/>
      <c r="L1979" s="39"/>
      <c r="M1979" s="39"/>
    </row>
    <row r="1980" spans="1:13" ht="57.75" customHeight="1" x14ac:dyDescent="0.2">
      <c r="A1980" s="876"/>
      <c r="B1980" s="925"/>
      <c r="C1980" s="827" t="s">
        <v>3</v>
      </c>
      <c r="D1980" s="13">
        <v>763.12</v>
      </c>
      <c r="E1980" s="13">
        <v>763.12</v>
      </c>
      <c r="F1980" s="424">
        <f>E1980/D1980*100</f>
        <v>100</v>
      </c>
      <c r="G1980" s="13">
        <v>763.12</v>
      </c>
      <c r="H1980" s="901"/>
      <c r="I1980" s="39"/>
      <c r="J1980" s="39"/>
      <c r="K1980" s="39"/>
      <c r="L1980" s="39"/>
      <c r="M1980" s="39"/>
    </row>
    <row r="1981" spans="1:13" ht="38.25" customHeight="1" x14ac:dyDescent="0.2">
      <c r="A1981" s="876"/>
      <c r="B1981" s="925"/>
      <c r="C1981" s="827" t="s">
        <v>97</v>
      </c>
      <c r="D1981" s="13">
        <v>0</v>
      </c>
      <c r="E1981" s="13">
        <v>0</v>
      </c>
      <c r="F1981" s="424">
        <v>0</v>
      </c>
      <c r="G1981" s="13">
        <v>0</v>
      </c>
      <c r="H1981" s="902"/>
      <c r="I1981" s="39"/>
      <c r="J1981" s="39"/>
      <c r="K1981" s="39"/>
      <c r="L1981" s="39"/>
      <c r="M1981" s="39"/>
    </row>
    <row r="1982" spans="1:13" ht="15" customHeight="1" x14ac:dyDescent="0.2">
      <c r="A1982" s="831"/>
      <c r="B1982" s="880" t="s">
        <v>432</v>
      </c>
      <c r="C1982" s="880"/>
      <c r="D1982" s="880"/>
      <c r="E1982" s="880"/>
      <c r="F1982" s="880"/>
      <c r="G1982" s="880"/>
      <c r="H1982" s="880"/>
      <c r="I1982" s="39"/>
      <c r="J1982" s="39"/>
      <c r="K1982" s="39"/>
      <c r="L1982" s="39"/>
      <c r="M1982" s="39"/>
    </row>
    <row r="1983" spans="1:13" ht="15" customHeight="1" x14ac:dyDescent="0.2">
      <c r="A1983" s="876" t="s">
        <v>439</v>
      </c>
      <c r="B1983" s="925" t="s">
        <v>438</v>
      </c>
      <c r="C1983" s="827" t="s">
        <v>267</v>
      </c>
      <c r="D1983" s="13">
        <v>1440.48</v>
      </c>
      <c r="E1983" s="13">
        <v>1440.48</v>
      </c>
      <c r="F1983" s="424">
        <f>E1983/D1983*100</f>
        <v>100</v>
      </c>
      <c r="G1983" s="13">
        <v>1440.48</v>
      </c>
      <c r="H1983" s="900" t="s">
        <v>1211</v>
      </c>
      <c r="I1983" s="39"/>
      <c r="J1983" s="39"/>
      <c r="K1983" s="39"/>
      <c r="L1983" s="39"/>
      <c r="M1983" s="39"/>
    </row>
    <row r="1984" spans="1:13" ht="45" x14ac:dyDescent="0.2">
      <c r="A1984" s="876"/>
      <c r="B1984" s="925"/>
      <c r="C1984" s="827" t="s">
        <v>8</v>
      </c>
      <c r="D1984" s="13">
        <v>0</v>
      </c>
      <c r="E1984" s="13">
        <v>0</v>
      </c>
      <c r="F1984" s="424">
        <v>0</v>
      </c>
      <c r="G1984" s="13">
        <v>0</v>
      </c>
      <c r="H1984" s="901"/>
      <c r="I1984" s="39"/>
      <c r="J1984" s="39"/>
      <c r="K1984" s="39"/>
      <c r="L1984" s="39"/>
      <c r="M1984" s="39"/>
    </row>
    <row r="1985" spans="1:13" ht="49.5" customHeight="1" x14ac:dyDescent="0.2">
      <c r="A1985" s="876"/>
      <c r="B1985" s="925"/>
      <c r="C1985" s="827" t="s">
        <v>2</v>
      </c>
      <c r="D1985" s="13">
        <v>0</v>
      </c>
      <c r="E1985" s="13">
        <v>0</v>
      </c>
      <c r="F1985" s="424">
        <v>0</v>
      </c>
      <c r="G1985" s="13">
        <v>0</v>
      </c>
      <c r="H1985" s="901"/>
      <c r="I1985" s="39"/>
      <c r="J1985" s="39"/>
      <c r="K1985" s="39"/>
      <c r="L1985" s="39"/>
      <c r="M1985" s="39"/>
    </row>
    <row r="1986" spans="1:13" ht="60" customHeight="1" x14ac:dyDescent="0.2">
      <c r="A1986" s="876"/>
      <c r="B1986" s="925"/>
      <c r="C1986" s="827" t="s">
        <v>3</v>
      </c>
      <c r="D1986" s="13">
        <v>1440.48</v>
      </c>
      <c r="E1986" s="13">
        <v>1440.48</v>
      </c>
      <c r="F1986" s="424">
        <f t="shared" ref="F1986" si="260">E1986/D1986*100</f>
        <v>100</v>
      </c>
      <c r="G1986" s="13">
        <v>1440.48</v>
      </c>
      <c r="H1986" s="901"/>
      <c r="I1986" s="39"/>
      <c r="J1986" s="39"/>
      <c r="K1986" s="39"/>
      <c r="L1986" s="39"/>
      <c r="M1986" s="39"/>
    </row>
    <row r="1987" spans="1:13" x14ac:dyDescent="0.2">
      <c r="A1987" s="876"/>
      <c r="B1987" s="925"/>
      <c r="C1987" s="827" t="s">
        <v>97</v>
      </c>
      <c r="D1987" s="13">
        <v>0</v>
      </c>
      <c r="E1987" s="13">
        <v>0</v>
      </c>
      <c r="F1987" s="424">
        <v>0</v>
      </c>
      <c r="G1987" s="13">
        <v>0</v>
      </c>
      <c r="H1987" s="902"/>
      <c r="I1987" s="39"/>
      <c r="J1987" s="39"/>
      <c r="K1987" s="39"/>
      <c r="L1987" s="39"/>
      <c r="M1987" s="39"/>
    </row>
    <row r="1988" spans="1:13" ht="15" customHeight="1" x14ac:dyDescent="0.2">
      <c r="A1988" s="876" t="s">
        <v>442</v>
      </c>
      <c r="B1988" s="925" t="s">
        <v>440</v>
      </c>
      <c r="C1988" s="827" t="s">
        <v>267</v>
      </c>
      <c r="D1988" s="13">
        <v>892.92</v>
      </c>
      <c r="E1988" s="13">
        <v>892.92</v>
      </c>
      <c r="F1988" s="424">
        <f>E1988/D1988*100</f>
        <v>100</v>
      </c>
      <c r="G1988" s="13">
        <v>892.92</v>
      </c>
      <c r="H1988" s="900" t="s">
        <v>1211</v>
      </c>
      <c r="I1988" s="39"/>
      <c r="J1988" s="39"/>
      <c r="K1988" s="39"/>
      <c r="L1988" s="39"/>
      <c r="M1988" s="39"/>
    </row>
    <row r="1989" spans="1:13" ht="15" customHeight="1" x14ac:dyDescent="0.2">
      <c r="A1989" s="876"/>
      <c r="B1989" s="925"/>
      <c r="C1989" s="827" t="s">
        <v>8</v>
      </c>
      <c r="D1989" s="13">
        <v>0</v>
      </c>
      <c r="E1989" s="13">
        <v>0</v>
      </c>
      <c r="F1989" s="424">
        <v>0</v>
      </c>
      <c r="G1989" s="13">
        <v>0</v>
      </c>
      <c r="H1989" s="901"/>
      <c r="I1989" s="39"/>
      <c r="J1989" s="39"/>
      <c r="K1989" s="39"/>
      <c r="L1989" s="39"/>
      <c r="M1989" s="39"/>
    </row>
    <row r="1990" spans="1:13" ht="60" customHeight="1" x14ac:dyDescent="0.2">
      <c r="A1990" s="876"/>
      <c r="B1990" s="925"/>
      <c r="C1990" s="827" t="s">
        <v>2</v>
      </c>
      <c r="D1990" s="13">
        <v>0</v>
      </c>
      <c r="E1990" s="13">
        <v>0</v>
      </c>
      <c r="F1990" s="424">
        <v>0</v>
      </c>
      <c r="G1990" s="13">
        <v>0</v>
      </c>
      <c r="H1990" s="901"/>
      <c r="I1990" s="39"/>
      <c r="J1990" s="39"/>
      <c r="K1990" s="39"/>
      <c r="L1990" s="39"/>
      <c r="M1990" s="39"/>
    </row>
    <row r="1991" spans="1:13" ht="60" customHeight="1" x14ac:dyDescent="0.2">
      <c r="A1991" s="876"/>
      <c r="B1991" s="925"/>
      <c r="C1991" s="827" t="s">
        <v>3</v>
      </c>
      <c r="D1991" s="13">
        <v>892.92</v>
      </c>
      <c r="E1991" s="13">
        <v>892.92</v>
      </c>
      <c r="F1991" s="424">
        <f>E1991/D1991*100</f>
        <v>100</v>
      </c>
      <c r="G1991" s="13">
        <v>892.92</v>
      </c>
      <c r="H1991" s="901"/>
      <c r="I1991" s="39"/>
      <c r="J1991" s="39"/>
      <c r="K1991" s="39"/>
      <c r="L1991" s="39"/>
      <c r="M1991" s="39"/>
    </row>
    <row r="1992" spans="1:13" ht="31.5" customHeight="1" x14ac:dyDescent="0.2">
      <c r="A1992" s="876"/>
      <c r="B1992" s="925"/>
      <c r="C1992" s="827" t="s">
        <v>97</v>
      </c>
      <c r="D1992" s="13">
        <v>0</v>
      </c>
      <c r="E1992" s="13">
        <v>0</v>
      </c>
      <c r="F1992" s="424">
        <v>0</v>
      </c>
      <c r="G1992" s="13">
        <v>0</v>
      </c>
      <c r="H1992" s="902"/>
      <c r="I1992" s="39"/>
      <c r="J1992" s="39"/>
      <c r="K1992" s="39"/>
      <c r="L1992" s="39"/>
      <c r="M1992" s="39"/>
    </row>
    <row r="1993" spans="1:13" ht="15" customHeight="1" x14ac:dyDescent="0.2">
      <c r="A1993" s="831"/>
      <c r="B1993" s="880" t="s">
        <v>441</v>
      </c>
      <c r="C1993" s="880"/>
      <c r="D1993" s="880"/>
      <c r="E1993" s="880"/>
      <c r="F1993" s="880"/>
      <c r="G1993" s="880"/>
      <c r="H1993" s="880"/>
      <c r="I1993" s="39"/>
      <c r="J1993" s="39"/>
      <c r="K1993" s="39"/>
      <c r="L1993" s="39"/>
      <c r="M1993" s="39"/>
    </row>
    <row r="1994" spans="1:13" ht="15" customHeight="1" x14ac:dyDescent="0.2">
      <c r="A1994" s="876" t="s">
        <v>444</v>
      </c>
      <c r="B1994" s="925" t="s">
        <v>443</v>
      </c>
      <c r="C1994" s="827" t="s">
        <v>267</v>
      </c>
      <c r="D1994" s="13">
        <v>882.72</v>
      </c>
      <c r="E1994" s="13">
        <v>882.72</v>
      </c>
      <c r="F1994" s="424">
        <f>E1994/D1994*100</f>
        <v>100</v>
      </c>
      <c r="G1994" s="13">
        <v>882.72</v>
      </c>
      <c r="H1994" s="900" t="s">
        <v>1211</v>
      </c>
      <c r="I1994" s="39"/>
      <c r="J1994" s="39"/>
      <c r="K1994" s="39"/>
      <c r="L1994" s="39"/>
      <c r="M1994" s="39"/>
    </row>
    <row r="1995" spans="1:13" ht="45" x14ac:dyDescent="0.2">
      <c r="A1995" s="876"/>
      <c r="B1995" s="925"/>
      <c r="C1995" s="827" t="s">
        <v>8</v>
      </c>
      <c r="D1995" s="13">
        <v>0</v>
      </c>
      <c r="E1995" s="13">
        <v>0</v>
      </c>
      <c r="F1995" s="424">
        <v>0</v>
      </c>
      <c r="G1995" s="13">
        <v>0</v>
      </c>
      <c r="H1995" s="901"/>
      <c r="I1995" s="39"/>
      <c r="J1995" s="39"/>
      <c r="K1995" s="39"/>
      <c r="L1995" s="39"/>
      <c r="M1995" s="39"/>
    </row>
    <row r="1996" spans="1:13" ht="60" customHeight="1" x14ac:dyDescent="0.2">
      <c r="A1996" s="876"/>
      <c r="B1996" s="925"/>
      <c r="C1996" s="827" t="s">
        <v>2</v>
      </c>
      <c r="D1996" s="13">
        <v>0</v>
      </c>
      <c r="E1996" s="13">
        <v>0</v>
      </c>
      <c r="F1996" s="424">
        <v>0</v>
      </c>
      <c r="G1996" s="13">
        <v>0</v>
      </c>
      <c r="H1996" s="901"/>
      <c r="I1996" s="39"/>
      <c r="J1996" s="39"/>
      <c r="K1996" s="39"/>
      <c r="L1996" s="39"/>
      <c r="M1996" s="39"/>
    </row>
    <row r="1997" spans="1:13" ht="60" customHeight="1" x14ac:dyDescent="0.2">
      <c r="A1997" s="876"/>
      <c r="B1997" s="925"/>
      <c r="C1997" s="827" t="s">
        <v>3</v>
      </c>
      <c r="D1997" s="13">
        <v>882.72</v>
      </c>
      <c r="E1997" s="13">
        <v>882.72</v>
      </c>
      <c r="F1997" s="424">
        <f>E1997/D1997*100</f>
        <v>100</v>
      </c>
      <c r="G1997" s="13">
        <v>882.72</v>
      </c>
      <c r="H1997" s="901"/>
      <c r="I1997" s="39"/>
      <c r="J1997" s="39"/>
      <c r="K1997" s="39"/>
      <c r="L1997" s="39"/>
      <c r="M1997" s="39"/>
    </row>
    <row r="1998" spans="1:13" x14ac:dyDescent="0.2">
      <c r="A1998" s="876"/>
      <c r="B1998" s="925"/>
      <c r="C1998" s="827" t="s">
        <v>97</v>
      </c>
      <c r="D1998" s="13">
        <v>0</v>
      </c>
      <c r="E1998" s="13">
        <v>0</v>
      </c>
      <c r="F1998" s="424">
        <v>0</v>
      </c>
      <c r="G1998" s="13">
        <v>0</v>
      </c>
      <c r="H1998" s="902"/>
      <c r="I1998" s="39"/>
      <c r="J1998" s="39"/>
      <c r="K1998" s="39"/>
      <c r="L1998" s="39"/>
      <c r="M1998" s="39"/>
    </row>
    <row r="1999" spans="1:13" ht="15" customHeight="1" x14ac:dyDescent="0.2">
      <c r="A1999" s="876" t="s">
        <v>446</v>
      </c>
      <c r="B1999" s="925" t="s">
        <v>445</v>
      </c>
      <c r="C1999" s="827" t="s">
        <v>267</v>
      </c>
      <c r="D1999" s="13">
        <v>1503.31</v>
      </c>
      <c r="E1999" s="13">
        <v>1503.31</v>
      </c>
      <c r="F1999" s="424">
        <f>E1999/D1999*100</f>
        <v>100</v>
      </c>
      <c r="G1999" s="13">
        <v>1503.31</v>
      </c>
      <c r="H1999" s="900" t="s">
        <v>1211</v>
      </c>
      <c r="I1999" s="39"/>
      <c r="J1999" s="39"/>
      <c r="K1999" s="39"/>
      <c r="L1999" s="39"/>
      <c r="M1999" s="39"/>
    </row>
    <row r="2000" spans="1:13" ht="15" customHeight="1" x14ac:dyDescent="0.2">
      <c r="A2000" s="876"/>
      <c r="B2000" s="925"/>
      <c r="C2000" s="827" t="s">
        <v>8</v>
      </c>
      <c r="D2000" s="13">
        <v>0</v>
      </c>
      <c r="E2000" s="13">
        <v>0</v>
      </c>
      <c r="F2000" s="424">
        <v>0</v>
      </c>
      <c r="G2000" s="13">
        <v>0</v>
      </c>
      <c r="H2000" s="901"/>
      <c r="I2000" s="39"/>
      <c r="J2000" s="39"/>
      <c r="K2000" s="39"/>
      <c r="L2000" s="39"/>
      <c r="M2000" s="39"/>
    </row>
    <row r="2001" spans="1:13" ht="60" customHeight="1" x14ac:dyDescent="0.2">
      <c r="A2001" s="876"/>
      <c r="B2001" s="925"/>
      <c r="C2001" s="827" t="s">
        <v>2</v>
      </c>
      <c r="D2001" s="13">
        <v>0</v>
      </c>
      <c r="E2001" s="13">
        <v>0</v>
      </c>
      <c r="F2001" s="424">
        <v>0</v>
      </c>
      <c r="G2001" s="13">
        <v>0</v>
      </c>
      <c r="H2001" s="901"/>
      <c r="I2001" s="39"/>
      <c r="J2001" s="39"/>
      <c r="K2001" s="39"/>
      <c r="L2001" s="39"/>
      <c r="M2001" s="39"/>
    </row>
    <row r="2002" spans="1:13" ht="60" customHeight="1" x14ac:dyDescent="0.2">
      <c r="A2002" s="876"/>
      <c r="B2002" s="925"/>
      <c r="C2002" s="827" t="s">
        <v>3</v>
      </c>
      <c r="D2002" s="13">
        <v>1503.31</v>
      </c>
      <c r="E2002" s="13">
        <v>1503.31</v>
      </c>
      <c r="F2002" s="424">
        <f>E2002/D2002*100</f>
        <v>100</v>
      </c>
      <c r="G2002" s="13">
        <v>1503.31</v>
      </c>
      <c r="H2002" s="901"/>
      <c r="I2002" s="39"/>
      <c r="J2002" s="39"/>
      <c r="K2002" s="39"/>
      <c r="L2002" s="39"/>
      <c r="M2002" s="39"/>
    </row>
    <row r="2003" spans="1:13" ht="27.75" customHeight="1" x14ac:dyDescent="0.2">
      <c r="A2003" s="876"/>
      <c r="B2003" s="925"/>
      <c r="C2003" s="827" t="s">
        <v>97</v>
      </c>
      <c r="D2003" s="13">
        <v>0</v>
      </c>
      <c r="E2003" s="13">
        <v>0</v>
      </c>
      <c r="F2003" s="424">
        <v>0</v>
      </c>
      <c r="G2003" s="13">
        <v>0</v>
      </c>
      <c r="H2003" s="902"/>
      <c r="I2003" s="39"/>
      <c r="J2003" s="39"/>
      <c r="K2003" s="39"/>
      <c r="L2003" s="39"/>
      <c r="M2003" s="39"/>
    </row>
    <row r="2004" spans="1:13" ht="15" customHeight="1" x14ac:dyDescent="0.2">
      <c r="A2004" s="876" t="s">
        <v>448</v>
      </c>
      <c r="B2004" s="925" t="s">
        <v>447</v>
      </c>
      <c r="C2004" s="827" t="s">
        <v>267</v>
      </c>
      <c r="D2004" s="13">
        <v>1227.56</v>
      </c>
      <c r="E2004" s="13">
        <v>1227.56</v>
      </c>
      <c r="F2004" s="424">
        <f>E2004/D2004*100</f>
        <v>100</v>
      </c>
      <c r="G2004" s="13">
        <v>1227.56</v>
      </c>
      <c r="H2004" s="900" t="s">
        <v>1211</v>
      </c>
      <c r="I2004" s="39"/>
      <c r="J2004" s="39"/>
      <c r="K2004" s="39"/>
      <c r="L2004" s="39"/>
      <c r="M2004" s="39"/>
    </row>
    <row r="2005" spans="1:13" ht="15" customHeight="1" x14ac:dyDescent="0.2">
      <c r="A2005" s="876"/>
      <c r="B2005" s="925"/>
      <c r="C2005" s="827" t="s">
        <v>8</v>
      </c>
      <c r="D2005" s="13">
        <v>0</v>
      </c>
      <c r="E2005" s="13">
        <v>0</v>
      </c>
      <c r="F2005" s="424">
        <v>0</v>
      </c>
      <c r="G2005" s="13">
        <v>0</v>
      </c>
      <c r="H2005" s="901"/>
      <c r="I2005" s="39"/>
      <c r="J2005" s="39"/>
      <c r="K2005" s="39"/>
      <c r="L2005" s="39"/>
      <c r="M2005" s="39"/>
    </row>
    <row r="2006" spans="1:13" ht="60" customHeight="1" x14ac:dyDescent="0.2">
      <c r="A2006" s="876"/>
      <c r="B2006" s="925"/>
      <c r="C2006" s="827" t="s">
        <v>2</v>
      </c>
      <c r="D2006" s="13">
        <v>0</v>
      </c>
      <c r="E2006" s="13">
        <v>0</v>
      </c>
      <c r="F2006" s="424">
        <v>0</v>
      </c>
      <c r="G2006" s="13">
        <v>0</v>
      </c>
      <c r="H2006" s="901"/>
      <c r="I2006" s="39"/>
      <c r="J2006" s="39"/>
      <c r="K2006" s="39"/>
      <c r="L2006" s="39"/>
      <c r="M2006" s="39"/>
    </row>
    <row r="2007" spans="1:13" ht="60" customHeight="1" x14ac:dyDescent="0.2">
      <c r="A2007" s="876"/>
      <c r="B2007" s="925"/>
      <c r="C2007" s="827" t="s">
        <v>3</v>
      </c>
      <c r="D2007" s="13">
        <v>1227.56</v>
      </c>
      <c r="E2007" s="13">
        <v>1227.56</v>
      </c>
      <c r="F2007" s="424">
        <f t="shared" ref="F2007" si="261">E2007/D2007*100</f>
        <v>100</v>
      </c>
      <c r="G2007" s="13">
        <v>1227.56</v>
      </c>
      <c r="H2007" s="901"/>
      <c r="I2007" s="39"/>
      <c r="J2007" s="39"/>
      <c r="K2007" s="39"/>
      <c r="L2007" s="39"/>
      <c r="M2007" s="39"/>
    </row>
    <row r="2008" spans="1:13" ht="60" customHeight="1" x14ac:dyDescent="0.2">
      <c r="A2008" s="876"/>
      <c r="B2008" s="925"/>
      <c r="C2008" s="827" t="s">
        <v>97</v>
      </c>
      <c r="D2008" s="13">
        <v>0</v>
      </c>
      <c r="E2008" s="13">
        <v>0</v>
      </c>
      <c r="F2008" s="424">
        <v>0</v>
      </c>
      <c r="G2008" s="13">
        <v>0</v>
      </c>
      <c r="H2008" s="902"/>
      <c r="I2008" s="39"/>
      <c r="J2008" s="39"/>
      <c r="K2008" s="39"/>
      <c r="L2008" s="39"/>
      <c r="M2008" s="39"/>
    </row>
    <row r="2009" spans="1:13" ht="15" customHeight="1" x14ac:dyDescent="0.2">
      <c r="A2009" s="876" t="s">
        <v>451</v>
      </c>
      <c r="B2009" s="925" t="s">
        <v>449</v>
      </c>
      <c r="C2009" s="827" t="s">
        <v>267</v>
      </c>
      <c r="D2009" s="13">
        <v>926.21</v>
      </c>
      <c r="E2009" s="13">
        <v>926.21</v>
      </c>
      <c r="F2009" s="424">
        <f>E2009/D2009*100</f>
        <v>100</v>
      </c>
      <c r="G2009" s="13">
        <v>926.21</v>
      </c>
      <c r="H2009" s="900" t="s">
        <v>1211</v>
      </c>
      <c r="I2009" s="39"/>
      <c r="J2009" s="39"/>
      <c r="K2009" s="39"/>
      <c r="L2009" s="39"/>
      <c r="M2009" s="39"/>
    </row>
    <row r="2010" spans="1:13" ht="15" customHeight="1" x14ac:dyDescent="0.2">
      <c r="A2010" s="876"/>
      <c r="B2010" s="925"/>
      <c r="C2010" s="827" t="s">
        <v>8</v>
      </c>
      <c r="D2010" s="13">
        <v>0</v>
      </c>
      <c r="E2010" s="13">
        <v>0</v>
      </c>
      <c r="F2010" s="424">
        <v>0</v>
      </c>
      <c r="G2010" s="13">
        <v>0</v>
      </c>
      <c r="H2010" s="901"/>
      <c r="I2010" s="39"/>
      <c r="J2010" s="39"/>
      <c r="K2010" s="39"/>
      <c r="L2010" s="39"/>
      <c r="M2010" s="39"/>
    </row>
    <row r="2011" spans="1:13" ht="60" customHeight="1" x14ac:dyDescent="0.2">
      <c r="A2011" s="876"/>
      <c r="B2011" s="925"/>
      <c r="C2011" s="827" t="s">
        <v>2</v>
      </c>
      <c r="D2011" s="13">
        <v>0</v>
      </c>
      <c r="E2011" s="13">
        <v>0</v>
      </c>
      <c r="F2011" s="424">
        <v>0</v>
      </c>
      <c r="G2011" s="13">
        <v>0</v>
      </c>
      <c r="H2011" s="901"/>
      <c r="I2011" s="39"/>
      <c r="J2011" s="39"/>
      <c r="K2011" s="39"/>
      <c r="L2011" s="39"/>
      <c r="M2011" s="39"/>
    </row>
    <row r="2012" spans="1:13" ht="60" customHeight="1" x14ac:dyDescent="0.2">
      <c r="A2012" s="876"/>
      <c r="B2012" s="925"/>
      <c r="C2012" s="827" t="s">
        <v>3</v>
      </c>
      <c r="D2012" s="13">
        <v>926.21</v>
      </c>
      <c r="E2012" s="13">
        <v>926.21</v>
      </c>
      <c r="F2012" s="424">
        <f>E2012/D2012*100</f>
        <v>100</v>
      </c>
      <c r="G2012" s="13">
        <v>926.21</v>
      </c>
      <c r="H2012" s="901"/>
      <c r="I2012" s="39"/>
      <c r="J2012" s="39"/>
      <c r="K2012" s="39"/>
      <c r="L2012" s="39"/>
      <c r="M2012" s="39"/>
    </row>
    <row r="2013" spans="1:13" ht="60" customHeight="1" x14ac:dyDescent="0.2">
      <c r="A2013" s="876"/>
      <c r="B2013" s="925"/>
      <c r="C2013" s="827" t="s">
        <v>97</v>
      </c>
      <c r="D2013" s="13">
        <v>0</v>
      </c>
      <c r="E2013" s="13">
        <v>0</v>
      </c>
      <c r="F2013" s="424">
        <v>0</v>
      </c>
      <c r="G2013" s="13">
        <v>0</v>
      </c>
      <c r="H2013" s="902"/>
      <c r="I2013" s="39"/>
      <c r="J2013" s="39"/>
      <c r="K2013" s="39"/>
      <c r="L2013" s="39"/>
      <c r="M2013" s="39"/>
    </row>
    <row r="2014" spans="1:13" ht="15" customHeight="1" x14ac:dyDescent="0.2">
      <c r="A2014" s="831"/>
      <c r="B2014" s="880" t="s">
        <v>450</v>
      </c>
      <c r="C2014" s="880"/>
      <c r="D2014" s="880"/>
      <c r="E2014" s="880"/>
      <c r="F2014" s="880"/>
      <c r="G2014" s="880"/>
      <c r="H2014" s="880"/>
      <c r="I2014" s="39"/>
      <c r="J2014" s="39"/>
      <c r="K2014" s="39"/>
      <c r="L2014" s="39"/>
      <c r="M2014" s="39"/>
    </row>
    <row r="2015" spans="1:13" ht="15" customHeight="1" x14ac:dyDescent="0.2">
      <c r="A2015" s="876" t="s">
        <v>453</v>
      </c>
      <c r="B2015" s="925" t="s">
        <v>452</v>
      </c>
      <c r="C2015" s="827" t="s">
        <v>267</v>
      </c>
      <c r="D2015" s="13">
        <v>793.76</v>
      </c>
      <c r="E2015" s="394">
        <v>793.76</v>
      </c>
      <c r="F2015" s="424">
        <f>E2015/D2015*100</f>
        <v>100</v>
      </c>
      <c r="G2015" s="394">
        <f>SUM(G2016:G2019)</f>
        <v>793.76</v>
      </c>
      <c r="H2015" s="900" t="s">
        <v>1211</v>
      </c>
      <c r="I2015" s="39"/>
      <c r="J2015" s="39"/>
      <c r="K2015" s="39"/>
      <c r="L2015" s="39"/>
      <c r="M2015" s="39"/>
    </row>
    <row r="2016" spans="1:13" ht="45" x14ac:dyDescent="0.2">
      <c r="A2016" s="876"/>
      <c r="B2016" s="925"/>
      <c r="C2016" s="827" t="s">
        <v>8</v>
      </c>
      <c r="D2016" s="13">
        <v>0</v>
      </c>
      <c r="E2016" s="394">
        <v>0</v>
      </c>
      <c r="F2016" s="424">
        <v>0</v>
      </c>
      <c r="G2016" s="394">
        <v>0</v>
      </c>
      <c r="H2016" s="901"/>
      <c r="I2016" s="39"/>
      <c r="J2016" s="39"/>
      <c r="K2016" s="39"/>
      <c r="L2016" s="39"/>
      <c r="M2016" s="39"/>
    </row>
    <row r="2017" spans="1:13" ht="60" customHeight="1" x14ac:dyDescent="0.2">
      <c r="A2017" s="876"/>
      <c r="B2017" s="925"/>
      <c r="C2017" s="827" t="s">
        <v>2</v>
      </c>
      <c r="D2017" s="13">
        <v>0</v>
      </c>
      <c r="E2017" s="394">
        <v>0</v>
      </c>
      <c r="F2017" s="424">
        <v>0</v>
      </c>
      <c r="G2017" s="394">
        <v>0</v>
      </c>
      <c r="H2017" s="901"/>
      <c r="I2017" s="39"/>
      <c r="J2017" s="39"/>
      <c r="K2017" s="39"/>
      <c r="L2017" s="39"/>
      <c r="M2017" s="39"/>
    </row>
    <row r="2018" spans="1:13" ht="60" customHeight="1" x14ac:dyDescent="0.2">
      <c r="A2018" s="876"/>
      <c r="B2018" s="925"/>
      <c r="C2018" s="827" t="s">
        <v>3</v>
      </c>
      <c r="D2018" s="13">
        <v>793.76</v>
      </c>
      <c r="E2018" s="394">
        <v>793.76</v>
      </c>
      <c r="F2018" s="424">
        <f t="shared" ref="F2018" si="262">E2018/D2018*100</f>
        <v>100</v>
      </c>
      <c r="G2018" s="394">
        <v>793.76</v>
      </c>
      <c r="H2018" s="901"/>
      <c r="I2018" s="39"/>
      <c r="J2018" s="39"/>
      <c r="K2018" s="39"/>
      <c r="L2018" s="39"/>
      <c r="M2018" s="39"/>
    </row>
    <row r="2019" spans="1:13" x14ac:dyDescent="0.2">
      <c r="A2019" s="876"/>
      <c r="B2019" s="925"/>
      <c r="C2019" s="827" t="s">
        <v>97</v>
      </c>
      <c r="D2019" s="13">
        <v>0</v>
      </c>
      <c r="E2019" s="394">
        <v>0</v>
      </c>
      <c r="F2019" s="424">
        <v>0</v>
      </c>
      <c r="G2019" s="394">
        <v>0</v>
      </c>
      <c r="H2019" s="902"/>
      <c r="I2019" s="39"/>
      <c r="J2019" s="39"/>
      <c r="K2019" s="39"/>
      <c r="L2019" s="39"/>
      <c r="M2019" s="39"/>
    </row>
    <row r="2020" spans="1:13" ht="15" customHeight="1" x14ac:dyDescent="0.2">
      <c r="A2020" s="876" t="s">
        <v>999</v>
      </c>
      <c r="B2020" s="925" t="s">
        <v>454</v>
      </c>
      <c r="C2020" s="827" t="s">
        <v>267</v>
      </c>
      <c r="D2020" s="30">
        <v>223.77</v>
      </c>
      <c r="E2020" s="333">
        <v>0</v>
      </c>
      <c r="F2020" s="818">
        <v>0</v>
      </c>
      <c r="G2020" s="333">
        <v>0</v>
      </c>
      <c r="H2020" s="900" t="s">
        <v>1333</v>
      </c>
      <c r="I2020" s="39"/>
      <c r="J2020" s="39"/>
      <c r="K2020" s="39"/>
      <c r="L2020" s="39"/>
      <c r="M2020" s="39"/>
    </row>
    <row r="2021" spans="1:13" ht="15" customHeight="1" x14ac:dyDescent="0.2">
      <c r="A2021" s="876"/>
      <c r="B2021" s="925"/>
      <c r="C2021" s="827" t="s">
        <v>8</v>
      </c>
      <c r="D2021" s="30">
        <v>0</v>
      </c>
      <c r="E2021" s="333">
        <v>0</v>
      </c>
      <c r="F2021" s="818">
        <v>0</v>
      </c>
      <c r="G2021" s="333">
        <v>0</v>
      </c>
      <c r="H2021" s="901"/>
      <c r="I2021" s="39"/>
      <c r="J2021" s="39"/>
      <c r="K2021" s="39"/>
      <c r="L2021" s="39"/>
      <c r="M2021" s="39"/>
    </row>
    <row r="2022" spans="1:13" ht="60" customHeight="1" x14ac:dyDescent="0.2">
      <c r="A2022" s="876"/>
      <c r="B2022" s="925"/>
      <c r="C2022" s="827" t="s">
        <v>2</v>
      </c>
      <c r="D2022" s="30">
        <v>0</v>
      </c>
      <c r="E2022" s="333">
        <v>0</v>
      </c>
      <c r="F2022" s="818">
        <v>0</v>
      </c>
      <c r="G2022" s="333">
        <v>0</v>
      </c>
      <c r="H2022" s="901"/>
      <c r="I2022" s="39"/>
      <c r="J2022" s="39"/>
      <c r="K2022" s="39"/>
      <c r="L2022" s="39"/>
      <c r="M2022" s="39"/>
    </row>
    <row r="2023" spans="1:13" ht="60" customHeight="1" x14ac:dyDescent="0.2">
      <c r="A2023" s="876"/>
      <c r="B2023" s="925"/>
      <c r="C2023" s="827" t="s">
        <v>3</v>
      </c>
      <c r="D2023" s="30">
        <v>223.77</v>
      </c>
      <c r="E2023" s="333">
        <v>0</v>
      </c>
      <c r="F2023" s="818">
        <v>0</v>
      </c>
      <c r="G2023" s="333">
        <v>0</v>
      </c>
      <c r="H2023" s="901"/>
      <c r="I2023" s="39"/>
      <c r="J2023" s="39"/>
      <c r="K2023" s="39"/>
      <c r="L2023" s="39"/>
      <c r="M2023" s="39"/>
    </row>
    <row r="2024" spans="1:13" ht="60" customHeight="1" x14ac:dyDescent="0.2">
      <c r="A2024" s="876"/>
      <c r="B2024" s="925"/>
      <c r="C2024" s="827" t="s">
        <v>97</v>
      </c>
      <c r="D2024" s="30">
        <v>0</v>
      </c>
      <c r="E2024" s="333">
        <v>0</v>
      </c>
      <c r="F2024" s="818">
        <v>0</v>
      </c>
      <c r="G2024" s="333">
        <v>0</v>
      </c>
      <c r="H2024" s="902"/>
      <c r="I2024" s="39"/>
      <c r="J2024" s="39"/>
      <c r="K2024" s="39"/>
      <c r="L2024" s="39"/>
      <c r="M2024" s="39"/>
    </row>
    <row r="2025" spans="1:13" ht="15" customHeight="1" x14ac:dyDescent="0.2">
      <c r="A2025" s="876" t="s">
        <v>1000</v>
      </c>
      <c r="B2025" s="925" t="s">
        <v>1001</v>
      </c>
      <c r="C2025" s="827" t="s">
        <v>267</v>
      </c>
      <c r="D2025" s="30">
        <v>1075</v>
      </c>
      <c r="E2025" s="333">
        <v>1075</v>
      </c>
      <c r="F2025" s="818">
        <f>E2025/D2025*100</f>
        <v>100</v>
      </c>
      <c r="G2025" s="333">
        <v>1075</v>
      </c>
      <c r="H2025" s="900" t="s">
        <v>1211</v>
      </c>
      <c r="I2025" s="39"/>
      <c r="J2025" s="39"/>
      <c r="K2025" s="39"/>
      <c r="L2025" s="39"/>
      <c r="M2025" s="39"/>
    </row>
    <row r="2026" spans="1:13" ht="15" customHeight="1" x14ac:dyDescent="0.2">
      <c r="A2026" s="876"/>
      <c r="B2026" s="925"/>
      <c r="C2026" s="827" t="s">
        <v>8</v>
      </c>
      <c r="D2026" s="13">
        <v>0</v>
      </c>
      <c r="E2026" s="394">
        <v>0</v>
      </c>
      <c r="F2026" s="424">
        <v>0</v>
      </c>
      <c r="G2026" s="394">
        <v>0</v>
      </c>
      <c r="H2026" s="901"/>
      <c r="I2026" s="39"/>
      <c r="J2026" s="39"/>
      <c r="K2026" s="39"/>
      <c r="L2026" s="39"/>
      <c r="M2026" s="39"/>
    </row>
    <row r="2027" spans="1:13" ht="60" customHeight="1" x14ac:dyDescent="0.2">
      <c r="A2027" s="876"/>
      <c r="B2027" s="925"/>
      <c r="C2027" s="827" t="s">
        <v>2</v>
      </c>
      <c r="D2027" s="13">
        <v>0</v>
      </c>
      <c r="E2027" s="394">
        <v>0</v>
      </c>
      <c r="F2027" s="424">
        <v>0</v>
      </c>
      <c r="G2027" s="394">
        <v>0</v>
      </c>
      <c r="H2027" s="901"/>
      <c r="I2027" s="39"/>
      <c r="J2027" s="39"/>
      <c r="K2027" s="39"/>
      <c r="L2027" s="39"/>
      <c r="M2027" s="39"/>
    </row>
    <row r="2028" spans="1:13" ht="60" customHeight="1" x14ac:dyDescent="0.2">
      <c r="A2028" s="876"/>
      <c r="B2028" s="925"/>
      <c r="C2028" s="827" t="s">
        <v>3</v>
      </c>
      <c r="D2028" s="13">
        <v>1075</v>
      </c>
      <c r="E2028" s="394">
        <v>1075</v>
      </c>
      <c r="F2028" s="424">
        <f t="shared" ref="F2028" si="263">E2028/D2028*100</f>
        <v>100</v>
      </c>
      <c r="G2028" s="394">
        <v>1075</v>
      </c>
      <c r="H2028" s="901"/>
      <c r="I2028" s="39"/>
      <c r="J2028" s="39"/>
      <c r="K2028" s="39"/>
      <c r="L2028" s="39"/>
      <c r="M2028" s="39"/>
    </row>
    <row r="2029" spans="1:13" ht="60" customHeight="1" x14ac:dyDescent="0.2">
      <c r="A2029" s="876"/>
      <c r="B2029" s="925"/>
      <c r="C2029" s="827" t="s">
        <v>97</v>
      </c>
      <c r="D2029" s="13">
        <v>0</v>
      </c>
      <c r="E2029" s="394">
        <v>0</v>
      </c>
      <c r="F2029" s="424">
        <v>0</v>
      </c>
      <c r="G2029" s="394">
        <v>0</v>
      </c>
      <c r="H2029" s="902"/>
      <c r="I2029" s="39"/>
      <c r="J2029" s="39"/>
      <c r="K2029" s="39"/>
      <c r="L2029" s="39"/>
      <c r="M2029" s="39"/>
    </row>
    <row r="2030" spans="1:13" ht="15" customHeight="1" x14ac:dyDescent="0.2">
      <c r="A2030" s="876" t="s">
        <v>1334</v>
      </c>
      <c r="B2030" s="925" t="s">
        <v>1335</v>
      </c>
      <c r="C2030" s="827" t="s">
        <v>267</v>
      </c>
      <c r="D2030" s="13">
        <f>SUM(D2031:D2034)</f>
        <v>3357.78</v>
      </c>
      <c r="E2030" s="13">
        <f>SUM(E2031:E2034)</f>
        <v>3357.78</v>
      </c>
      <c r="F2030" s="424">
        <f>E2030/D2030*100</f>
        <v>100</v>
      </c>
      <c r="G2030" s="13">
        <f>SUM(G2031:G2034)</f>
        <v>3357.78</v>
      </c>
      <c r="H2030" s="900" t="s">
        <v>1332</v>
      </c>
      <c r="I2030" s="39"/>
      <c r="J2030" s="39"/>
      <c r="K2030" s="39"/>
      <c r="L2030" s="39"/>
      <c r="M2030" s="39"/>
    </row>
    <row r="2031" spans="1:13" ht="15" customHeight="1" x14ac:dyDescent="0.2">
      <c r="A2031" s="876"/>
      <c r="B2031" s="925"/>
      <c r="C2031" s="827" t="s">
        <v>8</v>
      </c>
      <c r="D2031" s="13">
        <v>0</v>
      </c>
      <c r="E2031" s="13">
        <v>0</v>
      </c>
      <c r="F2031" s="424">
        <v>0</v>
      </c>
      <c r="G2031" s="13">
        <v>0</v>
      </c>
      <c r="H2031" s="901"/>
      <c r="I2031" s="39"/>
      <c r="J2031" s="39"/>
      <c r="K2031" s="39"/>
      <c r="L2031" s="39"/>
      <c r="M2031" s="39"/>
    </row>
    <row r="2032" spans="1:13" ht="60" customHeight="1" x14ac:dyDescent="0.2">
      <c r="A2032" s="876"/>
      <c r="B2032" s="925"/>
      <c r="C2032" s="827" t="s">
        <v>2</v>
      </c>
      <c r="D2032" s="13">
        <v>0</v>
      </c>
      <c r="E2032" s="13">
        <v>0</v>
      </c>
      <c r="F2032" s="424">
        <v>0</v>
      </c>
      <c r="G2032" s="13">
        <v>0</v>
      </c>
      <c r="H2032" s="901"/>
      <c r="I2032" s="39"/>
      <c r="J2032" s="39"/>
      <c r="K2032" s="39"/>
      <c r="L2032" s="39"/>
      <c r="M2032" s="39"/>
    </row>
    <row r="2033" spans="1:13" ht="60" customHeight="1" x14ac:dyDescent="0.2">
      <c r="A2033" s="876"/>
      <c r="B2033" s="925"/>
      <c r="C2033" s="827" t="s">
        <v>3</v>
      </c>
      <c r="D2033" s="13">
        <v>3357.78</v>
      </c>
      <c r="E2033" s="13">
        <v>3357.78</v>
      </c>
      <c r="F2033" s="424">
        <f t="shared" ref="F2033" si="264">E2033/D2033*100</f>
        <v>100</v>
      </c>
      <c r="G2033" s="13">
        <v>3357.78</v>
      </c>
      <c r="H2033" s="901"/>
      <c r="I2033" s="39"/>
      <c r="J2033" s="39"/>
      <c r="K2033" s="39"/>
      <c r="L2033" s="39"/>
      <c r="M2033" s="39"/>
    </row>
    <row r="2034" spans="1:13" ht="60" customHeight="1" x14ac:dyDescent="0.2">
      <c r="A2034" s="876"/>
      <c r="B2034" s="925"/>
      <c r="C2034" s="827" t="s">
        <v>97</v>
      </c>
      <c r="D2034" s="13">
        <v>0</v>
      </c>
      <c r="E2034" s="13">
        <v>0</v>
      </c>
      <c r="F2034" s="424">
        <v>0</v>
      </c>
      <c r="G2034" s="13">
        <v>0</v>
      </c>
      <c r="H2034" s="902"/>
      <c r="I2034" s="39"/>
      <c r="J2034" s="39"/>
      <c r="K2034" s="39"/>
      <c r="L2034" s="39"/>
      <c r="M2034" s="39"/>
    </row>
    <row r="2035" spans="1:13" ht="15" customHeight="1" x14ac:dyDescent="0.2">
      <c r="A2035" s="876" t="s">
        <v>1336</v>
      </c>
      <c r="B2035" s="925" t="s">
        <v>1337</v>
      </c>
      <c r="C2035" s="827" t="s">
        <v>267</v>
      </c>
      <c r="D2035" s="13">
        <f>SUM(D2036:D2039)</f>
        <v>1923.84</v>
      </c>
      <c r="E2035" s="13">
        <f>SUM(E2036:E2039)</f>
        <v>1923.84</v>
      </c>
      <c r="F2035" s="424">
        <f t="shared" ref="F2035" si="265">E2035/D2035*100</f>
        <v>100</v>
      </c>
      <c r="G2035" s="13">
        <f>SUM(G2036:G2039)</f>
        <v>1923.84</v>
      </c>
      <c r="H2035" s="900" t="s">
        <v>1332</v>
      </c>
      <c r="I2035" s="39"/>
      <c r="J2035" s="39"/>
      <c r="K2035" s="39"/>
      <c r="L2035" s="39"/>
      <c r="M2035" s="39"/>
    </row>
    <row r="2036" spans="1:13" ht="15" customHeight="1" x14ac:dyDescent="0.2">
      <c r="A2036" s="876"/>
      <c r="B2036" s="925"/>
      <c r="C2036" s="827" t="s">
        <v>8</v>
      </c>
      <c r="D2036" s="13">
        <v>0</v>
      </c>
      <c r="E2036" s="13">
        <v>0</v>
      </c>
      <c r="F2036" s="424">
        <v>0</v>
      </c>
      <c r="G2036" s="13">
        <v>0</v>
      </c>
      <c r="H2036" s="901"/>
      <c r="I2036" s="39"/>
      <c r="J2036" s="39"/>
      <c r="K2036" s="39"/>
      <c r="L2036" s="39"/>
      <c r="M2036" s="39"/>
    </row>
    <row r="2037" spans="1:13" ht="60" customHeight="1" x14ac:dyDescent="0.2">
      <c r="A2037" s="876"/>
      <c r="B2037" s="925"/>
      <c r="C2037" s="827" t="s">
        <v>2</v>
      </c>
      <c r="D2037" s="13">
        <v>0</v>
      </c>
      <c r="E2037" s="13">
        <v>0</v>
      </c>
      <c r="F2037" s="424">
        <v>0</v>
      </c>
      <c r="G2037" s="13">
        <v>0</v>
      </c>
      <c r="H2037" s="901"/>
      <c r="I2037" s="39"/>
      <c r="J2037" s="39"/>
      <c r="K2037" s="39"/>
      <c r="L2037" s="39"/>
      <c r="M2037" s="39"/>
    </row>
    <row r="2038" spans="1:13" ht="60" customHeight="1" x14ac:dyDescent="0.2">
      <c r="A2038" s="876"/>
      <c r="B2038" s="925"/>
      <c r="C2038" s="827" t="s">
        <v>3</v>
      </c>
      <c r="D2038" s="13">
        <v>1923.84</v>
      </c>
      <c r="E2038" s="13">
        <v>1923.84</v>
      </c>
      <c r="F2038" s="424">
        <f t="shared" ref="F2038" si="266">E2038/D2038*100</f>
        <v>100</v>
      </c>
      <c r="G2038" s="13">
        <v>1923.84</v>
      </c>
      <c r="H2038" s="901"/>
      <c r="I2038" s="39"/>
      <c r="J2038" s="39"/>
      <c r="K2038" s="39"/>
      <c r="L2038" s="39"/>
      <c r="M2038" s="39"/>
    </row>
    <row r="2039" spans="1:13" ht="60" customHeight="1" x14ac:dyDescent="0.2">
      <c r="A2039" s="876"/>
      <c r="B2039" s="925"/>
      <c r="C2039" s="827" t="s">
        <v>97</v>
      </c>
      <c r="D2039" s="13">
        <v>0</v>
      </c>
      <c r="E2039" s="13">
        <v>0</v>
      </c>
      <c r="F2039" s="424">
        <v>0</v>
      </c>
      <c r="G2039" s="13">
        <v>0</v>
      </c>
      <c r="H2039" s="902"/>
      <c r="I2039" s="39"/>
      <c r="J2039" s="39"/>
      <c r="K2039" s="39"/>
      <c r="L2039" s="39"/>
      <c r="M2039" s="39"/>
    </row>
    <row r="2040" spans="1:13" ht="15" customHeight="1" x14ac:dyDescent="0.2">
      <c r="A2040" s="876" t="s">
        <v>1338</v>
      </c>
      <c r="B2040" s="925" t="s">
        <v>1339</v>
      </c>
      <c r="C2040" s="827" t="s">
        <v>267</v>
      </c>
      <c r="D2040" s="13">
        <f>SUM(D2041:D2044)</f>
        <v>3155.11</v>
      </c>
      <c r="E2040" s="13">
        <f>SUM(E2041:E2044)</f>
        <v>2755.11</v>
      </c>
      <c r="F2040" s="424">
        <f t="shared" ref="F2040" si="267">E2040/D2040*100</f>
        <v>87.322153585770394</v>
      </c>
      <c r="G2040" s="394">
        <v>2755.11</v>
      </c>
      <c r="H2040" s="900" t="s">
        <v>1470</v>
      </c>
      <c r="I2040" s="39"/>
      <c r="J2040" s="39"/>
      <c r="K2040" s="39"/>
      <c r="L2040" s="39"/>
      <c r="M2040" s="39"/>
    </row>
    <row r="2041" spans="1:13" ht="45" x14ac:dyDescent="0.2">
      <c r="A2041" s="876"/>
      <c r="B2041" s="925"/>
      <c r="C2041" s="827" t="s">
        <v>8</v>
      </c>
      <c r="D2041" s="13">
        <v>0</v>
      </c>
      <c r="E2041" s="13">
        <v>0</v>
      </c>
      <c r="F2041" s="424">
        <v>0</v>
      </c>
      <c r="G2041" s="394">
        <v>0</v>
      </c>
      <c r="H2041" s="901"/>
      <c r="I2041" s="39"/>
      <c r="J2041" s="39"/>
      <c r="K2041" s="39"/>
      <c r="L2041" s="39"/>
      <c r="M2041" s="39"/>
    </row>
    <row r="2042" spans="1:13" ht="60" customHeight="1" x14ac:dyDescent="0.2">
      <c r="A2042" s="876"/>
      <c r="B2042" s="925"/>
      <c r="C2042" s="827" t="s">
        <v>2</v>
      </c>
      <c r="D2042" s="13">
        <v>0</v>
      </c>
      <c r="E2042" s="13">
        <v>0</v>
      </c>
      <c r="F2042" s="424">
        <v>0</v>
      </c>
      <c r="G2042" s="394">
        <v>0</v>
      </c>
      <c r="H2042" s="901"/>
      <c r="I2042" s="39"/>
      <c r="J2042" s="39"/>
      <c r="K2042" s="39"/>
      <c r="L2042" s="39"/>
      <c r="M2042" s="39"/>
    </row>
    <row r="2043" spans="1:13" ht="60" customHeight="1" x14ac:dyDescent="0.2">
      <c r="A2043" s="876"/>
      <c r="B2043" s="925"/>
      <c r="C2043" s="827" t="s">
        <v>3</v>
      </c>
      <c r="D2043" s="13">
        <v>3155.11</v>
      </c>
      <c r="E2043" s="13">
        <v>2755.11</v>
      </c>
      <c r="F2043" s="424">
        <f t="shared" ref="F2043" si="268">E2043/D2043*100</f>
        <v>87.322153585770394</v>
      </c>
      <c r="G2043" s="394">
        <v>2755.11</v>
      </c>
      <c r="H2043" s="901"/>
      <c r="I2043" s="39"/>
      <c r="J2043" s="39"/>
      <c r="K2043" s="39"/>
      <c r="L2043" s="39"/>
      <c r="M2043" s="39"/>
    </row>
    <row r="2044" spans="1:13" x14ac:dyDescent="0.2">
      <c r="A2044" s="876"/>
      <c r="B2044" s="925"/>
      <c r="C2044" s="827" t="s">
        <v>97</v>
      </c>
      <c r="D2044" s="13">
        <v>0</v>
      </c>
      <c r="E2044" s="13">
        <v>0</v>
      </c>
      <c r="F2044" s="424">
        <v>0</v>
      </c>
      <c r="G2044" s="394">
        <v>0</v>
      </c>
      <c r="H2044" s="902"/>
      <c r="I2044" s="39"/>
      <c r="J2044" s="39"/>
      <c r="K2044" s="39"/>
      <c r="L2044" s="39"/>
      <c r="M2044" s="39"/>
    </row>
    <row r="2045" spans="1:13" ht="15" customHeight="1" x14ac:dyDescent="0.2">
      <c r="A2045" s="876" t="s">
        <v>1340</v>
      </c>
      <c r="B2045" s="925" t="s">
        <v>1341</v>
      </c>
      <c r="C2045" s="827" t="s">
        <v>267</v>
      </c>
      <c r="D2045" s="13">
        <f>SUM(D2046:D2049)</f>
        <v>2572.42</v>
      </c>
      <c r="E2045" s="13">
        <f>SUM(E2046:E2049)</f>
        <v>2472.42</v>
      </c>
      <c r="F2045" s="424">
        <f t="shared" ref="F2045" si="269">E2045/D2045*100</f>
        <v>96.112609915954621</v>
      </c>
      <c r="G2045" s="394">
        <f>SUM(G2046:G2049)</f>
        <v>2472.42</v>
      </c>
      <c r="H2045" s="900" t="s">
        <v>1470</v>
      </c>
      <c r="I2045" s="39"/>
      <c r="J2045" s="39"/>
      <c r="K2045" s="39"/>
      <c r="L2045" s="39"/>
      <c r="M2045" s="39"/>
    </row>
    <row r="2046" spans="1:13" ht="45" x14ac:dyDescent="0.2">
      <c r="A2046" s="876"/>
      <c r="B2046" s="925"/>
      <c r="C2046" s="827" t="s">
        <v>8</v>
      </c>
      <c r="D2046" s="13">
        <v>0</v>
      </c>
      <c r="E2046" s="13">
        <v>0</v>
      </c>
      <c r="F2046" s="424">
        <v>0</v>
      </c>
      <c r="G2046" s="394">
        <v>0</v>
      </c>
      <c r="H2046" s="901"/>
      <c r="I2046" s="39"/>
      <c r="J2046" s="39"/>
      <c r="K2046" s="39"/>
      <c r="L2046" s="39"/>
      <c r="M2046" s="39"/>
    </row>
    <row r="2047" spans="1:13" ht="60" customHeight="1" x14ac:dyDescent="0.2">
      <c r="A2047" s="876"/>
      <c r="B2047" s="925"/>
      <c r="C2047" s="827" t="s">
        <v>2</v>
      </c>
      <c r="D2047" s="13">
        <v>0</v>
      </c>
      <c r="E2047" s="13">
        <v>0</v>
      </c>
      <c r="F2047" s="424">
        <v>0</v>
      </c>
      <c r="G2047" s="394">
        <v>0</v>
      </c>
      <c r="H2047" s="901"/>
      <c r="I2047" s="39"/>
      <c r="J2047" s="39"/>
      <c r="K2047" s="39"/>
      <c r="L2047" s="39"/>
      <c r="M2047" s="39"/>
    </row>
    <row r="2048" spans="1:13" ht="60" customHeight="1" x14ac:dyDescent="0.2">
      <c r="A2048" s="876"/>
      <c r="B2048" s="925"/>
      <c r="C2048" s="827" t="s">
        <v>3</v>
      </c>
      <c r="D2048" s="13">
        <v>2572.42</v>
      </c>
      <c r="E2048" s="13">
        <v>2472.42</v>
      </c>
      <c r="F2048" s="424">
        <f t="shared" ref="F2048" si="270">E2048/D2048*100</f>
        <v>96.112609915954621</v>
      </c>
      <c r="G2048" s="394">
        <v>2472.42</v>
      </c>
      <c r="H2048" s="901"/>
      <c r="I2048" s="39"/>
      <c r="J2048" s="39"/>
      <c r="K2048" s="39"/>
      <c r="L2048" s="39"/>
      <c r="M2048" s="39"/>
    </row>
    <row r="2049" spans="1:13" x14ac:dyDescent="0.2">
      <c r="A2049" s="876"/>
      <c r="B2049" s="925"/>
      <c r="C2049" s="827" t="s">
        <v>97</v>
      </c>
      <c r="D2049" s="13">
        <v>0</v>
      </c>
      <c r="E2049" s="13">
        <v>0</v>
      </c>
      <c r="F2049" s="424">
        <v>0</v>
      </c>
      <c r="G2049" s="394">
        <v>0</v>
      </c>
      <c r="H2049" s="902"/>
      <c r="I2049" s="39"/>
      <c r="J2049" s="39"/>
      <c r="K2049" s="39"/>
      <c r="L2049" s="39"/>
      <c r="M2049" s="39"/>
    </row>
    <row r="2050" spans="1:13" ht="15" customHeight="1" x14ac:dyDescent="0.2">
      <c r="A2050" s="876" t="s">
        <v>1342</v>
      </c>
      <c r="B2050" s="925" t="s">
        <v>1343</v>
      </c>
      <c r="C2050" s="827" t="s">
        <v>267</v>
      </c>
      <c r="D2050" s="13">
        <f>SUM(D2051:D2054)</f>
        <v>2188.27</v>
      </c>
      <c r="E2050" s="394">
        <f>SUM(E2051:E2054)</f>
        <v>2088.27</v>
      </c>
      <c r="F2050" s="424">
        <f t="shared" ref="F2050" si="271">E2050/D2050*100</f>
        <v>95.430180005209593</v>
      </c>
      <c r="G2050" s="394">
        <f>SUM(G2051:G2054)</f>
        <v>2088.27</v>
      </c>
      <c r="H2050" s="900" t="s">
        <v>1470</v>
      </c>
      <c r="I2050" s="39"/>
      <c r="J2050" s="39"/>
      <c r="K2050" s="39"/>
      <c r="L2050" s="39"/>
      <c r="M2050" s="39"/>
    </row>
    <row r="2051" spans="1:13" ht="45" x14ac:dyDescent="0.2">
      <c r="A2051" s="876"/>
      <c r="B2051" s="925"/>
      <c r="C2051" s="827" t="s">
        <v>8</v>
      </c>
      <c r="D2051" s="13">
        <v>0</v>
      </c>
      <c r="E2051" s="394">
        <v>0</v>
      </c>
      <c r="F2051" s="424">
        <v>0</v>
      </c>
      <c r="G2051" s="394">
        <v>0</v>
      </c>
      <c r="H2051" s="901"/>
      <c r="I2051" s="39"/>
      <c r="J2051" s="39"/>
      <c r="K2051" s="39"/>
      <c r="L2051" s="39"/>
      <c r="M2051" s="39"/>
    </row>
    <row r="2052" spans="1:13" ht="60" customHeight="1" x14ac:dyDescent="0.2">
      <c r="A2052" s="876"/>
      <c r="B2052" s="925"/>
      <c r="C2052" s="827" t="s">
        <v>2</v>
      </c>
      <c r="D2052" s="13">
        <v>0</v>
      </c>
      <c r="E2052" s="394">
        <v>0</v>
      </c>
      <c r="F2052" s="424">
        <v>0</v>
      </c>
      <c r="G2052" s="394">
        <v>0</v>
      </c>
      <c r="H2052" s="901"/>
      <c r="I2052" s="39"/>
      <c r="J2052" s="39"/>
      <c r="K2052" s="39"/>
      <c r="L2052" s="39"/>
      <c r="M2052" s="39"/>
    </row>
    <row r="2053" spans="1:13" ht="60" customHeight="1" x14ac:dyDescent="0.2">
      <c r="A2053" s="876"/>
      <c r="B2053" s="925"/>
      <c r="C2053" s="827" t="s">
        <v>3</v>
      </c>
      <c r="D2053" s="13">
        <v>2188.27</v>
      </c>
      <c r="E2053" s="394">
        <v>2088.27</v>
      </c>
      <c r="F2053" s="424">
        <f t="shared" ref="F2053" si="272">E2053/D2053*100</f>
        <v>95.430180005209593</v>
      </c>
      <c r="G2053" s="394">
        <v>2088.27</v>
      </c>
      <c r="H2053" s="901"/>
      <c r="I2053" s="39"/>
      <c r="J2053" s="39"/>
      <c r="K2053" s="39"/>
      <c r="L2053" s="39"/>
      <c r="M2053" s="39"/>
    </row>
    <row r="2054" spans="1:13" x14ac:dyDescent="0.2">
      <c r="A2054" s="876"/>
      <c r="B2054" s="925"/>
      <c r="C2054" s="827" t="s">
        <v>97</v>
      </c>
      <c r="D2054" s="13">
        <v>0</v>
      </c>
      <c r="E2054" s="394">
        <v>0</v>
      </c>
      <c r="F2054" s="424">
        <v>0</v>
      </c>
      <c r="G2054" s="394">
        <v>0</v>
      </c>
      <c r="H2054" s="902"/>
      <c r="I2054" s="39"/>
      <c r="J2054" s="39"/>
      <c r="K2054" s="39"/>
      <c r="L2054" s="39"/>
      <c r="M2054" s="39"/>
    </row>
    <row r="2055" spans="1:13" ht="15" customHeight="1" x14ac:dyDescent="0.2">
      <c r="A2055" s="876" t="s">
        <v>1344</v>
      </c>
      <c r="B2055" s="925" t="s">
        <v>1345</v>
      </c>
      <c r="C2055" s="827" t="s">
        <v>267</v>
      </c>
      <c r="D2055" s="13">
        <f>SUM(D2056:D2059)</f>
        <v>2767.83</v>
      </c>
      <c r="E2055" s="13">
        <f>SUM(E2056:E2059)</f>
        <v>2667.83</v>
      </c>
      <c r="F2055" s="424">
        <f t="shared" ref="F2055" si="273">E2055/D2055*100</f>
        <v>96.387061344085438</v>
      </c>
      <c r="G2055" s="394">
        <f>SUM(G2056:G2059)</f>
        <v>2667.83</v>
      </c>
      <c r="H2055" s="900" t="s">
        <v>1470</v>
      </c>
      <c r="I2055" s="39"/>
      <c r="J2055" s="39"/>
      <c r="K2055" s="39"/>
      <c r="L2055" s="39"/>
      <c r="M2055" s="39"/>
    </row>
    <row r="2056" spans="1:13" ht="45" x14ac:dyDescent="0.2">
      <c r="A2056" s="876"/>
      <c r="B2056" s="925"/>
      <c r="C2056" s="827" t="s">
        <v>8</v>
      </c>
      <c r="D2056" s="13">
        <v>0</v>
      </c>
      <c r="E2056" s="394">
        <v>0</v>
      </c>
      <c r="F2056" s="424">
        <v>0</v>
      </c>
      <c r="G2056" s="394">
        <v>0</v>
      </c>
      <c r="H2056" s="901"/>
      <c r="I2056" s="39"/>
      <c r="J2056" s="39"/>
      <c r="K2056" s="39"/>
      <c r="L2056" s="39"/>
      <c r="M2056" s="39"/>
    </row>
    <row r="2057" spans="1:13" ht="60" customHeight="1" x14ac:dyDescent="0.2">
      <c r="A2057" s="876"/>
      <c r="B2057" s="925"/>
      <c r="C2057" s="827" t="s">
        <v>2</v>
      </c>
      <c r="D2057" s="13">
        <v>0</v>
      </c>
      <c r="E2057" s="394">
        <v>0</v>
      </c>
      <c r="F2057" s="424">
        <v>0</v>
      </c>
      <c r="G2057" s="394">
        <v>0</v>
      </c>
      <c r="H2057" s="901"/>
      <c r="I2057" s="39"/>
      <c r="J2057" s="39"/>
      <c r="K2057" s="39"/>
      <c r="L2057" s="39"/>
      <c r="M2057" s="39"/>
    </row>
    <row r="2058" spans="1:13" ht="60" customHeight="1" x14ac:dyDescent="0.2">
      <c r="A2058" s="876"/>
      <c r="B2058" s="925"/>
      <c r="C2058" s="827" t="s">
        <v>3</v>
      </c>
      <c r="D2058" s="13">
        <v>2767.83</v>
      </c>
      <c r="E2058" s="394">
        <v>2667.83</v>
      </c>
      <c r="F2058" s="424">
        <f t="shared" ref="F2058" si="274">E2058/D2058*100</f>
        <v>96.387061344085438</v>
      </c>
      <c r="G2058" s="394">
        <v>2667.83</v>
      </c>
      <c r="H2058" s="901"/>
      <c r="I2058" s="39"/>
      <c r="J2058" s="39"/>
      <c r="K2058" s="39"/>
      <c r="L2058" s="39"/>
      <c r="M2058" s="39"/>
    </row>
    <row r="2059" spans="1:13" x14ac:dyDescent="0.2">
      <c r="A2059" s="876"/>
      <c r="B2059" s="925"/>
      <c r="C2059" s="827" t="s">
        <v>97</v>
      </c>
      <c r="D2059" s="13">
        <v>0</v>
      </c>
      <c r="E2059" s="394">
        <v>0</v>
      </c>
      <c r="F2059" s="424">
        <v>0</v>
      </c>
      <c r="G2059" s="394">
        <v>0</v>
      </c>
      <c r="H2059" s="902"/>
      <c r="I2059" s="39"/>
      <c r="J2059" s="39"/>
      <c r="K2059" s="39"/>
      <c r="L2059" s="39"/>
      <c r="M2059" s="39"/>
    </row>
    <row r="2060" spans="1:13" ht="15" customHeight="1" x14ac:dyDescent="0.2">
      <c r="A2060" s="876" t="s">
        <v>1346</v>
      </c>
      <c r="B2060" s="925" t="s">
        <v>1347</v>
      </c>
      <c r="C2060" s="827" t="s">
        <v>267</v>
      </c>
      <c r="D2060" s="13">
        <f>SUM(D2061:D2064)</f>
        <v>2186.75</v>
      </c>
      <c r="E2060" s="394">
        <f>SUM(E2061:E2064)</f>
        <v>2186.7399999999998</v>
      </c>
      <c r="F2060" s="424">
        <f t="shared" ref="F2060" si="275">E2060/D2060*100</f>
        <v>99.999542700354397</v>
      </c>
      <c r="G2060" s="394">
        <f>SUM(G2061:G2064)</f>
        <v>2186.7399999999998</v>
      </c>
      <c r="H2060" s="900" t="s">
        <v>1211</v>
      </c>
      <c r="I2060" s="39"/>
      <c r="J2060" s="39"/>
      <c r="K2060" s="39"/>
      <c r="L2060" s="39"/>
      <c r="M2060" s="39"/>
    </row>
    <row r="2061" spans="1:13" ht="45" x14ac:dyDescent="0.2">
      <c r="A2061" s="876"/>
      <c r="B2061" s="925"/>
      <c r="C2061" s="827" t="s">
        <v>8</v>
      </c>
      <c r="D2061" s="13">
        <v>0</v>
      </c>
      <c r="E2061" s="394">
        <v>0</v>
      </c>
      <c r="F2061" s="424">
        <v>0</v>
      </c>
      <c r="G2061" s="394">
        <v>0</v>
      </c>
      <c r="H2061" s="901"/>
      <c r="I2061" s="39"/>
      <c r="J2061" s="39"/>
      <c r="K2061" s="39"/>
      <c r="L2061" s="39"/>
      <c r="M2061" s="39"/>
    </row>
    <row r="2062" spans="1:13" ht="60" customHeight="1" x14ac:dyDescent="0.2">
      <c r="A2062" s="876"/>
      <c r="B2062" s="925"/>
      <c r="C2062" s="827" t="s">
        <v>2</v>
      </c>
      <c r="D2062" s="13">
        <v>0</v>
      </c>
      <c r="E2062" s="394">
        <v>0</v>
      </c>
      <c r="F2062" s="424">
        <v>0</v>
      </c>
      <c r="G2062" s="394">
        <v>0</v>
      </c>
      <c r="H2062" s="901"/>
      <c r="I2062" s="39"/>
      <c r="J2062" s="39"/>
      <c r="K2062" s="39"/>
      <c r="L2062" s="39"/>
      <c r="M2062" s="39"/>
    </row>
    <row r="2063" spans="1:13" ht="60" customHeight="1" x14ac:dyDescent="0.2">
      <c r="A2063" s="876"/>
      <c r="B2063" s="925"/>
      <c r="C2063" s="827" t="s">
        <v>3</v>
      </c>
      <c r="D2063" s="13">
        <v>2186.75</v>
      </c>
      <c r="E2063" s="394">
        <v>2186.7399999999998</v>
      </c>
      <c r="F2063" s="424">
        <f t="shared" ref="F2063" si="276">E2063/D2063*100</f>
        <v>99.999542700354397</v>
      </c>
      <c r="G2063" s="394">
        <v>2186.7399999999998</v>
      </c>
      <c r="H2063" s="901"/>
      <c r="I2063" s="39"/>
      <c r="J2063" s="39"/>
      <c r="K2063" s="39"/>
      <c r="L2063" s="39"/>
      <c r="M2063" s="39"/>
    </row>
    <row r="2064" spans="1:13" x14ac:dyDescent="0.2">
      <c r="A2064" s="876"/>
      <c r="B2064" s="925"/>
      <c r="C2064" s="827" t="s">
        <v>97</v>
      </c>
      <c r="D2064" s="13">
        <v>0</v>
      </c>
      <c r="E2064" s="394">
        <v>0</v>
      </c>
      <c r="F2064" s="424">
        <v>0</v>
      </c>
      <c r="G2064" s="394">
        <v>0</v>
      </c>
      <c r="H2064" s="902"/>
      <c r="I2064" s="39"/>
      <c r="J2064" s="39"/>
      <c r="K2064" s="39"/>
      <c r="L2064" s="39"/>
      <c r="M2064" s="39"/>
    </row>
    <row r="2065" spans="1:13" ht="15" customHeight="1" x14ac:dyDescent="0.2">
      <c r="A2065" s="876" t="s">
        <v>1348</v>
      </c>
      <c r="B2065" s="925" t="s">
        <v>1349</v>
      </c>
      <c r="C2065" s="827" t="s">
        <v>267</v>
      </c>
      <c r="D2065" s="13">
        <f>SUM(D2066:D2069)</f>
        <v>4786</v>
      </c>
      <c r="E2065" s="13">
        <f>SUM(E2066:E2069)</f>
        <v>1091.22</v>
      </c>
      <c r="F2065" s="424">
        <f t="shared" ref="F2065" si="277">E2065/D2065*100</f>
        <v>22.800250731299624</v>
      </c>
      <c r="G2065" s="394">
        <f>SUM(G2066:G2069)</f>
        <v>1091.22</v>
      </c>
      <c r="H2065" s="900" t="s">
        <v>1470</v>
      </c>
      <c r="I2065" s="39"/>
      <c r="J2065" s="39"/>
      <c r="K2065" s="39"/>
      <c r="L2065" s="39"/>
      <c r="M2065" s="39"/>
    </row>
    <row r="2066" spans="1:13" ht="45" x14ac:dyDescent="0.2">
      <c r="A2066" s="876"/>
      <c r="B2066" s="925"/>
      <c r="C2066" s="827" t="s">
        <v>8</v>
      </c>
      <c r="D2066" s="13">
        <v>0</v>
      </c>
      <c r="E2066" s="394">
        <v>0</v>
      </c>
      <c r="F2066" s="424">
        <v>0</v>
      </c>
      <c r="G2066" s="394">
        <v>0</v>
      </c>
      <c r="H2066" s="901"/>
      <c r="I2066" s="39"/>
      <c r="J2066" s="39"/>
      <c r="K2066" s="39"/>
      <c r="L2066" s="39"/>
      <c r="M2066" s="39"/>
    </row>
    <row r="2067" spans="1:13" ht="60" customHeight="1" x14ac:dyDescent="0.2">
      <c r="A2067" s="876"/>
      <c r="B2067" s="925"/>
      <c r="C2067" s="827" t="s">
        <v>2</v>
      </c>
      <c r="D2067" s="13">
        <v>0</v>
      </c>
      <c r="E2067" s="394">
        <v>0</v>
      </c>
      <c r="F2067" s="424">
        <v>0</v>
      </c>
      <c r="G2067" s="394">
        <v>0</v>
      </c>
      <c r="H2067" s="901"/>
      <c r="I2067" s="39"/>
      <c r="J2067" s="39"/>
      <c r="K2067" s="39"/>
      <c r="L2067" s="39"/>
      <c r="M2067" s="39"/>
    </row>
    <row r="2068" spans="1:13" ht="60" customHeight="1" x14ac:dyDescent="0.2">
      <c r="A2068" s="876"/>
      <c r="B2068" s="925"/>
      <c r="C2068" s="827" t="s">
        <v>3</v>
      </c>
      <c r="D2068" s="13">
        <v>4786</v>
      </c>
      <c r="E2068" s="394">
        <v>1091.22</v>
      </c>
      <c r="F2068" s="424">
        <f t="shared" ref="F2068" si="278">E2068/D2068*100</f>
        <v>22.800250731299624</v>
      </c>
      <c r="G2068" s="394">
        <v>1091.22</v>
      </c>
      <c r="H2068" s="901"/>
      <c r="I2068" s="39"/>
      <c r="J2068" s="39"/>
      <c r="K2068" s="39"/>
      <c r="L2068" s="39"/>
      <c r="M2068" s="39"/>
    </row>
    <row r="2069" spans="1:13" x14ac:dyDescent="0.2">
      <c r="A2069" s="876"/>
      <c r="B2069" s="925"/>
      <c r="C2069" s="827" t="s">
        <v>97</v>
      </c>
      <c r="D2069" s="13">
        <v>0</v>
      </c>
      <c r="E2069" s="394">
        <v>0</v>
      </c>
      <c r="F2069" s="424">
        <v>0</v>
      </c>
      <c r="G2069" s="394">
        <v>0</v>
      </c>
      <c r="H2069" s="902"/>
      <c r="I2069" s="39"/>
      <c r="J2069" s="39"/>
      <c r="K2069" s="39"/>
      <c r="L2069" s="39"/>
      <c r="M2069" s="39"/>
    </row>
    <row r="2070" spans="1:13" ht="15" customHeight="1" x14ac:dyDescent="0.2">
      <c r="A2070" s="1052" t="s">
        <v>16</v>
      </c>
      <c r="B2070" s="1469" t="s">
        <v>455</v>
      </c>
      <c r="C2070" s="827" t="s">
        <v>267</v>
      </c>
      <c r="D2070" s="13">
        <f>SUM(D2071:D2074)</f>
        <v>62799.67</v>
      </c>
      <c r="E2070" s="13">
        <f>SUM(E2071:E2074)</f>
        <v>50933.17</v>
      </c>
      <c r="F2070" s="424">
        <f>E2070/D2070*100</f>
        <v>81.104200069841127</v>
      </c>
      <c r="G2070" s="13">
        <f>SUM(G2071:G2074)</f>
        <v>50933.2</v>
      </c>
      <c r="H2070" s="833"/>
    </row>
    <row r="2071" spans="1:13" ht="47.25" customHeight="1" x14ac:dyDescent="0.2">
      <c r="A2071" s="1052"/>
      <c r="B2071" s="1469"/>
      <c r="C2071" s="827" t="s">
        <v>8</v>
      </c>
      <c r="D2071" s="13">
        <f>D2076</f>
        <v>0</v>
      </c>
      <c r="E2071" s="13">
        <f>E2076</f>
        <v>0</v>
      </c>
      <c r="F2071" s="424">
        <v>0</v>
      </c>
      <c r="G2071" s="13">
        <f>G2076</f>
        <v>0</v>
      </c>
      <c r="H2071" s="833"/>
    </row>
    <row r="2072" spans="1:13" ht="60" customHeight="1" x14ac:dyDescent="0.2">
      <c r="A2072" s="1052"/>
      <c r="B2072" s="1469"/>
      <c r="C2072" s="827" t="s">
        <v>2</v>
      </c>
      <c r="D2072" s="13">
        <f t="shared" ref="D2072:E2073" si="279">D2077</f>
        <v>36302</v>
      </c>
      <c r="E2072" s="13">
        <f t="shared" si="279"/>
        <v>29624.36</v>
      </c>
      <c r="F2072" s="424">
        <f>E2072/D2072*100</f>
        <v>81.605311002148639</v>
      </c>
      <c r="G2072" s="13">
        <f t="shared" ref="G2072:G2073" si="280">G2077</f>
        <v>29624.36</v>
      </c>
      <c r="H2072" s="833"/>
    </row>
    <row r="2073" spans="1:13" ht="60" customHeight="1" x14ac:dyDescent="0.2">
      <c r="A2073" s="1052"/>
      <c r="B2073" s="1469"/>
      <c r="C2073" s="827" t="s">
        <v>3</v>
      </c>
      <c r="D2073" s="13">
        <f t="shared" si="279"/>
        <v>26259.5</v>
      </c>
      <c r="E2073" s="13">
        <f t="shared" si="279"/>
        <v>21070.639999999999</v>
      </c>
      <c r="F2073" s="424">
        <f>E2073/D2073*100</f>
        <v>80.24006550010472</v>
      </c>
      <c r="G2073" s="13">
        <f t="shared" si="280"/>
        <v>21070.67</v>
      </c>
      <c r="H2073" s="833"/>
    </row>
    <row r="2074" spans="1:13" ht="25.5" customHeight="1" x14ac:dyDescent="0.2">
      <c r="A2074" s="1052"/>
      <c r="B2074" s="1469"/>
      <c r="C2074" s="827" t="s">
        <v>97</v>
      </c>
      <c r="D2074" s="13">
        <f>D2079</f>
        <v>238.17000000000002</v>
      </c>
      <c r="E2074" s="13">
        <f>E2079</f>
        <v>238.17</v>
      </c>
      <c r="F2074" s="424">
        <f>E2074/D2074*100</f>
        <v>99.999999999999986</v>
      </c>
      <c r="G2074" s="13">
        <f>G2079</f>
        <v>238.17</v>
      </c>
      <c r="H2074" s="833"/>
      <c r="I2074" s="39"/>
      <c r="J2074" s="39"/>
      <c r="K2074" s="39"/>
      <c r="L2074" s="39"/>
      <c r="M2074" s="39"/>
    </row>
    <row r="2075" spans="1:13" ht="15" customHeight="1" x14ac:dyDescent="0.2">
      <c r="A2075" s="1052" t="s">
        <v>349</v>
      </c>
      <c r="B2075" s="925" t="s">
        <v>456</v>
      </c>
      <c r="C2075" s="827" t="s">
        <v>267</v>
      </c>
      <c r="D2075" s="13">
        <f>SUM(D2076:D2079)</f>
        <v>62799.67</v>
      </c>
      <c r="E2075" s="13">
        <f>SUM(E2076:E2079)</f>
        <v>50933.17</v>
      </c>
      <c r="F2075" s="424">
        <f>E2075/D2075*100</f>
        <v>81.104200069841127</v>
      </c>
      <c r="G2075" s="13">
        <f>SUM(G2076:G2079)</f>
        <v>50933.2</v>
      </c>
      <c r="H2075" s="833"/>
      <c r="I2075" s="39"/>
      <c r="J2075" s="39"/>
      <c r="K2075" s="39"/>
      <c r="L2075" s="39"/>
      <c r="M2075" s="39"/>
    </row>
    <row r="2076" spans="1:13" ht="48.75" customHeight="1" x14ac:dyDescent="0.2">
      <c r="A2076" s="1052"/>
      <c r="B2076" s="925"/>
      <c r="C2076" s="827" t="s">
        <v>8</v>
      </c>
      <c r="D2076" s="13">
        <f>D2082+D2088+D2094+D2100+D2105+D2110+D2116+D2121+D2126</f>
        <v>0</v>
      </c>
      <c r="E2076" s="13">
        <f>E2082+E2088+E2094+E2100+E2105+E2110+E2116+E2121+E2126</f>
        <v>0</v>
      </c>
      <c r="F2076" s="424">
        <v>0</v>
      </c>
      <c r="G2076" s="13">
        <f>G2082+G2088+G2094+G2100+G2105+G2110+G2116+G2121+G2126</f>
        <v>0</v>
      </c>
      <c r="H2076" s="833"/>
      <c r="I2076" s="39"/>
      <c r="J2076" s="39"/>
      <c r="K2076" s="39"/>
      <c r="L2076" s="39"/>
      <c r="M2076" s="39"/>
    </row>
    <row r="2077" spans="1:13" ht="50.25" customHeight="1" x14ac:dyDescent="0.2">
      <c r="A2077" s="1052"/>
      <c r="B2077" s="925"/>
      <c r="C2077" s="827" t="s">
        <v>2</v>
      </c>
      <c r="D2077" s="13">
        <f t="shared" ref="D2077:E2079" si="281">D2083+D2089+D2095+D2101+D2106+D2111+D2117+D2122+D2127</f>
        <v>36302</v>
      </c>
      <c r="E2077" s="13">
        <f t="shared" si="281"/>
        <v>29624.36</v>
      </c>
      <c r="F2077" s="424">
        <f>E2077/D2077*100</f>
        <v>81.605311002148639</v>
      </c>
      <c r="G2077" s="13">
        <f t="shared" ref="G2077" si="282">G2083+G2089+G2095+G2101+G2106+G2111+G2117+G2122+G2127</f>
        <v>29624.36</v>
      </c>
      <c r="H2077" s="833"/>
      <c r="I2077" s="39"/>
      <c r="J2077" s="39"/>
      <c r="K2077" s="39"/>
      <c r="L2077" s="39"/>
      <c r="M2077" s="39"/>
    </row>
    <row r="2078" spans="1:13" ht="60" customHeight="1" x14ac:dyDescent="0.2">
      <c r="A2078" s="1052"/>
      <c r="B2078" s="925"/>
      <c r="C2078" s="827" t="s">
        <v>3</v>
      </c>
      <c r="D2078" s="13">
        <f t="shared" si="281"/>
        <v>26259.5</v>
      </c>
      <c r="E2078" s="13">
        <v>21070.639999999999</v>
      </c>
      <c r="F2078" s="424">
        <f>E2078/D2078*100</f>
        <v>80.24006550010472</v>
      </c>
      <c r="G2078" s="13">
        <v>21070.67</v>
      </c>
      <c r="H2078" s="833"/>
      <c r="I2078" s="39"/>
      <c r="J2078" s="39"/>
      <c r="K2078" s="39"/>
      <c r="L2078" s="39"/>
      <c r="M2078" s="39"/>
    </row>
    <row r="2079" spans="1:13" ht="24.75" customHeight="1" x14ac:dyDescent="0.2">
      <c r="A2079" s="1052"/>
      <c r="B2079" s="925"/>
      <c r="C2079" s="827" t="s">
        <v>97</v>
      </c>
      <c r="D2079" s="13">
        <f t="shared" si="281"/>
        <v>238.17000000000002</v>
      </c>
      <c r="E2079" s="13">
        <v>238.17</v>
      </c>
      <c r="F2079" s="424">
        <f>E2079/D2079*100</f>
        <v>99.999999999999986</v>
      </c>
      <c r="G2079" s="13">
        <v>238.17</v>
      </c>
      <c r="H2079" s="833"/>
      <c r="I2079" s="39"/>
      <c r="J2079" s="39"/>
      <c r="K2079" s="39"/>
      <c r="L2079" s="39"/>
      <c r="M2079" s="39"/>
    </row>
    <row r="2080" spans="1:13" ht="24" customHeight="1" x14ac:dyDescent="0.2">
      <c r="A2080" s="831"/>
      <c r="B2080" s="1143" t="s">
        <v>457</v>
      </c>
      <c r="C2080" s="1143"/>
      <c r="D2080" s="1143"/>
      <c r="E2080" s="1143"/>
      <c r="F2080" s="1143"/>
      <c r="G2080" s="1143"/>
      <c r="H2080" s="1143"/>
      <c r="I2080" s="39"/>
      <c r="J2080" s="39"/>
      <c r="K2080" s="39"/>
      <c r="L2080" s="39"/>
      <c r="M2080" s="39"/>
    </row>
    <row r="2081" spans="1:13" ht="15" customHeight="1" x14ac:dyDescent="0.2">
      <c r="A2081" s="876" t="s">
        <v>351</v>
      </c>
      <c r="B2081" s="899" t="s">
        <v>458</v>
      </c>
      <c r="C2081" s="830" t="s">
        <v>267</v>
      </c>
      <c r="D2081" s="24">
        <v>36410.15</v>
      </c>
      <c r="E2081" s="24">
        <f>E2082+E2083+E2084+E2085</f>
        <v>29805.510000000002</v>
      </c>
      <c r="F2081" s="95">
        <f>E2081/D2081*100</f>
        <v>81.860442761153138</v>
      </c>
      <c r="G2081" s="24">
        <f>G2082+G2083+G2084+G2085</f>
        <v>29805.510000000002</v>
      </c>
      <c r="H2081" s="900" t="s">
        <v>1470</v>
      </c>
      <c r="I2081" s="39"/>
      <c r="J2081" s="39"/>
      <c r="K2081" s="39"/>
      <c r="L2081" s="39"/>
      <c r="M2081" s="39"/>
    </row>
    <row r="2082" spans="1:13" ht="45" x14ac:dyDescent="0.2">
      <c r="A2082" s="876"/>
      <c r="B2082" s="899"/>
      <c r="C2082" s="830" t="s">
        <v>8</v>
      </c>
      <c r="D2082" s="24">
        <v>0</v>
      </c>
      <c r="E2082" s="213">
        <v>0</v>
      </c>
      <c r="F2082" s="95">
        <v>0</v>
      </c>
      <c r="G2082" s="213">
        <v>0</v>
      </c>
      <c r="H2082" s="901"/>
    </row>
    <row r="2083" spans="1:13" ht="47.25" customHeight="1" x14ac:dyDescent="0.2">
      <c r="A2083" s="876"/>
      <c r="B2083" s="899"/>
      <c r="C2083" s="830" t="s">
        <v>2</v>
      </c>
      <c r="D2083" s="24">
        <v>36302</v>
      </c>
      <c r="E2083" s="213">
        <v>29624.36</v>
      </c>
      <c r="F2083" s="95">
        <f t="shared" ref="F2083:F2085" si="283">E2083/D2083*100</f>
        <v>81.605311002148639</v>
      </c>
      <c r="G2083" s="213">
        <v>29624.36</v>
      </c>
      <c r="H2083" s="901"/>
    </row>
    <row r="2084" spans="1:13" ht="60" customHeight="1" x14ac:dyDescent="0.2">
      <c r="A2084" s="876"/>
      <c r="B2084" s="899"/>
      <c r="C2084" s="830" t="s">
        <v>3</v>
      </c>
      <c r="D2084" s="24">
        <v>0</v>
      </c>
      <c r="E2084" s="213">
        <v>0</v>
      </c>
      <c r="F2084" s="95">
        <v>0</v>
      </c>
      <c r="G2084" s="213">
        <v>0</v>
      </c>
      <c r="H2084" s="901"/>
    </row>
    <row r="2085" spans="1:13" ht="30.75" customHeight="1" x14ac:dyDescent="0.2">
      <c r="A2085" s="876"/>
      <c r="B2085" s="899"/>
      <c r="C2085" s="830" t="s">
        <v>97</v>
      </c>
      <c r="D2085" s="24">
        <v>181.15</v>
      </c>
      <c r="E2085" s="213">
        <v>181.15</v>
      </c>
      <c r="F2085" s="95">
        <f t="shared" si="283"/>
        <v>100</v>
      </c>
      <c r="G2085" s="213">
        <v>181.15</v>
      </c>
      <c r="H2085" s="902"/>
    </row>
    <row r="2086" spans="1:13" ht="25.5" customHeight="1" x14ac:dyDescent="0.2">
      <c r="A2086" s="831"/>
      <c r="B2086" s="1143" t="s">
        <v>459</v>
      </c>
      <c r="C2086" s="1143"/>
      <c r="D2086" s="1143"/>
      <c r="E2086" s="1143"/>
      <c r="F2086" s="1143"/>
      <c r="G2086" s="1143"/>
      <c r="H2086" s="1143"/>
      <c r="I2086" s="39"/>
      <c r="J2086" s="39"/>
      <c r="K2086" s="39"/>
      <c r="L2086" s="39"/>
      <c r="M2086" s="39"/>
    </row>
    <row r="2087" spans="1:13" ht="51" customHeight="1" x14ac:dyDescent="0.2">
      <c r="A2087" s="526" t="s">
        <v>353</v>
      </c>
      <c r="B2087" s="1053" t="s">
        <v>1350</v>
      </c>
      <c r="C2087" s="830" t="s">
        <v>267</v>
      </c>
      <c r="D2087" s="24">
        <f>D2088+D2089+D2090+D2091</f>
        <v>0</v>
      </c>
      <c r="E2087" s="24">
        <f>E2088+E2089+E2090+E2091</f>
        <v>0</v>
      </c>
      <c r="F2087" s="95">
        <v>0</v>
      </c>
      <c r="G2087" s="24">
        <f>G2088+G2089+G2090+G2091</f>
        <v>0</v>
      </c>
      <c r="H2087" s="920" t="s">
        <v>343</v>
      </c>
      <c r="I2087" s="39"/>
      <c r="J2087" s="39"/>
      <c r="K2087" s="39"/>
      <c r="L2087" s="39"/>
      <c r="M2087" s="39"/>
    </row>
    <row r="2088" spans="1:13" ht="45" x14ac:dyDescent="0.2">
      <c r="A2088" s="527"/>
      <c r="B2088" s="1054"/>
      <c r="C2088" s="830" t="s">
        <v>8</v>
      </c>
      <c r="D2088" s="24">
        <v>0</v>
      </c>
      <c r="E2088" s="213">
        <v>0</v>
      </c>
      <c r="F2088" s="95">
        <v>0</v>
      </c>
      <c r="G2088" s="24">
        <v>0</v>
      </c>
      <c r="H2088" s="921"/>
      <c r="I2088" s="39"/>
      <c r="J2088" s="39"/>
      <c r="K2088" s="39"/>
      <c r="L2088" s="39"/>
      <c r="M2088" s="39"/>
    </row>
    <row r="2089" spans="1:13" ht="47.25" customHeight="1" x14ac:dyDescent="0.2">
      <c r="A2089" s="527"/>
      <c r="B2089" s="856" t="s">
        <v>1351</v>
      </c>
      <c r="C2089" s="830" t="s">
        <v>2</v>
      </c>
      <c r="D2089" s="24">
        <v>0</v>
      </c>
      <c r="E2089" s="213">
        <v>0</v>
      </c>
      <c r="F2089" s="95">
        <v>0</v>
      </c>
      <c r="G2089" s="24">
        <v>0</v>
      </c>
      <c r="H2089" s="921"/>
      <c r="I2089" s="39"/>
      <c r="J2089" s="39"/>
      <c r="K2089" s="39"/>
      <c r="L2089" s="39"/>
      <c r="M2089" s="39"/>
    </row>
    <row r="2090" spans="1:13" ht="60" customHeight="1" x14ac:dyDescent="0.2">
      <c r="A2090" s="527"/>
      <c r="B2090" s="859"/>
      <c r="C2090" s="830" t="s">
        <v>3</v>
      </c>
      <c r="D2090" s="24">
        <v>0</v>
      </c>
      <c r="E2090" s="213">
        <v>0</v>
      </c>
      <c r="F2090" s="95">
        <v>0</v>
      </c>
      <c r="G2090" s="24">
        <v>0</v>
      </c>
      <c r="H2090" s="921"/>
      <c r="I2090" s="39"/>
      <c r="J2090" s="39"/>
      <c r="K2090" s="39"/>
      <c r="L2090" s="39"/>
      <c r="M2090" s="39"/>
    </row>
    <row r="2091" spans="1:13" ht="31.5" customHeight="1" x14ac:dyDescent="0.2">
      <c r="A2091" s="528"/>
      <c r="B2091" s="860"/>
      <c r="C2091" s="830" t="s">
        <v>97</v>
      </c>
      <c r="D2091" s="24">
        <v>0</v>
      </c>
      <c r="E2091" s="213">
        <v>0</v>
      </c>
      <c r="F2091" s="95">
        <v>0</v>
      </c>
      <c r="G2091" s="24">
        <v>0</v>
      </c>
      <c r="H2091" s="819"/>
      <c r="I2091" s="39"/>
      <c r="J2091" s="39"/>
      <c r="K2091" s="39"/>
      <c r="L2091" s="39"/>
      <c r="M2091" s="39"/>
    </row>
    <row r="2092" spans="1:13" ht="22.5" customHeight="1" x14ac:dyDescent="0.2">
      <c r="A2092" s="831"/>
      <c r="B2092" s="1143" t="s">
        <v>460</v>
      </c>
      <c r="C2092" s="1143"/>
      <c r="D2092" s="1143"/>
      <c r="E2092" s="1143"/>
      <c r="F2092" s="1143"/>
      <c r="G2092" s="1143"/>
      <c r="H2092" s="1143"/>
      <c r="I2092" s="39"/>
      <c r="J2092" s="39"/>
      <c r="K2092" s="39"/>
      <c r="L2092" s="39"/>
      <c r="M2092" s="39"/>
    </row>
    <row r="2093" spans="1:13" ht="15" customHeight="1" x14ac:dyDescent="0.2">
      <c r="A2093" s="1311" t="s">
        <v>355</v>
      </c>
      <c r="B2093" s="899" t="s">
        <v>461</v>
      </c>
      <c r="C2093" s="830" t="s">
        <v>267</v>
      </c>
      <c r="D2093" s="24">
        <f>D2094+D2095+D2096+D2097</f>
        <v>0</v>
      </c>
      <c r="E2093" s="24">
        <f>E2094+E2095+E2096+E2097</f>
        <v>0</v>
      </c>
      <c r="F2093" s="95">
        <v>0</v>
      </c>
      <c r="G2093" s="24">
        <f>G2094+G2095+G2096+G2097</f>
        <v>0</v>
      </c>
      <c r="H2093" s="920" t="s">
        <v>343</v>
      </c>
      <c r="I2093" s="39"/>
      <c r="J2093" s="39"/>
      <c r="K2093" s="39"/>
      <c r="L2093" s="39"/>
      <c r="M2093" s="39"/>
    </row>
    <row r="2094" spans="1:13" ht="47.25" customHeight="1" x14ac:dyDescent="0.2">
      <c r="A2094" s="1312"/>
      <c r="B2094" s="899"/>
      <c r="C2094" s="830" t="s">
        <v>8</v>
      </c>
      <c r="D2094" s="24">
        <v>0</v>
      </c>
      <c r="E2094" s="24">
        <v>0</v>
      </c>
      <c r="F2094" s="95">
        <v>0</v>
      </c>
      <c r="G2094" s="24">
        <v>0</v>
      </c>
      <c r="H2094" s="921"/>
      <c r="I2094" s="39"/>
      <c r="J2094" s="39"/>
      <c r="K2094" s="39"/>
      <c r="L2094" s="39"/>
      <c r="M2094" s="39"/>
    </row>
    <row r="2095" spans="1:13" ht="60" customHeight="1" x14ac:dyDescent="0.2">
      <c r="A2095" s="1312"/>
      <c r="B2095" s="899"/>
      <c r="C2095" s="830" t="s">
        <v>2</v>
      </c>
      <c r="D2095" s="24">
        <v>0</v>
      </c>
      <c r="E2095" s="24">
        <v>0</v>
      </c>
      <c r="F2095" s="95">
        <v>0</v>
      </c>
      <c r="G2095" s="24">
        <v>0</v>
      </c>
      <c r="H2095" s="921"/>
      <c r="I2095" s="39"/>
      <c r="J2095" s="39"/>
      <c r="K2095" s="39"/>
      <c r="L2095" s="39"/>
      <c r="M2095" s="39"/>
    </row>
    <row r="2096" spans="1:13" ht="60" customHeight="1" x14ac:dyDescent="0.2">
      <c r="A2096" s="1312"/>
      <c r="B2096" s="899"/>
      <c r="C2096" s="830" t="s">
        <v>3</v>
      </c>
      <c r="D2096" s="24">
        <v>0</v>
      </c>
      <c r="E2096" s="24">
        <v>0</v>
      </c>
      <c r="F2096" s="95">
        <v>0</v>
      </c>
      <c r="G2096" s="24">
        <v>0</v>
      </c>
      <c r="H2096" s="921"/>
      <c r="I2096" s="39"/>
      <c r="J2096" s="39"/>
      <c r="K2096" s="39"/>
      <c r="L2096" s="39"/>
      <c r="M2096" s="39"/>
    </row>
    <row r="2097" spans="1:13" ht="31.5" customHeight="1" x14ac:dyDescent="0.2">
      <c r="A2097" s="1313"/>
      <c r="B2097" s="899"/>
      <c r="C2097" s="830" t="s">
        <v>97</v>
      </c>
      <c r="D2097" s="24">
        <v>0</v>
      </c>
      <c r="E2097" s="24">
        <v>0</v>
      </c>
      <c r="F2097" s="95">
        <v>0</v>
      </c>
      <c r="G2097" s="24">
        <v>0</v>
      </c>
      <c r="H2097" s="922"/>
      <c r="I2097" s="39"/>
      <c r="J2097" s="39"/>
      <c r="K2097" s="39"/>
      <c r="L2097" s="39"/>
      <c r="M2097" s="39"/>
    </row>
    <row r="2098" spans="1:13" x14ac:dyDescent="0.2">
      <c r="A2098" s="831"/>
      <c r="B2098" s="1143" t="s">
        <v>462</v>
      </c>
      <c r="C2098" s="1143"/>
      <c r="D2098" s="1143"/>
      <c r="E2098" s="1143"/>
      <c r="F2098" s="1143"/>
      <c r="G2098" s="1143"/>
      <c r="H2098" s="1143"/>
      <c r="I2098" s="39"/>
      <c r="J2098" s="39"/>
      <c r="K2098" s="39"/>
      <c r="L2098" s="39"/>
      <c r="M2098" s="39"/>
    </row>
    <row r="2099" spans="1:13" ht="15" customHeight="1" x14ac:dyDescent="0.2">
      <c r="A2099" s="876" t="s">
        <v>357</v>
      </c>
      <c r="B2099" s="899" t="s">
        <v>463</v>
      </c>
      <c r="C2099" s="830" t="s">
        <v>267</v>
      </c>
      <c r="D2099" s="24">
        <v>1197.49</v>
      </c>
      <c r="E2099" s="24">
        <f>E2100+E2101+E2102+E2103</f>
        <v>0</v>
      </c>
      <c r="F2099" s="95">
        <v>0</v>
      </c>
      <c r="G2099" s="24">
        <f>G2100+G2101+G2102+G2103</f>
        <v>0</v>
      </c>
      <c r="H2099" s="920" t="s">
        <v>1737</v>
      </c>
      <c r="I2099" s="39"/>
      <c r="J2099" s="39"/>
      <c r="K2099" s="39"/>
      <c r="L2099" s="39"/>
      <c r="M2099" s="39"/>
    </row>
    <row r="2100" spans="1:13" ht="45" x14ac:dyDescent="0.2">
      <c r="A2100" s="876"/>
      <c r="B2100" s="899"/>
      <c r="C2100" s="830" t="s">
        <v>8</v>
      </c>
      <c r="D2100" s="24">
        <v>0</v>
      </c>
      <c r="E2100" s="24">
        <v>0</v>
      </c>
      <c r="F2100" s="95">
        <v>0</v>
      </c>
      <c r="G2100" s="24">
        <v>0</v>
      </c>
      <c r="H2100" s="921"/>
      <c r="I2100" s="39"/>
      <c r="J2100" s="39"/>
      <c r="K2100" s="39"/>
      <c r="L2100" s="39"/>
      <c r="M2100" s="39"/>
    </row>
    <row r="2101" spans="1:13" ht="51.75" customHeight="1" x14ac:dyDescent="0.2">
      <c r="A2101" s="876"/>
      <c r="B2101" s="899"/>
      <c r="C2101" s="830" t="s">
        <v>2</v>
      </c>
      <c r="D2101" s="24">
        <v>0</v>
      </c>
      <c r="E2101" s="24">
        <v>0</v>
      </c>
      <c r="F2101" s="95">
        <v>0</v>
      </c>
      <c r="G2101" s="24">
        <v>0</v>
      </c>
      <c r="H2101" s="921"/>
      <c r="I2101" s="39"/>
      <c r="J2101" s="39"/>
      <c r="K2101" s="39"/>
      <c r="L2101" s="39"/>
      <c r="M2101" s="39"/>
    </row>
    <row r="2102" spans="1:13" ht="49.5" customHeight="1" x14ac:dyDescent="0.2">
      <c r="A2102" s="876"/>
      <c r="B2102" s="899"/>
      <c r="C2102" s="830" t="s">
        <v>3</v>
      </c>
      <c r="D2102" s="24">
        <v>1140.47</v>
      </c>
      <c r="E2102" s="24">
        <v>0</v>
      </c>
      <c r="F2102" s="95">
        <v>0</v>
      </c>
      <c r="G2102" s="24">
        <v>0</v>
      </c>
      <c r="H2102" s="921"/>
      <c r="I2102" s="39"/>
      <c r="J2102" s="39"/>
      <c r="K2102" s="39"/>
      <c r="L2102" s="39"/>
      <c r="M2102" s="39"/>
    </row>
    <row r="2103" spans="1:13" ht="26.25" customHeight="1" x14ac:dyDescent="0.2">
      <c r="A2103" s="876"/>
      <c r="B2103" s="899"/>
      <c r="C2103" s="830" t="s">
        <v>97</v>
      </c>
      <c r="D2103" s="24">
        <v>57.02</v>
      </c>
      <c r="E2103" s="24">
        <v>0</v>
      </c>
      <c r="F2103" s="95">
        <v>0</v>
      </c>
      <c r="G2103" s="24">
        <v>0</v>
      </c>
      <c r="H2103" s="922"/>
      <c r="I2103" s="39"/>
      <c r="J2103" s="39"/>
      <c r="K2103" s="39"/>
      <c r="L2103" s="39"/>
      <c r="M2103" s="39"/>
    </row>
    <row r="2104" spans="1:13" ht="15" customHeight="1" x14ac:dyDescent="0.2">
      <c r="A2104" s="876" t="s">
        <v>360</v>
      </c>
      <c r="B2104" s="899" t="s">
        <v>464</v>
      </c>
      <c r="C2104" s="830" t="s">
        <v>267</v>
      </c>
      <c r="D2104" s="24">
        <f>D2105+D2106+D2107+D2108</f>
        <v>3009.6</v>
      </c>
      <c r="E2104" s="24">
        <f>E2105+E2106+E2107+E2108</f>
        <v>3009.6</v>
      </c>
      <c r="F2104" s="95">
        <f>E2104/D2104*100</f>
        <v>100</v>
      </c>
      <c r="G2104" s="24">
        <f>G2105+G2106+G2107+G2108</f>
        <v>3009.6</v>
      </c>
      <c r="H2104" s="920" t="s">
        <v>1211</v>
      </c>
      <c r="I2104" s="39"/>
      <c r="J2104" s="39"/>
      <c r="K2104" s="39"/>
      <c r="L2104" s="39"/>
      <c r="M2104" s="39"/>
    </row>
    <row r="2105" spans="1:13" ht="15" customHeight="1" x14ac:dyDescent="0.2">
      <c r="A2105" s="876"/>
      <c r="B2105" s="899"/>
      <c r="C2105" s="830" t="s">
        <v>8</v>
      </c>
      <c r="D2105" s="24">
        <v>0</v>
      </c>
      <c r="E2105" s="213">
        <v>0</v>
      </c>
      <c r="F2105" s="95">
        <v>0</v>
      </c>
      <c r="G2105" s="213">
        <v>0</v>
      </c>
      <c r="H2105" s="921"/>
      <c r="I2105" s="39"/>
      <c r="J2105" s="39"/>
      <c r="K2105" s="39"/>
      <c r="L2105" s="39"/>
      <c r="M2105" s="39"/>
    </row>
    <row r="2106" spans="1:13" ht="60" customHeight="1" x14ac:dyDescent="0.2">
      <c r="A2106" s="876"/>
      <c r="B2106" s="899"/>
      <c r="C2106" s="830" t="s">
        <v>2</v>
      </c>
      <c r="D2106" s="24">
        <v>0</v>
      </c>
      <c r="E2106" s="213">
        <v>0</v>
      </c>
      <c r="F2106" s="95">
        <v>0</v>
      </c>
      <c r="G2106" s="213">
        <v>0</v>
      </c>
      <c r="H2106" s="921"/>
      <c r="I2106" s="39"/>
      <c r="J2106" s="39"/>
      <c r="K2106" s="39"/>
      <c r="L2106" s="39"/>
      <c r="M2106" s="39"/>
    </row>
    <row r="2107" spans="1:13" ht="49.5" customHeight="1" x14ac:dyDescent="0.2">
      <c r="A2107" s="876"/>
      <c r="B2107" s="899"/>
      <c r="C2107" s="830" t="s">
        <v>3</v>
      </c>
      <c r="D2107" s="24">
        <v>3009.6</v>
      </c>
      <c r="E2107" s="213">
        <v>3009.6</v>
      </c>
      <c r="F2107" s="95">
        <f>E2107/D2107*100</f>
        <v>100</v>
      </c>
      <c r="G2107" s="213">
        <v>3009.6</v>
      </c>
      <c r="H2107" s="921"/>
      <c r="I2107" s="39"/>
      <c r="J2107" s="39"/>
      <c r="K2107" s="39"/>
      <c r="L2107" s="39"/>
      <c r="M2107" s="39"/>
    </row>
    <row r="2108" spans="1:13" ht="32.25" customHeight="1" x14ac:dyDescent="0.2">
      <c r="A2108" s="876"/>
      <c r="B2108" s="899"/>
      <c r="C2108" s="830" t="s">
        <v>97</v>
      </c>
      <c r="D2108" s="24">
        <v>0</v>
      </c>
      <c r="E2108" s="213">
        <v>0</v>
      </c>
      <c r="F2108" s="95">
        <v>0</v>
      </c>
      <c r="G2108" s="213">
        <v>0</v>
      </c>
      <c r="H2108" s="922"/>
      <c r="I2108" s="39"/>
      <c r="J2108" s="39"/>
      <c r="K2108" s="39"/>
      <c r="L2108" s="39"/>
      <c r="M2108" s="39"/>
    </row>
    <row r="2109" spans="1:13" ht="15" customHeight="1" x14ac:dyDescent="0.2">
      <c r="A2109" s="876" t="s">
        <v>363</v>
      </c>
      <c r="B2109" s="899" t="s">
        <v>465</v>
      </c>
      <c r="C2109" s="830" t="s">
        <v>267</v>
      </c>
      <c r="D2109" s="24">
        <f>D2110+D2111+D2112+D2113</f>
        <v>849.93</v>
      </c>
      <c r="E2109" s="24">
        <f>E2110+E2111+E2112+E2113</f>
        <v>849.93</v>
      </c>
      <c r="F2109" s="95">
        <f>E2109/D2109*100</f>
        <v>100</v>
      </c>
      <c r="G2109" s="24">
        <f>G2110+G2111+G2112+G2113</f>
        <v>849.93</v>
      </c>
      <c r="H2109" s="920" t="s">
        <v>1738</v>
      </c>
      <c r="I2109" s="39"/>
      <c r="J2109" s="39"/>
      <c r="K2109" s="39"/>
      <c r="L2109" s="39"/>
      <c r="M2109" s="39"/>
    </row>
    <row r="2110" spans="1:13" ht="15" customHeight="1" x14ac:dyDescent="0.2">
      <c r="A2110" s="876"/>
      <c r="B2110" s="899"/>
      <c r="C2110" s="830" t="s">
        <v>8</v>
      </c>
      <c r="D2110" s="24">
        <v>0</v>
      </c>
      <c r="E2110" s="213">
        <v>0</v>
      </c>
      <c r="F2110" s="95">
        <v>0</v>
      </c>
      <c r="G2110" s="213">
        <v>0</v>
      </c>
      <c r="H2110" s="921"/>
      <c r="I2110" s="39"/>
      <c r="J2110" s="39"/>
      <c r="K2110" s="39"/>
      <c r="L2110" s="39"/>
      <c r="M2110" s="39"/>
    </row>
    <row r="2111" spans="1:13" ht="60" customHeight="1" x14ac:dyDescent="0.2">
      <c r="A2111" s="876"/>
      <c r="B2111" s="899"/>
      <c r="C2111" s="830" t="s">
        <v>2</v>
      </c>
      <c r="D2111" s="24">
        <v>0</v>
      </c>
      <c r="E2111" s="213">
        <v>0</v>
      </c>
      <c r="F2111" s="95">
        <v>0</v>
      </c>
      <c r="G2111" s="213">
        <v>0</v>
      </c>
      <c r="H2111" s="921"/>
      <c r="I2111" s="39"/>
      <c r="J2111" s="39"/>
      <c r="K2111" s="39"/>
      <c r="L2111" s="39"/>
      <c r="M2111" s="39"/>
    </row>
    <row r="2112" spans="1:13" ht="60" customHeight="1" x14ac:dyDescent="0.2">
      <c r="A2112" s="876"/>
      <c r="B2112" s="899"/>
      <c r="C2112" s="830" t="s">
        <v>3</v>
      </c>
      <c r="D2112" s="24">
        <v>849.93</v>
      </c>
      <c r="E2112" s="213">
        <v>849.93</v>
      </c>
      <c r="F2112" s="95">
        <f>E2112/D2112*100</f>
        <v>100</v>
      </c>
      <c r="G2112" s="213">
        <v>849.93</v>
      </c>
      <c r="H2112" s="921"/>
      <c r="I2112" s="39"/>
      <c r="J2112" s="39"/>
      <c r="K2112" s="39"/>
      <c r="L2112" s="39"/>
      <c r="M2112" s="39"/>
    </row>
    <row r="2113" spans="1:13" ht="27" customHeight="1" x14ac:dyDescent="0.2">
      <c r="A2113" s="876"/>
      <c r="B2113" s="899"/>
      <c r="C2113" s="830" t="s">
        <v>97</v>
      </c>
      <c r="D2113" s="24">
        <v>0</v>
      </c>
      <c r="E2113" s="213">
        <v>0</v>
      </c>
      <c r="F2113" s="95">
        <v>0</v>
      </c>
      <c r="G2113" s="213">
        <v>0</v>
      </c>
      <c r="H2113" s="922"/>
      <c r="I2113" s="39"/>
      <c r="J2113" s="39"/>
      <c r="K2113" s="39"/>
      <c r="L2113" s="39"/>
      <c r="M2113" s="39"/>
    </row>
    <row r="2114" spans="1:13" ht="15" customHeight="1" x14ac:dyDescent="0.2">
      <c r="A2114" s="831"/>
      <c r="B2114" s="1143" t="s">
        <v>466</v>
      </c>
      <c r="C2114" s="1143"/>
      <c r="D2114" s="1143"/>
      <c r="E2114" s="1143"/>
      <c r="F2114" s="1143"/>
      <c r="G2114" s="1143"/>
      <c r="H2114" s="1143"/>
      <c r="I2114" s="39"/>
      <c r="J2114" s="39"/>
      <c r="K2114" s="39"/>
      <c r="L2114" s="39"/>
      <c r="M2114" s="39"/>
    </row>
    <row r="2115" spans="1:13" ht="15" customHeight="1" x14ac:dyDescent="0.2">
      <c r="A2115" s="876" t="s">
        <v>366</v>
      </c>
      <c r="B2115" s="899" t="s">
        <v>466</v>
      </c>
      <c r="C2115" s="830" t="s">
        <v>267</v>
      </c>
      <c r="D2115" s="24">
        <f>D2116+D2117+D2118+D2119</f>
        <v>0</v>
      </c>
      <c r="E2115" s="24">
        <f>E2116+E2117+E2118+E2119</f>
        <v>0</v>
      </c>
      <c r="F2115" s="95">
        <v>0</v>
      </c>
      <c r="G2115" s="24">
        <f>G2116+G2117+G2118+G2119</f>
        <v>0</v>
      </c>
      <c r="H2115" s="920"/>
      <c r="I2115" s="39"/>
      <c r="J2115" s="39"/>
      <c r="K2115" s="39"/>
      <c r="L2115" s="39"/>
      <c r="M2115" s="39"/>
    </row>
    <row r="2116" spans="1:13" ht="45" x14ac:dyDescent="0.2">
      <c r="A2116" s="876"/>
      <c r="B2116" s="899"/>
      <c r="C2116" s="830" t="s">
        <v>8</v>
      </c>
      <c r="D2116" s="24">
        <v>0</v>
      </c>
      <c r="E2116" s="213">
        <v>0</v>
      </c>
      <c r="F2116" s="95">
        <v>0</v>
      </c>
      <c r="G2116" s="213">
        <v>0</v>
      </c>
      <c r="H2116" s="921"/>
      <c r="I2116" s="39"/>
      <c r="J2116" s="39"/>
      <c r="K2116" s="39"/>
      <c r="L2116" s="39"/>
      <c r="M2116" s="39"/>
    </row>
    <row r="2117" spans="1:13" ht="60" customHeight="1" x14ac:dyDescent="0.2">
      <c r="A2117" s="876"/>
      <c r="B2117" s="899"/>
      <c r="C2117" s="830" t="s">
        <v>2</v>
      </c>
      <c r="D2117" s="24">
        <v>0</v>
      </c>
      <c r="E2117" s="213">
        <v>0</v>
      </c>
      <c r="F2117" s="95">
        <v>0</v>
      </c>
      <c r="G2117" s="213">
        <v>0</v>
      </c>
      <c r="H2117" s="921"/>
      <c r="I2117" s="39"/>
      <c r="J2117" s="39"/>
      <c r="K2117" s="39"/>
      <c r="L2117" s="39"/>
      <c r="M2117" s="39"/>
    </row>
    <row r="2118" spans="1:13" ht="49.5" customHeight="1" x14ac:dyDescent="0.2">
      <c r="A2118" s="876"/>
      <c r="B2118" s="899"/>
      <c r="C2118" s="830" t="s">
        <v>3</v>
      </c>
      <c r="D2118" s="24">
        <v>0</v>
      </c>
      <c r="E2118" s="213">
        <v>0</v>
      </c>
      <c r="F2118" s="95">
        <v>0</v>
      </c>
      <c r="G2118" s="213">
        <v>0</v>
      </c>
      <c r="H2118" s="921"/>
      <c r="I2118" s="39"/>
      <c r="J2118" s="39"/>
      <c r="K2118" s="39"/>
      <c r="L2118" s="39"/>
      <c r="M2118" s="39"/>
    </row>
    <row r="2119" spans="1:13" ht="21" customHeight="1" x14ac:dyDescent="0.2">
      <c r="A2119" s="876"/>
      <c r="B2119" s="899"/>
      <c r="C2119" s="830" t="s">
        <v>97</v>
      </c>
      <c r="D2119" s="24">
        <v>0</v>
      </c>
      <c r="E2119" s="213">
        <v>0</v>
      </c>
      <c r="F2119" s="95">
        <v>0</v>
      </c>
      <c r="G2119" s="213">
        <v>0</v>
      </c>
      <c r="H2119" s="922"/>
      <c r="I2119" s="39"/>
      <c r="J2119" s="39"/>
      <c r="K2119" s="39"/>
      <c r="L2119" s="39"/>
      <c r="M2119" s="39"/>
    </row>
    <row r="2120" spans="1:13" ht="15" customHeight="1" x14ac:dyDescent="0.2">
      <c r="A2120" s="876" t="s">
        <v>977</v>
      </c>
      <c r="B2120" s="899" t="s">
        <v>1002</v>
      </c>
      <c r="C2120" s="830" t="s">
        <v>267</v>
      </c>
      <c r="D2120" s="24">
        <f>SUM(D2121:D2124)</f>
        <v>20777</v>
      </c>
      <c r="E2120" s="24">
        <f>E2121+E2122+E2123+E2124</f>
        <v>16954.82</v>
      </c>
      <c r="F2120" s="95">
        <f>E2120/D2120*100</f>
        <v>81.60379265534003</v>
      </c>
      <c r="G2120" s="24">
        <f>G2121+G2122+G2123+G2124</f>
        <v>16954.82</v>
      </c>
      <c r="H2120" s="900" t="s">
        <v>1470</v>
      </c>
      <c r="I2120" s="39"/>
      <c r="J2120" s="39"/>
      <c r="K2120" s="39"/>
      <c r="L2120" s="39"/>
      <c r="M2120" s="39"/>
    </row>
    <row r="2121" spans="1:13" ht="45" x14ac:dyDescent="0.2">
      <c r="A2121" s="876"/>
      <c r="B2121" s="899"/>
      <c r="C2121" s="830" t="s">
        <v>8</v>
      </c>
      <c r="D2121" s="24">
        <v>0</v>
      </c>
      <c r="E2121" s="213">
        <v>0</v>
      </c>
      <c r="F2121" s="95">
        <v>0</v>
      </c>
      <c r="G2121" s="394">
        <v>0</v>
      </c>
      <c r="H2121" s="901"/>
      <c r="I2121" s="39"/>
      <c r="J2121" s="39"/>
      <c r="K2121" s="39"/>
      <c r="L2121" s="39"/>
      <c r="M2121" s="39"/>
    </row>
    <row r="2122" spans="1:13" ht="60" customHeight="1" x14ac:dyDescent="0.2">
      <c r="A2122" s="876"/>
      <c r="B2122" s="899"/>
      <c r="C2122" s="830" t="s">
        <v>2</v>
      </c>
      <c r="D2122" s="24">
        <v>0</v>
      </c>
      <c r="E2122" s="213">
        <v>0</v>
      </c>
      <c r="F2122" s="95">
        <v>0</v>
      </c>
      <c r="G2122" s="394">
        <v>0</v>
      </c>
      <c r="H2122" s="901"/>
      <c r="I2122" s="39"/>
      <c r="J2122" s="39"/>
      <c r="K2122" s="39"/>
      <c r="L2122" s="39"/>
      <c r="M2122" s="39"/>
    </row>
    <row r="2123" spans="1:13" ht="60" customHeight="1" x14ac:dyDescent="0.2">
      <c r="A2123" s="876"/>
      <c r="B2123" s="899"/>
      <c r="C2123" s="830" t="s">
        <v>3</v>
      </c>
      <c r="D2123" s="24">
        <v>20777</v>
      </c>
      <c r="E2123" s="213">
        <v>16954.82</v>
      </c>
      <c r="F2123" s="95">
        <f>E2123/D2123*100</f>
        <v>81.60379265534003</v>
      </c>
      <c r="G2123" s="394">
        <v>16954.82</v>
      </c>
      <c r="H2123" s="901"/>
      <c r="I2123" s="39"/>
      <c r="J2123" s="39"/>
      <c r="K2123" s="39"/>
      <c r="L2123" s="39"/>
      <c r="M2123" s="39"/>
    </row>
    <row r="2124" spans="1:13" ht="35.25" customHeight="1" x14ac:dyDescent="0.2">
      <c r="A2124" s="876"/>
      <c r="B2124" s="899"/>
      <c r="C2124" s="830" t="s">
        <v>97</v>
      </c>
      <c r="D2124" s="24">
        <v>0</v>
      </c>
      <c r="E2124" s="213">
        <v>0</v>
      </c>
      <c r="F2124" s="95">
        <v>0</v>
      </c>
      <c r="G2124" s="394">
        <v>0</v>
      </c>
      <c r="H2124" s="902"/>
      <c r="I2124" s="39"/>
      <c r="J2124" s="39"/>
      <c r="K2124" s="39"/>
      <c r="L2124" s="39"/>
      <c r="M2124" s="39"/>
    </row>
    <row r="2125" spans="1:13" ht="35.25" customHeight="1" x14ac:dyDescent="0.2">
      <c r="A2125" s="876" t="s">
        <v>978</v>
      </c>
      <c r="B2125" s="899" t="s">
        <v>1352</v>
      </c>
      <c r="C2125" s="830" t="s">
        <v>267</v>
      </c>
      <c r="D2125" s="24">
        <f>SUM(D2126:D2129)</f>
        <v>482.5</v>
      </c>
      <c r="E2125" s="24">
        <f>E2126+E2127+E2128+E2129</f>
        <v>0</v>
      </c>
      <c r="F2125" s="95">
        <f>E2125/D2125*100</f>
        <v>0</v>
      </c>
      <c r="G2125" s="24">
        <f>G2126+G2127+G2128+G2129</f>
        <v>0</v>
      </c>
      <c r="H2125" s="920" t="s">
        <v>1324</v>
      </c>
      <c r="I2125" s="39"/>
      <c r="J2125" s="39"/>
      <c r="K2125" s="39"/>
      <c r="L2125" s="39"/>
      <c r="M2125" s="39"/>
    </row>
    <row r="2126" spans="1:13" ht="54" customHeight="1" x14ac:dyDescent="0.2">
      <c r="A2126" s="876"/>
      <c r="B2126" s="899"/>
      <c r="C2126" s="830" t="s">
        <v>8</v>
      </c>
      <c r="D2126" s="24">
        <v>0</v>
      </c>
      <c r="E2126" s="213">
        <v>0</v>
      </c>
      <c r="F2126" s="95">
        <v>0</v>
      </c>
      <c r="G2126" s="213">
        <v>0</v>
      </c>
      <c r="H2126" s="921"/>
      <c r="I2126" s="39"/>
      <c r="J2126" s="39"/>
      <c r="K2126" s="39"/>
      <c r="L2126" s="39"/>
      <c r="M2126" s="39"/>
    </row>
    <row r="2127" spans="1:13" ht="53.25" customHeight="1" x14ac:dyDescent="0.2">
      <c r="A2127" s="876"/>
      <c r="B2127" s="899"/>
      <c r="C2127" s="830" t="s">
        <v>2</v>
      </c>
      <c r="D2127" s="24">
        <v>0</v>
      </c>
      <c r="E2127" s="213">
        <v>0</v>
      </c>
      <c r="F2127" s="95">
        <v>0</v>
      </c>
      <c r="G2127" s="213">
        <v>0</v>
      </c>
      <c r="H2127" s="921"/>
      <c r="I2127" s="39"/>
      <c r="J2127" s="39"/>
      <c r="K2127" s="39"/>
      <c r="L2127" s="39"/>
      <c r="M2127" s="39"/>
    </row>
    <row r="2128" spans="1:13" ht="54.75" customHeight="1" x14ac:dyDescent="0.2">
      <c r="A2128" s="876"/>
      <c r="B2128" s="899"/>
      <c r="C2128" s="830" t="s">
        <v>3</v>
      </c>
      <c r="D2128" s="24">
        <v>482.5</v>
      </c>
      <c r="E2128" s="213">
        <v>0</v>
      </c>
      <c r="F2128" s="95">
        <f>E2128/D2128*100</f>
        <v>0</v>
      </c>
      <c r="G2128" s="213">
        <v>0</v>
      </c>
      <c r="H2128" s="921"/>
      <c r="I2128" s="39"/>
      <c r="J2128" s="39"/>
      <c r="K2128" s="39"/>
      <c r="L2128" s="39"/>
      <c r="M2128" s="39"/>
    </row>
    <row r="2129" spans="1:13" ht="90.75" customHeight="1" x14ac:dyDescent="0.2">
      <c r="A2129" s="876"/>
      <c r="B2129" s="899"/>
      <c r="C2129" s="830" t="s">
        <v>97</v>
      </c>
      <c r="D2129" s="24">
        <v>0</v>
      </c>
      <c r="E2129" s="213">
        <v>0</v>
      </c>
      <c r="F2129" s="95">
        <v>0</v>
      </c>
      <c r="G2129" s="213">
        <v>0</v>
      </c>
      <c r="H2129" s="922"/>
      <c r="I2129" s="39"/>
      <c r="J2129" s="39"/>
      <c r="K2129" s="39"/>
      <c r="L2129" s="39"/>
      <c r="M2129" s="39"/>
    </row>
    <row r="2130" spans="1:13" ht="15" customHeight="1" x14ac:dyDescent="0.2">
      <c r="A2130" s="1052" t="s">
        <v>23</v>
      </c>
      <c r="B2130" s="916" t="s">
        <v>467</v>
      </c>
      <c r="C2130" s="830" t="s">
        <v>267</v>
      </c>
      <c r="D2130" s="24">
        <f>SUM(D2131:D2134)</f>
        <v>315665.65000000002</v>
      </c>
      <c r="E2130" s="24">
        <f>SUM(E2131:E2134)</f>
        <v>26944.1</v>
      </c>
      <c r="F2130" s="95">
        <f>E2130/D2130*100</f>
        <v>8.5356452309587674</v>
      </c>
      <c r="G2130" s="24">
        <f>SUM(G2131:G2134)</f>
        <v>26944.07</v>
      </c>
      <c r="H2130" s="828"/>
      <c r="I2130" s="39"/>
      <c r="J2130" s="39"/>
      <c r="K2130" s="39"/>
      <c r="L2130" s="39"/>
      <c r="M2130" s="39"/>
    </row>
    <row r="2131" spans="1:13" ht="45" x14ac:dyDescent="0.2">
      <c r="A2131" s="1052"/>
      <c r="B2131" s="916"/>
      <c r="C2131" s="830" t="s">
        <v>8</v>
      </c>
      <c r="D2131" s="24">
        <f>D2136+D2146</f>
        <v>0</v>
      </c>
      <c r="E2131" s="24">
        <f>E2136+E2146</f>
        <v>0</v>
      </c>
      <c r="F2131" s="95">
        <v>0</v>
      </c>
      <c r="G2131" s="24">
        <f>G2136+G2146</f>
        <v>0</v>
      </c>
      <c r="H2131" s="828"/>
      <c r="I2131" s="39"/>
      <c r="J2131" s="39"/>
      <c r="K2131" s="39"/>
      <c r="L2131" s="39"/>
      <c r="M2131" s="39"/>
    </row>
    <row r="2132" spans="1:13" ht="45" customHeight="1" x14ac:dyDescent="0.2">
      <c r="A2132" s="1052"/>
      <c r="B2132" s="916"/>
      <c r="C2132" s="830" t="s">
        <v>2</v>
      </c>
      <c r="D2132" s="24">
        <f t="shared" ref="D2132:E2134" si="284">D2137+D2147</f>
        <v>0</v>
      </c>
      <c r="E2132" s="24">
        <f t="shared" si="284"/>
        <v>0</v>
      </c>
      <c r="F2132" s="95">
        <v>0</v>
      </c>
      <c r="G2132" s="24">
        <f t="shared" ref="G2132:G2134" si="285">G2137+G2147</f>
        <v>0</v>
      </c>
      <c r="H2132" s="828"/>
      <c r="I2132" s="39"/>
      <c r="J2132" s="39"/>
      <c r="K2132" s="39"/>
      <c r="L2132" s="39"/>
      <c r="M2132" s="39"/>
    </row>
    <row r="2133" spans="1:13" ht="48.75" customHeight="1" x14ac:dyDescent="0.2">
      <c r="A2133" s="1052"/>
      <c r="B2133" s="916"/>
      <c r="C2133" s="830" t="s">
        <v>3</v>
      </c>
      <c r="D2133" s="24">
        <f t="shared" si="284"/>
        <v>27247.9</v>
      </c>
      <c r="E2133" s="24">
        <f t="shared" si="284"/>
        <v>26944.1</v>
      </c>
      <c r="F2133" s="95">
        <f>E2133/D2133*100</f>
        <v>98.88505169205699</v>
      </c>
      <c r="G2133" s="24">
        <f t="shared" si="285"/>
        <v>26944.07</v>
      </c>
      <c r="H2133" s="828"/>
      <c r="I2133" s="39"/>
      <c r="J2133" s="39"/>
      <c r="K2133" s="39"/>
      <c r="L2133" s="39"/>
      <c r="M2133" s="39"/>
    </row>
    <row r="2134" spans="1:13" ht="33" customHeight="1" x14ac:dyDescent="0.2">
      <c r="A2134" s="1052"/>
      <c r="B2134" s="916"/>
      <c r="C2134" s="830" t="s">
        <v>97</v>
      </c>
      <c r="D2134" s="24">
        <f t="shared" si="284"/>
        <v>288417.75</v>
      </c>
      <c r="E2134" s="24">
        <f t="shared" si="284"/>
        <v>0</v>
      </c>
      <c r="F2134" s="95">
        <f>E2134/D2134*100</f>
        <v>0</v>
      </c>
      <c r="G2134" s="24">
        <f t="shared" si="285"/>
        <v>0</v>
      </c>
      <c r="H2134" s="828"/>
      <c r="I2134" s="39"/>
      <c r="J2134" s="39"/>
      <c r="K2134" s="39"/>
      <c r="L2134" s="39"/>
      <c r="M2134" s="39"/>
    </row>
    <row r="2135" spans="1:13" ht="15" customHeight="1" x14ac:dyDescent="0.2">
      <c r="A2135" s="525" t="s">
        <v>468</v>
      </c>
      <c r="B2135" s="1053" t="s">
        <v>469</v>
      </c>
      <c r="C2135" s="830" t="s">
        <v>267</v>
      </c>
      <c r="D2135" s="24">
        <f>SUM(D2136:D2139)</f>
        <v>27247.9</v>
      </c>
      <c r="E2135" s="24">
        <f>SUM(E2136:E2139)</f>
        <v>26944.1</v>
      </c>
      <c r="F2135" s="95">
        <f>E2135/D2135*100</f>
        <v>98.88505169205699</v>
      </c>
      <c r="G2135" s="24">
        <f>SUM(G2136:G2139)</f>
        <v>26944.07</v>
      </c>
      <c r="H2135" s="828"/>
      <c r="I2135" s="39"/>
      <c r="J2135" s="39"/>
      <c r="K2135" s="39"/>
      <c r="L2135" s="39"/>
      <c r="M2135" s="39"/>
    </row>
    <row r="2136" spans="1:13" ht="45" x14ac:dyDescent="0.2">
      <c r="A2136" s="529"/>
      <c r="B2136" s="1054"/>
      <c r="C2136" s="830" t="s">
        <v>8</v>
      </c>
      <c r="D2136" s="24">
        <f>D2141</f>
        <v>0</v>
      </c>
      <c r="E2136" s="24">
        <f>E2141</f>
        <v>0</v>
      </c>
      <c r="F2136" s="95">
        <v>0</v>
      </c>
      <c r="G2136" s="24">
        <f>G2141</f>
        <v>0</v>
      </c>
      <c r="H2136" s="828"/>
      <c r="I2136" s="39"/>
      <c r="J2136" s="39"/>
      <c r="K2136" s="39"/>
      <c r="L2136" s="39"/>
      <c r="M2136" s="39"/>
    </row>
    <row r="2137" spans="1:13" ht="45" customHeight="1" x14ac:dyDescent="0.2">
      <c r="A2137" s="529"/>
      <c r="B2137" s="1054"/>
      <c r="C2137" s="830" t="s">
        <v>2</v>
      </c>
      <c r="D2137" s="24">
        <f t="shared" ref="D2137:E2139" si="286">D2142</f>
        <v>0</v>
      </c>
      <c r="E2137" s="24">
        <f t="shared" si="286"/>
        <v>0</v>
      </c>
      <c r="F2137" s="95">
        <v>0</v>
      </c>
      <c r="G2137" s="24">
        <f t="shared" ref="G2137:G2139" si="287">G2142</f>
        <v>0</v>
      </c>
      <c r="H2137" s="828"/>
      <c r="I2137" s="39"/>
      <c r="J2137" s="39"/>
      <c r="K2137" s="39"/>
      <c r="L2137" s="39"/>
      <c r="M2137" s="39"/>
    </row>
    <row r="2138" spans="1:13" ht="45" customHeight="1" x14ac:dyDescent="0.2">
      <c r="A2138" s="529"/>
      <c r="B2138" s="859"/>
      <c r="C2138" s="830" t="s">
        <v>3</v>
      </c>
      <c r="D2138" s="24">
        <v>27247.9</v>
      </c>
      <c r="E2138" s="24">
        <f t="shared" si="286"/>
        <v>26944.1</v>
      </c>
      <c r="F2138" s="95">
        <f>E2138/D2138*100</f>
        <v>98.88505169205699</v>
      </c>
      <c r="G2138" s="24">
        <f t="shared" si="287"/>
        <v>26944.07</v>
      </c>
      <c r="H2138" s="828"/>
      <c r="I2138" s="39"/>
      <c r="J2138" s="39"/>
      <c r="K2138" s="39"/>
      <c r="L2138" s="39"/>
      <c r="M2138" s="39"/>
    </row>
    <row r="2139" spans="1:13" x14ac:dyDescent="0.2">
      <c r="A2139" s="530"/>
      <c r="B2139" s="860"/>
      <c r="C2139" s="830" t="s">
        <v>97</v>
      </c>
      <c r="D2139" s="24">
        <f t="shared" si="286"/>
        <v>0</v>
      </c>
      <c r="E2139" s="24">
        <f t="shared" si="286"/>
        <v>0</v>
      </c>
      <c r="F2139" s="95">
        <v>0</v>
      </c>
      <c r="G2139" s="24">
        <f t="shared" si="287"/>
        <v>0</v>
      </c>
      <c r="H2139" s="828"/>
      <c r="I2139" s="39"/>
      <c r="J2139" s="39"/>
      <c r="K2139" s="39"/>
      <c r="L2139" s="39"/>
      <c r="M2139" s="39"/>
    </row>
    <row r="2140" spans="1:13" ht="33" customHeight="1" x14ac:dyDescent="0.2">
      <c r="A2140" s="1311" t="s">
        <v>470</v>
      </c>
      <c r="B2140" s="1053" t="s">
        <v>471</v>
      </c>
      <c r="C2140" s="830" t="s">
        <v>267</v>
      </c>
      <c r="D2140" s="24">
        <f>D2141+D2142+D2143+D2144</f>
        <v>27247.9</v>
      </c>
      <c r="E2140" s="24">
        <f>E2141+E2142+E2143+E2144</f>
        <v>26944.1</v>
      </c>
      <c r="F2140" s="95">
        <f>E2140/D2140*100</f>
        <v>98.88505169205699</v>
      </c>
      <c r="G2140" s="24">
        <f>G2141+G2142+G2143+G2144</f>
        <v>26944.07</v>
      </c>
      <c r="H2140" s="900" t="s">
        <v>1470</v>
      </c>
      <c r="I2140" s="39"/>
      <c r="J2140" s="39"/>
      <c r="K2140" s="39"/>
      <c r="L2140" s="39"/>
      <c r="M2140" s="39"/>
    </row>
    <row r="2141" spans="1:13" ht="45" x14ac:dyDescent="0.2">
      <c r="A2141" s="1312"/>
      <c r="B2141" s="1054"/>
      <c r="C2141" s="830" t="s">
        <v>8</v>
      </c>
      <c r="D2141" s="24">
        <v>0</v>
      </c>
      <c r="E2141" s="213">
        <v>0</v>
      </c>
      <c r="F2141" s="95">
        <v>0</v>
      </c>
      <c r="G2141" s="213">
        <v>0</v>
      </c>
      <c r="H2141" s="901"/>
      <c r="I2141" s="39"/>
      <c r="J2141" s="39"/>
      <c r="K2141" s="39"/>
      <c r="L2141" s="39"/>
      <c r="M2141" s="39"/>
    </row>
    <row r="2142" spans="1:13" ht="60" customHeight="1" x14ac:dyDescent="0.2">
      <c r="A2142" s="1312"/>
      <c r="B2142" s="1054"/>
      <c r="C2142" s="830" t="s">
        <v>2</v>
      </c>
      <c r="D2142" s="24">
        <v>0</v>
      </c>
      <c r="E2142" s="213">
        <v>0</v>
      </c>
      <c r="F2142" s="95">
        <v>0</v>
      </c>
      <c r="G2142" s="213">
        <v>0</v>
      </c>
      <c r="H2142" s="901"/>
      <c r="I2142" s="39"/>
      <c r="J2142" s="39"/>
      <c r="K2142" s="39"/>
      <c r="L2142" s="39"/>
      <c r="M2142" s="39"/>
    </row>
    <row r="2143" spans="1:13" ht="48" customHeight="1" x14ac:dyDescent="0.2">
      <c r="A2143" s="1312"/>
      <c r="B2143" s="1054"/>
      <c r="C2143" s="830" t="s">
        <v>3</v>
      </c>
      <c r="D2143" s="13">
        <v>27247.9</v>
      </c>
      <c r="E2143" s="213">
        <v>26944.1</v>
      </c>
      <c r="F2143" s="95">
        <f>E2143/D2143*100</f>
        <v>98.88505169205699</v>
      </c>
      <c r="G2143" s="213">
        <v>26944.07</v>
      </c>
      <c r="H2143" s="901"/>
      <c r="I2143" s="39"/>
      <c r="J2143" s="39"/>
      <c r="K2143" s="39"/>
      <c r="L2143" s="39"/>
      <c r="M2143" s="39"/>
    </row>
    <row r="2144" spans="1:13" ht="29.25" customHeight="1" x14ac:dyDescent="0.2">
      <c r="A2144" s="1313"/>
      <c r="B2144" s="1055"/>
      <c r="C2144" s="830" t="s">
        <v>97</v>
      </c>
      <c r="D2144" s="24">
        <v>0</v>
      </c>
      <c r="E2144" s="213">
        <v>0</v>
      </c>
      <c r="F2144" s="95">
        <v>0</v>
      </c>
      <c r="G2144" s="213">
        <v>0</v>
      </c>
      <c r="H2144" s="902"/>
      <c r="I2144" s="39"/>
      <c r="J2144" s="39"/>
      <c r="K2144" s="39"/>
      <c r="L2144" s="39"/>
      <c r="M2144" s="39"/>
    </row>
    <row r="2145" spans="1:13" ht="15" customHeight="1" x14ac:dyDescent="0.2">
      <c r="A2145" s="876" t="s">
        <v>472</v>
      </c>
      <c r="B2145" s="899" t="s">
        <v>473</v>
      </c>
      <c r="C2145" s="830" t="s">
        <v>267</v>
      </c>
      <c r="D2145" s="24">
        <f>SUM(D2146:D2149)</f>
        <v>288417.75</v>
      </c>
      <c r="E2145" s="24">
        <f>E2150</f>
        <v>0</v>
      </c>
      <c r="F2145" s="95">
        <f>E2145/D2145*100</f>
        <v>0</v>
      </c>
      <c r="G2145" s="24">
        <f>G2150</f>
        <v>0</v>
      </c>
      <c r="H2145" s="828"/>
      <c r="I2145" s="39"/>
      <c r="J2145" s="39"/>
      <c r="K2145" s="39"/>
      <c r="L2145" s="39"/>
      <c r="M2145" s="39"/>
    </row>
    <row r="2146" spans="1:13" ht="45" x14ac:dyDescent="0.2">
      <c r="A2146" s="876"/>
      <c r="B2146" s="899"/>
      <c r="C2146" s="830" t="s">
        <v>8</v>
      </c>
      <c r="D2146" s="24">
        <f>D2151</f>
        <v>0</v>
      </c>
      <c r="E2146" s="24">
        <f t="shared" ref="E2146:G2149" si="288">E2151</f>
        <v>0</v>
      </c>
      <c r="F2146" s="95">
        <v>0</v>
      </c>
      <c r="G2146" s="24">
        <f t="shared" si="288"/>
        <v>0</v>
      </c>
      <c r="H2146" s="828"/>
      <c r="I2146" s="39"/>
      <c r="J2146" s="39"/>
      <c r="K2146" s="39"/>
      <c r="L2146" s="39"/>
      <c r="M2146" s="39"/>
    </row>
    <row r="2147" spans="1:13" ht="60" customHeight="1" x14ac:dyDescent="0.2">
      <c r="A2147" s="876"/>
      <c r="B2147" s="899"/>
      <c r="C2147" s="830" t="s">
        <v>2</v>
      </c>
      <c r="D2147" s="24">
        <f t="shared" ref="D2147:D2149" si="289">D2152</f>
        <v>0</v>
      </c>
      <c r="E2147" s="24">
        <f t="shared" si="288"/>
        <v>0</v>
      </c>
      <c r="F2147" s="95">
        <v>0</v>
      </c>
      <c r="G2147" s="24">
        <f t="shared" si="288"/>
        <v>0</v>
      </c>
      <c r="H2147" s="828"/>
      <c r="I2147" s="39"/>
      <c r="J2147" s="39"/>
      <c r="K2147" s="39"/>
      <c r="L2147" s="39"/>
      <c r="M2147" s="39"/>
    </row>
    <row r="2148" spans="1:13" ht="60" customHeight="1" x14ac:dyDescent="0.2">
      <c r="A2148" s="876"/>
      <c r="B2148" s="899"/>
      <c r="C2148" s="830" t="s">
        <v>3</v>
      </c>
      <c r="D2148" s="24">
        <f t="shared" si="289"/>
        <v>0</v>
      </c>
      <c r="E2148" s="24">
        <f t="shared" si="288"/>
        <v>0</v>
      </c>
      <c r="F2148" s="95">
        <v>0</v>
      </c>
      <c r="G2148" s="24">
        <f t="shared" si="288"/>
        <v>0</v>
      </c>
      <c r="H2148" s="828"/>
      <c r="I2148" s="39"/>
      <c r="J2148" s="39"/>
      <c r="K2148" s="39"/>
      <c r="L2148" s="39"/>
      <c r="M2148" s="39"/>
    </row>
    <row r="2149" spans="1:13" ht="22.5" customHeight="1" x14ac:dyDescent="0.2">
      <c r="A2149" s="876"/>
      <c r="B2149" s="899"/>
      <c r="C2149" s="830" t="s">
        <v>97</v>
      </c>
      <c r="D2149" s="24">
        <f t="shared" si="289"/>
        <v>288417.75</v>
      </c>
      <c r="E2149" s="24">
        <f t="shared" si="288"/>
        <v>0</v>
      </c>
      <c r="F2149" s="95">
        <f>E2149/D2149*100</f>
        <v>0</v>
      </c>
      <c r="G2149" s="24">
        <f t="shared" si="288"/>
        <v>0</v>
      </c>
      <c r="H2149" s="828"/>
      <c r="I2149" s="39"/>
      <c r="J2149" s="39"/>
      <c r="K2149" s="39"/>
      <c r="L2149" s="39"/>
      <c r="M2149" s="39"/>
    </row>
    <row r="2150" spans="1:13" ht="24" customHeight="1" x14ac:dyDescent="0.2">
      <c r="A2150" s="876" t="s">
        <v>474</v>
      </c>
      <c r="B2150" s="899" t="s">
        <v>475</v>
      </c>
      <c r="C2150" s="830" t="s">
        <v>267</v>
      </c>
      <c r="D2150" s="24">
        <f>D2151+D2152+D2153+D2154</f>
        <v>288417.75</v>
      </c>
      <c r="E2150" s="24">
        <f>E2151+E2152+E2153+E2154</f>
        <v>0</v>
      </c>
      <c r="F2150" s="95">
        <f>E2150/D2150*100</f>
        <v>0</v>
      </c>
      <c r="G2150" s="24">
        <f>G2151+G2152+G2153+G2154</f>
        <v>0</v>
      </c>
      <c r="H2150" s="920" t="s">
        <v>1739</v>
      </c>
      <c r="I2150" s="39"/>
      <c r="J2150" s="39"/>
      <c r="K2150" s="39"/>
      <c r="L2150" s="39"/>
      <c r="M2150" s="39"/>
    </row>
    <row r="2151" spans="1:13" ht="45" x14ac:dyDescent="0.2">
      <c r="A2151" s="876"/>
      <c r="B2151" s="899"/>
      <c r="C2151" s="830" t="s">
        <v>8</v>
      </c>
      <c r="D2151" s="24">
        <v>0</v>
      </c>
      <c r="E2151" s="213">
        <v>0</v>
      </c>
      <c r="F2151" s="95">
        <v>0</v>
      </c>
      <c r="G2151" s="213">
        <v>0</v>
      </c>
      <c r="H2151" s="921"/>
      <c r="I2151" s="39"/>
      <c r="J2151" s="39"/>
      <c r="K2151" s="39"/>
      <c r="L2151" s="39"/>
      <c r="M2151" s="39"/>
    </row>
    <row r="2152" spans="1:13" ht="60" customHeight="1" x14ac:dyDescent="0.2">
      <c r="A2152" s="876"/>
      <c r="B2152" s="899"/>
      <c r="C2152" s="830" t="s">
        <v>2</v>
      </c>
      <c r="D2152" s="24">
        <v>0</v>
      </c>
      <c r="E2152" s="24">
        <v>0</v>
      </c>
      <c r="F2152" s="95">
        <v>0</v>
      </c>
      <c r="G2152" s="24">
        <v>0</v>
      </c>
      <c r="H2152" s="921"/>
      <c r="I2152" s="39"/>
      <c r="J2152" s="39"/>
      <c r="K2152" s="39"/>
      <c r="L2152" s="39"/>
      <c r="M2152" s="39"/>
    </row>
    <row r="2153" spans="1:13" ht="60" customHeight="1" x14ac:dyDescent="0.2">
      <c r="A2153" s="876"/>
      <c r="B2153" s="899"/>
      <c r="C2153" s="830" t="s">
        <v>3</v>
      </c>
      <c r="D2153" s="24">
        <v>0</v>
      </c>
      <c r="E2153" s="24">
        <v>0</v>
      </c>
      <c r="F2153" s="95">
        <v>0</v>
      </c>
      <c r="G2153" s="24">
        <v>0</v>
      </c>
      <c r="H2153" s="921"/>
      <c r="I2153" s="39"/>
      <c r="J2153" s="39"/>
      <c r="K2153" s="39"/>
      <c r="L2153" s="39"/>
      <c r="M2153" s="39"/>
    </row>
    <row r="2154" spans="1:13" ht="27" customHeight="1" x14ac:dyDescent="0.2">
      <c r="A2154" s="876"/>
      <c r="B2154" s="899"/>
      <c r="C2154" s="830" t="s">
        <v>97</v>
      </c>
      <c r="D2154" s="24">
        <v>288417.75</v>
      </c>
      <c r="E2154" s="214">
        <v>0</v>
      </c>
      <c r="F2154" s="390">
        <f>E2154/D2154*100</f>
        <v>0</v>
      </c>
      <c r="G2154" s="214">
        <v>0</v>
      </c>
      <c r="H2154" s="922"/>
      <c r="I2154" s="39"/>
      <c r="J2154" s="39"/>
      <c r="K2154" s="39"/>
      <c r="L2154" s="39"/>
      <c r="M2154" s="39"/>
    </row>
    <row r="2155" spans="1:13" ht="25.5" customHeight="1" x14ac:dyDescent="0.2">
      <c r="A2155" s="1037" t="s">
        <v>476</v>
      </c>
      <c r="B2155" s="1038"/>
      <c r="C2155" s="1038"/>
      <c r="D2155" s="1038"/>
      <c r="E2155" s="1038"/>
      <c r="F2155" s="1038"/>
      <c r="G2155" s="1038"/>
      <c r="H2155" s="1322"/>
      <c r="I2155" s="551"/>
      <c r="J2155" s="39"/>
      <c r="K2155" s="39"/>
      <c r="L2155" s="39"/>
      <c r="M2155" s="39"/>
    </row>
    <row r="2156" spans="1:13" ht="30" customHeight="1" x14ac:dyDescent="0.2">
      <c r="A2156" s="1049"/>
      <c r="B2156" s="1321" t="s">
        <v>291</v>
      </c>
      <c r="C2156" s="313" t="s">
        <v>267</v>
      </c>
      <c r="D2156" s="314">
        <f>D2157+D2158+D2159+D2160+D2161</f>
        <v>43137.79</v>
      </c>
      <c r="E2156" s="314">
        <f>E2157+E2158+E2159+E2160+E2161</f>
        <v>39806.089999999997</v>
      </c>
      <c r="F2156" s="315">
        <f>E2156/D2156*100</f>
        <v>92.276609441512875</v>
      </c>
      <c r="G2156" s="316">
        <f>G2157+G2158+G2159+G2160+G2161</f>
        <v>39806.089999999997</v>
      </c>
      <c r="H2156" s="242"/>
      <c r="I2156" s="39"/>
      <c r="J2156" s="39"/>
      <c r="K2156" s="39"/>
      <c r="L2156" s="39"/>
      <c r="M2156" s="39"/>
    </row>
    <row r="2157" spans="1:13" ht="42.75" x14ac:dyDescent="0.2">
      <c r="A2157" s="1050"/>
      <c r="B2157" s="927"/>
      <c r="C2157" s="317" t="s">
        <v>210</v>
      </c>
      <c r="D2157" s="318">
        <f t="shared" ref="D2157:E2160" si="290">D2164+D2243+D2344+D2415+D2466</f>
        <v>0</v>
      </c>
      <c r="E2157" s="318">
        <f t="shared" si="290"/>
        <v>0</v>
      </c>
      <c r="F2157" s="315">
        <v>0</v>
      </c>
      <c r="G2157" s="316">
        <f>G2164+G2243+G2344+G2415+G2466</f>
        <v>0</v>
      </c>
      <c r="H2157" s="157"/>
      <c r="I2157" s="39"/>
      <c r="J2157" s="39"/>
      <c r="K2157" s="39"/>
      <c r="L2157" s="39"/>
      <c r="M2157" s="39"/>
    </row>
    <row r="2158" spans="1:13" ht="45.75" customHeight="1" x14ac:dyDescent="0.2">
      <c r="A2158" s="1050"/>
      <c r="B2158" s="927"/>
      <c r="C2158" s="319" t="s">
        <v>2</v>
      </c>
      <c r="D2158" s="318">
        <f t="shared" si="290"/>
        <v>3086.4900000000002</v>
      </c>
      <c r="E2158" s="318">
        <f t="shared" si="290"/>
        <v>2959.0600000000004</v>
      </c>
      <c r="F2158" s="315">
        <f>E2158/D2158*100</f>
        <v>95.871361967801619</v>
      </c>
      <c r="G2158" s="316">
        <f>G2165+G2244+G2345+G2416+G2467</f>
        <v>2959.0600000000004</v>
      </c>
      <c r="H2158" s="157"/>
      <c r="I2158" s="39"/>
      <c r="J2158" s="39"/>
      <c r="K2158" s="39"/>
      <c r="L2158" s="39"/>
      <c r="M2158" s="39"/>
    </row>
    <row r="2159" spans="1:13" ht="50.25" customHeight="1" x14ac:dyDescent="0.2">
      <c r="A2159" s="1050"/>
      <c r="B2159" s="927"/>
      <c r="C2159" s="319" t="s">
        <v>1224</v>
      </c>
      <c r="D2159" s="318">
        <f t="shared" si="290"/>
        <v>27768.3</v>
      </c>
      <c r="E2159" s="320">
        <f>E2166+E2245+E2346+E2417+E2468</f>
        <v>26850.92</v>
      </c>
      <c r="F2159" s="315">
        <f>E2159/D2159*100</f>
        <v>96.696304779190655</v>
      </c>
      <c r="G2159" s="316">
        <f>G2166+G2245+G2346+G2417+G2468</f>
        <v>26850.92</v>
      </c>
      <c r="H2159" s="157"/>
      <c r="I2159" s="39"/>
      <c r="J2159" s="39"/>
      <c r="K2159" s="39"/>
      <c r="L2159" s="39"/>
      <c r="M2159" s="39"/>
    </row>
    <row r="2160" spans="1:13" ht="28.5" x14ac:dyDescent="0.2">
      <c r="A2160" s="1050"/>
      <c r="B2160" s="927"/>
      <c r="C2160" s="319" t="s">
        <v>268</v>
      </c>
      <c r="D2160" s="318">
        <f t="shared" si="290"/>
        <v>161</v>
      </c>
      <c r="E2160" s="318">
        <f t="shared" si="290"/>
        <v>161</v>
      </c>
      <c r="F2160" s="315">
        <f>E2160/D2160*100</f>
        <v>100</v>
      </c>
      <c r="G2160" s="316">
        <f>G2167+G2246+G2347+G2418+G2469</f>
        <v>161</v>
      </c>
      <c r="H2160" s="157"/>
      <c r="I2160" s="39"/>
      <c r="J2160" s="39"/>
      <c r="K2160" s="39"/>
      <c r="L2160" s="39"/>
      <c r="M2160" s="39"/>
    </row>
    <row r="2161" spans="1:13" ht="42.75" x14ac:dyDescent="0.2">
      <c r="A2161" s="1051"/>
      <c r="B2161" s="928"/>
      <c r="C2161" s="319" t="s">
        <v>477</v>
      </c>
      <c r="D2161" s="318">
        <f>D2168</f>
        <v>12122</v>
      </c>
      <c r="E2161" s="318">
        <f>E2168</f>
        <v>9835.11</v>
      </c>
      <c r="F2161" s="315">
        <f>E2161/D2161*100</f>
        <v>81.134383765055276</v>
      </c>
      <c r="G2161" s="316">
        <f>G2168</f>
        <v>9835.11</v>
      </c>
      <c r="H2161" s="157"/>
      <c r="I2161" s="39"/>
      <c r="J2161" s="39"/>
      <c r="K2161" s="39"/>
      <c r="L2161" s="39"/>
      <c r="M2161" s="39"/>
    </row>
    <row r="2162" spans="1:13" ht="18" customHeight="1" x14ac:dyDescent="0.2">
      <c r="A2162" s="889" t="s">
        <v>478</v>
      </c>
      <c r="B2162" s="890"/>
      <c r="C2162" s="890"/>
      <c r="D2162" s="890"/>
      <c r="E2162" s="890"/>
      <c r="F2162" s="890"/>
      <c r="G2162" s="890"/>
      <c r="H2162" s="891"/>
      <c r="I2162" s="39"/>
      <c r="J2162" s="39"/>
      <c r="K2162" s="39"/>
      <c r="L2162" s="39"/>
      <c r="M2162" s="39"/>
    </row>
    <row r="2163" spans="1:13" x14ac:dyDescent="0.2">
      <c r="A2163" s="1049"/>
      <c r="B2163" s="926" t="s">
        <v>212</v>
      </c>
      <c r="C2163" s="313" t="s">
        <v>267</v>
      </c>
      <c r="D2163" s="321">
        <f>D2164+D2165+D2166+D2167+D2168</f>
        <v>14622</v>
      </c>
      <c r="E2163" s="321">
        <f>E2164+E2165+E2166+E2167+E2168</f>
        <v>12208.44</v>
      </c>
      <c r="F2163" s="322">
        <f>E2163/D2163*100</f>
        <v>83.493639720968403</v>
      </c>
      <c r="G2163" s="323">
        <f>G2164+G2165+G2166+G2167+G2168</f>
        <v>12208.44</v>
      </c>
      <c r="H2163" s="242"/>
      <c r="I2163" s="39"/>
      <c r="J2163" s="39"/>
      <c r="K2163" s="39"/>
      <c r="L2163" s="39"/>
      <c r="M2163" s="39"/>
    </row>
    <row r="2164" spans="1:13" ht="42.75" x14ac:dyDescent="0.2">
      <c r="A2164" s="1050"/>
      <c r="B2164" s="927"/>
      <c r="C2164" s="317" t="s">
        <v>210</v>
      </c>
      <c r="D2164" s="321">
        <f>D2170</f>
        <v>0</v>
      </c>
      <c r="E2164" s="321">
        <f>E2170</f>
        <v>0</v>
      </c>
      <c r="F2164" s="322">
        <v>0</v>
      </c>
      <c r="G2164" s="323">
        <f>G2170</f>
        <v>0</v>
      </c>
      <c r="H2164" s="157"/>
      <c r="I2164" s="39"/>
      <c r="J2164" s="39"/>
      <c r="K2164" s="39"/>
      <c r="L2164" s="39"/>
      <c r="M2164" s="39"/>
    </row>
    <row r="2165" spans="1:13" ht="57" x14ac:dyDescent="0.2">
      <c r="A2165" s="1050"/>
      <c r="B2165" s="927"/>
      <c r="C2165" s="319" t="s">
        <v>2</v>
      </c>
      <c r="D2165" s="321">
        <f t="shared" ref="D2165:E2168" si="291">D2171</f>
        <v>0</v>
      </c>
      <c r="E2165" s="321">
        <f t="shared" si="291"/>
        <v>0</v>
      </c>
      <c r="F2165" s="322">
        <v>0</v>
      </c>
      <c r="G2165" s="323">
        <f>G2171</f>
        <v>0</v>
      </c>
      <c r="H2165" s="157"/>
      <c r="I2165" s="39"/>
      <c r="J2165" s="39"/>
      <c r="K2165" s="39"/>
      <c r="L2165" s="39"/>
      <c r="M2165" s="39"/>
    </row>
    <row r="2166" spans="1:13" ht="54" customHeight="1" x14ac:dyDescent="0.2">
      <c r="A2166" s="1050"/>
      <c r="B2166" s="927"/>
      <c r="C2166" s="319" t="s">
        <v>1224</v>
      </c>
      <c r="D2166" s="321">
        <f>D2172</f>
        <v>2500</v>
      </c>
      <c r="E2166" s="321">
        <f t="shared" si="291"/>
        <v>2373.33</v>
      </c>
      <c r="F2166" s="322">
        <f>E2166/D2166*100</f>
        <v>94.933199999999999</v>
      </c>
      <c r="G2166" s="323">
        <f>E2166</f>
        <v>2373.33</v>
      </c>
      <c r="H2166" s="157"/>
      <c r="I2166" s="39"/>
      <c r="J2166" s="39"/>
      <c r="K2166" s="39"/>
      <c r="L2166" s="39"/>
      <c r="M2166" s="39"/>
    </row>
    <row r="2167" spans="1:13" ht="28.5" x14ac:dyDescent="0.2">
      <c r="A2167" s="1050"/>
      <c r="B2167" s="927"/>
      <c r="C2167" s="319" t="s">
        <v>268</v>
      </c>
      <c r="D2167" s="321">
        <f t="shared" si="291"/>
        <v>0</v>
      </c>
      <c r="E2167" s="321">
        <f>E2173</f>
        <v>0</v>
      </c>
      <c r="F2167" s="322">
        <v>0</v>
      </c>
      <c r="G2167" s="323">
        <f>G2173</f>
        <v>0</v>
      </c>
      <c r="H2167" s="157"/>
      <c r="I2167" s="39"/>
      <c r="J2167" s="39"/>
      <c r="K2167" s="39"/>
      <c r="L2167" s="39"/>
      <c r="M2167" s="39"/>
    </row>
    <row r="2168" spans="1:13" ht="50.25" customHeight="1" x14ac:dyDescent="0.2">
      <c r="A2168" s="1051"/>
      <c r="B2168" s="928"/>
      <c r="C2168" s="319" t="s">
        <v>477</v>
      </c>
      <c r="D2168" s="321">
        <f t="shared" si="291"/>
        <v>12122</v>
      </c>
      <c r="E2168" s="321">
        <f t="shared" si="291"/>
        <v>9835.11</v>
      </c>
      <c r="F2168" s="322">
        <f>E2168/D2168*100</f>
        <v>81.134383765055276</v>
      </c>
      <c r="G2168" s="323">
        <f>G2174</f>
        <v>9835.11</v>
      </c>
      <c r="H2168" s="157"/>
      <c r="I2168" s="39"/>
      <c r="J2168" s="39"/>
      <c r="K2168" s="39"/>
      <c r="L2168" s="39"/>
      <c r="M2168" s="39"/>
    </row>
    <row r="2169" spans="1:13" ht="15" customHeight="1" x14ac:dyDescent="0.2">
      <c r="A2169" s="1049">
        <v>1</v>
      </c>
      <c r="B2169" s="926" t="s">
        <v>1757</v>
      </c>
      <c r="C2169" s="324" t="s">
        <v>267</v>
      </c>
      <c r="D2169" s="325">
        <f>SUM(D2170:D2174)</f>
        <v>14622</v>
      </c>
      <c r="E2169" s="325">
        <f>SUM(E2170:E2174)</f>
        <v>12208.44</v>
      </c>
      <c r="F2169" s="326">
        <f>E2169/D2169*100</f>
        <v>83.493639720968403</v>
      </c>
      <c r="G2169" s="325">
        <f>G2170+G2171+G2172+G2173+G2174</f>
        <v>12208.44</v>
      </c>
      <c r="H2169" s="157"/>
      <c r="I2169" s="39"/>
      <c r="J2169" s="39"/>
      <c r="K2169" s="39"/>
      <c r="L2169" s="39"/>
      <c r="M2169" s="39"/>
    </row>
    <row r="2170" spans="1:13" ht="45" x14ac:dyDescent="0.2">
      <c r="A2170" s="1050"/>
      <c r="B2170" s="927"/>
      <c r="C2170" s="327" t="s">
        <v>210</v>
      </c>
      <c r="D2170" s="325">
        <f t="shared" ref="D2170:E2174" si="292">D2176+D2200+D2218</f>
        <v>0</v>
      </c>
      <c r="E2170" s="325">
        <f t="shared" si="292"/>
        <v>0</v>
      </c>
      <c r="F2170" s="328">
        <v>0</v>
      </c>
      <c r="G2170" s="329">
        <f>G2176+G2200</f>
        <v>0</v>
      </c>
      <c r="H2170" s="157"/>
      <c r="I2170" s="39"/>
      <c r="J2170" s="39"/>
      <c r="K2170" s="39"/>
      <c r="L2170" s="39"/>
      <c r="M2170" s="39"/>
    </row>
    <row r="2171" spans="1:13" ht="45" customHeight="1" x14ac:dyDescent="0.2">
      <c r="A2171" s="1050"/>
      <c r="B2171" s="927"/>
      <c r="C2171" s="330" t="s">
        <v>2</v>
      </c>
      <c r="D2171" s="325">
        <f t="shared" si="292"/>
        <v>0</v>
      </c>
      <c r="E2171" s="325">
        <f t="shared" si="292"/>
        <v>0</v>
      </c>
      <c r="F2171" s="328">
        <v>0</v>
      </c>
      <c r="G2171" s="329">
        <f>G2177+G2201</f>
        <v>0</v>
      </c>
      <c r="H2171" s="157"/>
      <c r="I2171" s="39"/>
      <c r="J2171" s="39"/>
      <c r="K2171" s="39"/>
      <c r="L2171" s="39"/>
      <c r="M2171" s="39"/>
    </row>
    <row r="2172" spans="1:13" ht="51" customHeight="1" x14ac:dyDescent="0.2">
      <c r="A2172" s="1050"/>
      <c r="B2172" s="927"/>
      <c r="C2172" s="330" t="s">
        <v>1224</v>
      </c>
      <c r="D2172" s="325">
        <f>D2178+D2202+D2220</f>
        <v>2500</v>
      </c>
      <c r="E2172" s="325">
        <f t="shared" si="292"/>
        <v>2373.33</v>
      </c>
      <c r="F2172" s="328">
        <f>E2172/D2172*100</f>
        <v>94.933199999999999</v>
      </c>
      <c r="G2172" s="329">
        <f>G2178+G2226</f>
        <v>2373.33</v>
      </c>
      <c r="H2172" s="157"/>
      <c r="I2172" s="39"/>
      <c r="J2172" s="39"/>
      <c r="K2172" s="39"/>
      <c r="L2172" s="39"/>
      <c r="M2172" s="39"/>
    </row>
    <row r="2173" spans="1:13" ht="30" x14ac:dyDescent="0.2">
      <c r="A2173" s="1050"/>
      <c r="B2173" s="927"/>
      <c r="C2173" s="330" t="s">
        <v>268</v>
      </c>
      <c r="D2173" s="325">
        <f t="shared" si="292"/>
        <v>0</v>
      </c>
      <c r="E2173" s="325">
        <f t="shared" si="292"/>
        <v>0</v>
      </c>
      <c r="F2173" s="328">
        <v>0</v>
      </c>
      <c r="G2173" s="329">
        <f>G2179+G2203+G2221</f>
        <v>0</v>
      </c>
      <c r="H2173" s="157"/>
      <c r="I2173" s="39"/>
      <c r="J2173" s="39"/>
      <c r="K2173" s="39"/>
      <c r="L2173" s="39"/>
      <c r="M2173" s="39"/>
    </row>
    <row r="2174" spans="1:13" ht="45" x14ac:dyDescent="0.2">
      <c r="A2174" s="1317"/>
      <c r="B2174" s="927"/>
      <c r="C2174" s="331" t="s">
        <v>477</v>
      </c>
      <c r="D2174" s="325">
        <f t="shared" si="292"/>
        <v>12122</v>
      </c>
      <c r="E2174" s="325">
        <f t="shared" si="292"/>
        <v>9835.11</v>
      </c>
      <c r="F2174" s="328">
        <f>E2174/D2174*100</f>
        <v>81.134383765055276</v>
      </c>
      <c r="G2174" s="325">
        <f>G2180+G2204</f>
        <v>9835.11</v>
      </c>
      <c r="H2174" s="157"/>
      <c r="I2174" s="39"/>
      <c r="J2174" s="39"/>
      <c r="K2174" s="39"/>
      <c r="L2174" s="39"/>
      <c r="M2174" s="39"/>
    </row>
    <row r="2175" spans="1:13" ht="15" customHeight="1" x14ac:dyDescent="0.2">
      <c r="A2175" s="1049" t="s">
        <v>11</v>
      </c>
      <c r="B2175" s="993" t="s">
        <v>1758</v>
      </c>
      <c r="C2175" s="324" t="s">
        <v>267</v>
      </c>
      <c r="D2175" s="332">
        <f>SUM(D2176:D2180)</f>
        <v>2350</v>
      </c>
      <c r="E2175" s="333">
        <f>SUM(E2176:E2180)</f>
        <v>2223.33</v>
      </c>
      <c r="F2175" s="328">
        <f>E2175/D2175*100</f>
        <v>94.609787234042557</v>
      </c>
      <c r="G2175" s="329">
        <f>E2175</f>
        <v>2223.33</v>
      </c>
      <c r="H2175" s="157"/>
      <c r="I2175" s="39"/>
      <c r="J2175" s="39"/>
      <c r="K2175" s="39"/>
      <c r="L2175" s="39"/>
      <c r="M2175" s="39"/>
    </row>
    <row r="2176" spans="1:13" ht="45" x14ac:dyDescent="0.2">
      <c r="A2176" s="1050"/>
      <c r="B2176" s="994"/>
      <c r="C2176" s="324" t="s">
        <v>210</v>
      </c>
      <c r="D2176" s="333">
        <f>D2182+D2188+D2194</f>
        <v>0</v>
      </c>
      <c r="E2176" s="334">
        <f>E2182+E2188</f>
        <v>0</v>
      </c>
      <c r="F2176" s="328">
        <v>0</v>
      </c>
      <c r="G2176" s="329">
        <f>G2182+G2188+G2194</f>
        <v>0</v>
      </c>
      <c r="H2176" s="242"/>
      <c r="I2176" s="39"/>
      <c r="J2176" s="39"/>
      <c r="K2176" s="39"/>
      <c r="L2176" s="39"/>
      <c r="M2176" s="39"/>
    </row>
    <row r="2177" spans="1:13" ht="45" customHeight="1" x14ac:dyDescent="0.2">
      <c r="A2177" s="1050"/>
      <c r="B2177" s="994"/>
      <c r="C2177" s="324" t="s">
        <v>2</v>
      </c>
      <c r="D2177" s="333">
        <f>D2183+D2189+D2195</f>
        <v>0</v>
      </c>
      <c r="E2177" s="334">
        <f>E2183+E2189</f>
        <v>0</v>
      </c>
      <c r="F2177" s="328">
        <v>0</v>
      </c>
      <c r="G2177" s="329">
        <f>G2183+G2189+G2195</f>
        <v>0</v>
      </c>
      <c r="H2177" s="242"/>
      <c r="I2177" s="39"/>
      <c r="J2177" s="39"/>
      <c r="K2177" s="39"/>
      <c r="L2177" s="39"/>
      <c r="M2177" s="39"/>
    </row>
    <row r="2178" spans="1:13" ht="52.5" customHeight="1" x14ac:dyDescent="0.2">
      <c r="A2178" s="1050"/>
      <c r="B2178" s="994"/>
      <c r="C2178" s="324" t="s">
        <v>1224</v>
      </c>
      <c r="D2178" s="332">
        <f>D2184+D2190+D2196</f>
        <v>2350</v>
      </c>
      <c r="E2178" s="333">
        <f>E2184+E2190+E2196</f>
        <v>2223.33</v>
      </c>
      <c r="F2178" s="328">
        <f>E2178/D2178*100</f>
        <v>94.609787234042557</v>
      </c>
      <c r="G2178" s="329">
        <f>G2184+G2190+G2196</f>
        <v>2223.33</v>
      </c>
      <c r="H2178" s="242"/>
      <c r="I2178" s="39"/>
      <c r="J2178" s="39"/>
      <c r="K2178" s="39"/>
      <c r="L2178" s="39"/>
      <c r="M2178" s="39"/>
    </row>
    <row r="2179" spans="1:13" ht="30" x14ac:dyDescent="0.2">
      <c r="A2179" s="1050"/>
      <c r="B2179" s="994"/>
      <c r="C2179" s="324" t="s">
        <v>268</v>
      </c>
      <c r="D2179" s="332">
        <f>D2185+D2191+D2197</f>
        <v>0</v>
      </c>
      <c r="E2179" s="334">
        <f>E2185+E2191</f>
        <v>0</v>
      </c>
      <c r="F2179" s="335">
        <v>0</v>
      </c>
      <c r="G2179" s="329">
        <f>G2185+G2191+G2197</f>
        <v>0</v>
      </c>
      <c r="H2179" s="242"/>
      <c r="I2179" s="39"/>
      <c r="J2179" s="39"/>
      <c r="K2179" s="39"/>
      <c r="L2179" s="39"/>
      <c r="M2179" s="39"/>
    </row>
    <row r="2180" spans="1:13" ht="45" x14ac:dyDescent="0.2">
      <c r="A2180" s="1051"/>
      <c r="B2180" s="994"/>
      <c r="C2180" s="324" t="s">
        <v>477</v>
      </c>
      <c r="D2180" s="332">
        <f>D2186+D2192+D2198</f>
        <v>0</v>
      </c>
      <c r="E2180" s="334">
        <f>E2186+E2192</f>
        <v>0</v>
      </c>
      <c r="F2180" s="335">
        <v>0</v>
      </c>
      <c r="G2180" s="329">
        <f>G2186+G2192+G2198</f>
        <v>0</v>
      </c>
      <c r="H2180" s="242"/>
      <c r="I2180" s="39"/>
      <c r="J2180" s="39"/>
      <c r="K2180" s="39"/>
      <c r="L2180" s="39"/>
      <c r="M2180" s="39"/>
    </row>
    <row r="2181" spans="1:13" ht="46.5" customHeight="1" x14ac:dyDescent="0.2">
      <c r="A2181" s="1050" t="s">
        <v>12</v>
      </c>
      <c r="B2181" s="1318" t="s">
        <v>481</v>
      </c>
      <c r="C2181" s="324" t="s">
        <v>267</v>
      </c>
      <c r="D2181" s="332">
        <f>SUM(D2182:D2186)</f>
        <v>1550</v>
      </c>
      <c r="E2181" s="334">
        <f>SUM(E2182:E2186)</f>
        <v>1550</v>
      </c>
      <c r="F2181" s="328">
        <f>E2181/D2181*100</f>
        <v>100</v>
      </c>
      <c r="G2181" s="329">
        <f>E2181</f>
        <v>1550</v>
      </c>
      <c r="H2181" s="242"/>
      <c r="I2181" s="39"/>
      <c r="J2181" s="39"/>
      <c r="K2181" s="39"/>
      <c r="L2181" s="39"/>
      <c r="M2181" s="39"/>
    </row>
    <row r="2182" spans="1:13" ht="45" x14ac:dyDescent="0.2">
      <c r="A2182" s="1050"/>
      <c r="B2182" s="1319"/>
      <c r="C2182" s="327" t="s">
        <v>210</v>
      </c>
      <c r="D2182" s="336">
        <v>0</v>
      </c>
      <c r="E2182" s="325">
        <v>0</v>
      </c>
      <c r="F2182" s="328">
        <v>0</v>
      </c>
      <c r="G2182" s="329">
        <f>E2182</f>
        <v>0</v>
      </c>
      <c r="H2182" s="242"/>
      <c r="I2182" s="39"/>
      <c r="J2182" s="39"/>
      <c r="K2182" s="39"/>
      <c r="L2182" s="39"/>
      <c r="M2182" s="39"/>
    </row>
    <row r="2183" spans="1:13" ht="45" customHeight="1" x14ac:dyDescent="0.2">
      <c r="A2183" s="1050"/>
      <c r="B2183" s="1319"/>
      <c r="C2183" s="330" t="s">
        <v>2</v>
      </c>
      <c r="D2183" s="338">
        <v>0</v>
      </c>
      <c r="E2183" s="325">
        <v>0</v>
      </c>
      <c r="F2183" s="328">
        <v>0</v>
      </c>
      <c r="G2183" s="329">
        <f>E2183</f>
        <v>0</v>
      </c>
      <c r="H2183" s="242"/>
      <c r="I2183" s="39"/>
      <c r="J2183" s="39"/>
      <c r="K2183" s="39"/>
      <c r="L2183" s="39"/>
      <c r="M2183" s="39"/>
    </row>
    <row r="2184" spans="1:13" ht="67.5" customHeight="1" x14ac:dyDescent="0.2">
      <c r="A2184" s="1050"/>
      <c r="B2184" s="1319"/>
      <c r="C2184" s="330" t="s">
        <v>1224</v>
      </c>
      <c r="D2184" s="338">
        <v>1550</v>
      </c>
      <c r="E2184" s="325">
        <v>1550</v>
      </c>
      <c r="F2184" s="328">
        <f>E2184/D2184*100</f>
        <v>100</v>
      </c>
      <c r="G2184" s="329">
        <v>1550</v>
      </c>
      <c r="H2184" s="242" t="s">
        <v>1282</v>
      </c>
      <c r="I2184" s="39"/>
      <c r="J2184" s="39"/>
      <c r="K2184" s="39"/>
      <c r="L2184" s="39"/>
      <c r="M2184" s="39"/>
    </row>
    <row r="2185" spans="1:13" ht="30" x14ac:dyDescent="0.2">
      <c r="A2185" s="1050"/>
      <c r="B2185" s="1319"/>
      <c r="C2185" s="330" t="s">
        <v>268</v>
      </c>
      <c r="D2185" s="338">
        <v>0</v>
      </c>
      <c r="E2185" s="325">
        <v>0</v>
      </c>
      <c r="F2185" s="328">
        <v>0</v>
      </c>
      <c r="G2185" s="329">
        <f>E2185</f>
        <v>0</v>
      </c>
      <c r="H2185" s="242"/>
      <c r="I2185" s="39"/>
      <c r="J2185" s="39"/>
      <c r="K2185" s="39"/>
      <c r="L2185" s="39"/>
      <c r="M2185" s="39"/>
    </row>
    <row r="2186" spans="1:13" ht="45" x14ac:dyDescent="0.2">
      <c r="A2186" s="1051"/>
      <c r="B2186" s="1320"/>
      <c r="C2186" s="330" t="s">
        <v>477</v>
      </c>
      <c r="D2186" s="338">
        <v>0</v>
      </c>
      <c r="E2186" s="325">
        <v>0</v>
      </c>
      <c r="F2186" s="328">
        <v>0</v>
      </c>
      <c r="G2186" s="329">
        <f>E2186</f>
        <v>0</v>
      </c>
      <c r="H2186" s="242"/>
      <c r="I2186" s="39"/>
      <c r="J2186" s="39"/>
      <c r="K2186" s="39"/>
      <c r="L2186" s="39"/>
      <c r="M2186" s="39"/>
    </row>
    <row r="2187" spans="1:13" ht="34.5" customHeight="1" x14ac:dyDescent="0.2">
      <c r="A2187" s="1049" t="s">
        <v>100</v>
      </c>
      <c r="B2187" s="1326" t="s">
        <v>482</v>
      </c>
      <c r="C2187" s="324" t="s">
        <v>267</v>
      </c>
      <c r="D2187" s="338">
        <f>D2188+D2189+D2190+D2191</f>
        <v>300</v>
      </c>
      <c r="E2187" s="325">
        <f>E2188+E2189+E2190+E2191</f>
        <v>300</v>
      </c>
      <c r="F2187" s="328">
        <f>E2187/D2187*100</f>
        <v>100</v>
      </c>
      <c r="G2187" s="329">
        <f>G2188+G2189+G2190+G2191</f>
        <v>300</v>
      </c>
      <c r="H2187" s="242"/>
      <c r="I2187" s="39"/>
      <c r="J2187" s="39"/>
      <c r="K2187" s="39"/>
      <c r="L2187" s="39"/>
      <c r="M2187" s="39"/>
    </row>
    <row r="2188" spans="1:13" ht="45" x14ac:dyDescent="0.2">
      <c r="A2188" s="1050"/>
      <c r="B2188" s="1319"/>
      <c r="C2188" s="327" t="s">
        <v>210</v>
      </c>
      <c r="D2188" s="338">
        <v>0</v>
      </c>
      <c r="E2188" s="325">
        <v>0</v>
      </c>
      <c r="F2188" s="328">
        <v>0</v>
      </c>
      <c r="G2188" s="329">
        <v>0</v>
      </c>
      <c r="H2188" s="242"/>
      <c r="I2188" s="39"/>
      <c r="J2188" s="39"/>
      <c r="K2188" s="39"/>
      <c r="L2188" s="39"/>
      <c r="M2188" s="39"/>
    </row>
    <row r="2189" spans="1:13" ht="45" customHeight="1" x14ac:dyDescent="0.2">
      <c r="A2189" s="1050"/>
      <c r="B2189" s="1319"/>
      <c r="C2189" s="330" t="s">
        <v>2</v>
      </c>
      <c r="D2189" s="338">
        <v>0</v>
      </c>
      <c r="E2189" s="325">
        <v>0</v>
      </c>
      <c r="F2189" s="328">
        <v>0</v>
      </c>
      <c r="G2189" s="329">
        <v>0</v>
      </c>
      <c r="H2189" s="242"/>
      <c r="I2189" s="39"/>
      <c r="J2189" s="39"/>
      <c r="K2189" s="39"/>
      <c r="L2189" s="39"/>
      <c r="M2189" s="39"/>
    </row>
    <row r="2190" spans="1:13" ht="54" customHeight="1" x14ac:dyDescent="0.2">
      <c r="A2190" s="1050"/>
      <c r="B2190" s="1319"/>
      <c r="C2190" s="330" t="s">
        <v>1224</v>
      </c>
      <c r="D2190" s="338">
        <v>300</v>
      </c>
      <c r="E2190" s="325">
        <v>300</v>
      </c>
      <c r="F2190" s="328">
        <f>E2190/D2190*100</f>
        <v>100</v>
      </c>
      <c r="G2190" s="329">
        <v>300</v>
      </c>
      <c r="H2190" s="631" t="s">
        <v>1282</v>
      </c>
      <c r="I2190" s="39"/>
      <c r="J2190" s="39"/>
      <c r="K2190" s="39"/>
      <c r="L2190" s="39"/>
      <c r="M2190" s="39"/>
    </row>
    <row r="2191" spans="1:13" ht="30" x14ac:dyDescent="0.2">
      <c r="A2191" s="1050"/>
      <c r="B2191" s="1319"/>
      <c r="C2191" s="330" t="s">
        <v>268</v>
      </c>
      <c r="D2191" s="325">
        <v>0</v>
      </c>
      <c r="E2191" s="325">
        <v>0</v>
      </c>
      <c r="F2191" s="328">
        <v>0</v>
      </c>
      <c r="G2191" s="329">
        <v>0</v>
      </c>
      <c r="H2191" s="242"/>
      <c r="I2191" s="39"/>
      <c r="J2191" s="39"/>
      <c r="K2191" s="39"/>
      <c r="L2191" s="39"/>
      <c r="M2191" s="39"/>
    </row>
    <row r="2192" spans="1:13" ht="45" x14ac:dyDescent="0.2">
      <c r="A2192" s="1051"/>
      <c r="B2192" s="1320"/>
      <c r="C2192" s="330" t="s">
        <v>477</v>
      </c>
      <c r="D2192" s="325">
        <v>0</v>
      </c>
      <c r="E2192" s="325">
        <v>0</v>
      </c>
      <c r="F2192" s="328">
        <v>0</v>
      </c>
      <c r="G2192" s="329">
        <v>0</v>
      </c>
      <c r="H2192" s="242"/>
      <c r="I2192" s="39"/>
      <c r="J2192" s="39"/>
      <c r="K2192" s="39"/>
      <c r="L2192" s="39"/>
      <c r="M2192" s="39"/>
    </row>
    <row r="2193" spans="1:13" ht="34.5" customHeight="1" x14ac:dyDescent="0.2">
      <c r="A2193" s="1049" t="s">
        <v>102</v>
      </c>
      <c r="B2193" s="993" t="s">
        <v>483</v>
      </c>
      <c r="C2193" s="324" t="s">
        <v>267</v>
      </c>
      <c r="D2193" s="325">
        <f>D2194+D2195+D2196+D2197</f>
        <v>500</v>
      </c>
      <c r="E2193" s="325">
        <f>E2194+E2195+E2196+E2197</f>
        <v>373.33</v>
      </c>
      <c r="F2193" s="328">
        <f>E2193/D2193*100</f>
        <v>74.665999999999997</v>
      </c>
      <c r="G2193" s="329">
        <f>SUM(G2194:G2198)</f>
        <v>373.33</v>
      </c>
      <c r="H2193" s="1323" t="s">
        <v>1655</v>
      </c>
      <c r="I2193" s="39"/>
      <c r="J2193" s="39"/>
      <c r="K2193" s="39"/>
      <c r="L2193" s="39"/>
      <c r="M2193" s="39"/>
    </row>
    <row r="2194" spans="1:13" ht="45" x14ac:dyDescent="0.2">
      <c r="A2194" s="1050"/>
      <c r="B2194" s="994"/>
      <c r="C2194" s="327" t="s">
        <v>210</v>
      </c>
      <c r="D2194" s="325">
        <v>0</v>
      </c>
      <c r="E2194" s="325">
        <v>0</v>
      </c>
      <c r="F2194" s="328">
        <v>0</v>
      </c>
      <c r="G2194" s="329">
        <v>0</v>
      </c>
      <c r="H2194" s="1324"/>
      <c r="I2194" s="39"/>
      <c r="J2194" s="39"/>
      <c r="K2194" s="39"/>
      <c r="L2194" s="39"/>
      <c r="M2194" s="39"/>
    </row>
    <row r="2195" spans="1:13" ht="45" customHeight="1" x14ac:dyDescent="0.2">
      <c r="A2195" s="1050"/>
      <c r="B2195" s="994"/>
      <c r="C2195" s="330" t="s">
        <v>2</v>
      </c>
      <c r="D2195" s="325">
        <v>0</v>
      </c>
      <c r="E2195" s="325">
        <v>0</v>
      </c>
      <c r="F2195" s="328">
        <v>0</v>
      </c>
      <c r="G2195" s="329">
        <v>0</v>
      </c>
      <c r="H2195" s="1324"/>
      <c r="I2195" s="39"/>
      <c r="J2195" s="39"/>
      <c r="K2195" s="39"/>
      <c r="L2195" s="39"/>
      <c r="M2195" s="39"/>
    </row>
    <row r="2196" spans="1:13" ht="48" customHeight="1" x14ac:dyDescent="0.2">
      <c r="A2196" s="1050"/>
      <c r="B2196" s="994"/>
      <c r="C2196" s="330" t="s">
        <v>1224</v>
      </c>
      <c r="D2196" s="325">
        <v>500</v>
      </c>
      <c r="E2196" s="325">
        <v>373.33</v>
      </c>
      <c r="F2196" s="328">
        <f>E2196/D2196*100</f>
        <v>74.665999999999997</v>
      </c>
      <c r="G2196" s="329">
        <f>E2196</f>
        <v>373.33</v>
      </c>
      <c r="H2196" s="1324"/>
      <c r="I2196" s="39"/>
      <c r="J2196" s="39"/>
      <c r="K2196" s="39"/>
      <c r="L2196" s="39"/>
      <c r="M2196" s="39"/>
    </row>
    <row r="2197" spans="1:13" ht="30" x14ac:dyDescent="0.2">
      <c r="A2197" s="1050"/>
      <c r="B2197" s="994"/>
      <c r="C2197" s="330" t="s">
        <v>268</v>
      </c>
      <c r="D2197" s="325">
        <v>0</v>
      </c>
      <c r="E2197" s="325">
        <v>0</v>
      </c>
      <c r="F2197" s="328">
        <v>0</v>
      </c>
      <c r="G2197" s="329">
        <v>0</v>
      </c>
      <c r="H2197" s="1324"/>
      <c r="I2197" s="39"/>
      <c r="J2197" s="39"/>
      <c r="K2197" s="39"/>
      <c r="L2197" s="39"/>
      <c r="M2197" s="39"/>
    </row>
    <row r="2198" spans="1:13" ht="45" x14ac:dyDescent="0.2">
      <c r="A2198" s="1051"/>
      <c r="B2198" s="994"/>
      <c r="C2198" s="331" t="s">
        <v>477</v>
      </c>
      <c r="D2198" s="340">
        <v>0</v>
      </c>
      <c r="E2198" s="340">
        <v>0</v>
      </c>
      <c r="F2198" s="341">
        <v>0</v>
      </c>
      <c r="G2198" s="329">
        <v>0</v>
      </c>
      <c r="H2198" s="1325"/>
      <c r="I2198" s="39"/>
      <c r="J2198" s="39"/>
      <c r="K2198" s="39"/>
      <c r="L2198" s="39"/>
      <c r="M2198" s="39"/>
    </row>
    <row r="2199" spans="1:13" ht="15" customHeight="1" x14ac:dyDescent="0.2">
      <c r="A2199" s="1314" t="s">
        <v>14</v>
      </c>
      <c r="B2199" s="1053" t="s">
        <v>863</v>
      </c>
      <c r="C2199" s="324" t="s">
        <v>267</v>
      </c>
      <c r="D2199" s="333">
        <f>SUM(D2200:D2204)</f>
        <v>12122</v>
      </c>
      <c r="E2199" s="333">
        <f>SUM(E2200:E2204)</f>
        <v>9835.11</v>
      </c>
      <c r="F2199" s="342">
        <f>E2199/D2199*100</f>
        <v>81.134383765055276</v>
      </c>
      <c r="G2199" s="329">
        <f>E2199</f>
        <v>9835.11</v>
      </c>
      <c r="H2199" s="242"/>
      <c r="I2199" s="39"/>
      <c r="J2199" s="39"/>
      <c r="K2199" s="39"/>
      <c r="L2199" s="39"/>
      <c r="M2199" s="39"/>
    </row>
    <row r="2200" spans="1:13" ht="45" x14ac:dyDescent="0.2">
      <c r="A2200" s="1315"/>
      <c r="B2200" s="1054"/>
      <c r="C2200" s="324" t="s">
        <v>210</v>
      </c>
      <c r="D2200" s="333">
        <f>D2206+D2212</f>
        <v>0</v>
      </c>
      <c r="E2200" s="333">
        <f>E2206+E2212</f>
        <v>0</v>
      </c>
      <c r="F2200" s="342">
        <v>0</v>
      </c>
      <c r="G2200" s="329">
        <v>0</v>
      </c>
      <c r="H2200" s="242"/>
      <c r="I2200" s="39"/>
      <c r="J2200" s="39"/>
      <c r="K2200" s="39"/>
      <c r="L2200" s="39"/>
      <c r="M2200" s="39"/>
    </row>
    <row r="2201" spans="1:13" ht="45" customHeight="1" x14ac:dyDescent="0.2">
      <c r="A2201" s="1315"/>
      <c r="B2201" s="1054"/>
      <c r="C2201" s="324" t="s">
        <v>2</v>
      </c>
      <c r="D2201" s="333">
        <f t="shared" ref="D2201:E2204" si="293">D2207+D2213</f>
        <v>0</v>
      </c>
      <c r="E2201" s="333">
        <f t="shared" si="293"/>
        <v>0</v>
      </c>
      <c r="F2201" s="342">
        <v>0</v>
      </c>
      <c r="G2201" s="329">
        <v>0</v>
      </c>
      <c r="H2201" s="242"/>
      <c r="I2201" s="39"/>
      <c r="J2201" s="39"/>
      <c r="K2201" s="39"/>
      <c r="L2201" s="39"/>
      <c r="M2201" s="39"/>
    </row>
    <row r="2202" spans="1:13" ht="49.5" customHeight="1" x14ac:dyDescent="0.2">
      <c r="A2202" s="1315"/>
      <c r="B2202" s="1054"/>
      <c r="C2202" s="324" t="s">
        <v>1224</v>
      </c>
      <c r="D2202" s="333">
        <f t="shared" si="293"/>
        <v>0</v>
      </c>
      <c r="E2202" s="333">
        <f t="shared" si="293"/>
        <v>0</v>
      </c>
      <c r="F2202" s="342">
        <v>0</v>
      </c>
      <c r="G2202" s="329">
        <v>0</v>
      </c>
      <c r="H2202" s="242"/>
      <c r="I2202" s="39"/>
      <c r="J2202" s="39"/>
      <c r="K2202" s="39"/>
      <c r="L2202" s="39"/>
      <c r="M2202" s="39"/>
    </row>
    <row r="2203" spans="1:13" ht="30" x14ac:dyDescent="0.2">
      <c r="A2203" s="1315"/>
      <c r="B2203" s="1054"/>
      <c r="C2203" s="324" t="s">
        <v>268</v>
      </c>
      <c r="D2203" s="333">
        <f t="shared" si="293"/>
        <v>0</v>
      </c>
      <c r="E2203" s="333">
        <f t="shared" si="293"/>
        <v>0</v>
      </c>
      <c r="F2203" s="342">
        <v>0</v>
      </c>
      <c r="G2203" s="329">
        <v>0</v>
      </c>
      <c r="H2203" s="242"/>
      <c r="I2203" s="39"/>
      <c r="J2203" s="39"/>
      <c r="K2203" s="39"/>
      <c r="L2203" s="39"/>
      <c r="M2203" s="39"/>
    </row>
    <row r="2204" spans="1:13" ht="45" x14ac:dyDescent="0.2">
      <c r="A2204" s="1316"/>
      <c r="B2204" s="1055"/>
      <c r="C2204" s="324" t="s">
        <v>477</v>
      </c>
      <c r="D2204" s="333">
        <f t="shared" si="293"/>
        <v>12122</v>
      </c>
      <c r="E2204" s="333">
        <f t="shared" si="293"/>
        <v>9835.11</v>
      </c>
      <c r="F2204" s="342">
        <f>E2204/D2204*100</f>
        <v>81.134383765055276</v>
      </c>
      <c r="G2204" s="329">
        <f>E2204</f>
        <v>9835.11</v>
      </c>
      <c r="H2204" s="242"/>
      <c r="I2204" s="39"/>
      <c r="J2204" s="39"/>
      <c r="K2204" s="39"/>
      <c r="L2204" s="39"/>
      <c r="M2204" s="39"/>
    </row>
    <row r="2205" spans="1:13" ht="15" customHeight="1" x14ac:dyDescent="0.2">
      <c r="A2205" s="1314" t="s">
        <v>145</v>
      </c>
      <c r="B2205" s="899" t="s">
        <v>484</v>
      </c>
      <c r="C2205" s="324" t="s">
        <v>267</v>
      </c>
      <c r="D2205" s="333">
        <f>D2206+D2207+D2208+D2210</f>
        <v>3000</v>
      </c>
      <c r="E2205" s="333">
        <f>E2206+E2207+E2208+E2210</f>
        <v>1728.25</v>
      </c>
      <c r="F2205" s="342">
        <f>E2205/D2205*100</f>
        <v>57.608333333333327</v>
      </c>
      <c r="G2205" s="329">
        <f>SUM(G2206:G2210)</f>
        <v>1728.25</v>
      </c>
      <c r="H2205" s="1046"/>
      <c r="I2205" s="39"/>
      <c r="J2205" s="39"/>
      <c r="K2205" s="39"/>
      <c r="L2205" s="39"/>
      <c r="M2205" s="39"/>
    </row>
    <row r="2206" spans="1:13" ht="45" x14ac:dyDescent="0.2">
      <c r="A2206" s="1315"/>
      <c r="B2206" s="899"/>
      <c r="C2206" s="324" t="s">
        <v>210</v>
      </c>
      <c r="D2206" s="333">
        <v>0</v>
      </c>
      <c r="E2206" s="333">
        <v>0</v>
      </c>
      <c r="F2206" s="342">
        <v>0</v>
      </c>
      <c r="G2206" s="329">
        <v>0</v>
      </c>
      <c r="H2206" s="1047"/>
      <c r="I2206" s="39"/>
      <c r="J2206" s="39"/>
      <c r="K2206" s="39"/>
      <c r="L2206" s="39"/>
      <c r="M2206" s="39"/>
    </row>
    <row r="2207" spans="1:13" ht="45" customHeight="1" x14ac:dyDescent="0.2">
      <c r="A2207" s="1315"/>
      <c r="B2207" s="899"/>
      <c r="C2207" s="324" t="s">
        <v>2</v>
      </c>
      <c r="D2207" s="333">
        <v>0</v>
      </c>
      <c r="E2207" s="333">
        <v>0</v>
      </c>
      <c r="F2207" s="342">
        <v>0</v>
      </c>
      <c r="G2207" s="329">
        <v>0</v>
      </c>
      <c r="H2207" s="1047"/>
      <c r="I2207" s="39"/>
      <c r="J2207" s="39"/>
      <c r="K2207" s="39"/>
      <c r="L2207" s="39"/>
      <c r="M2207" s="39"/>
    </row>
    <row r="2208" spans="1:13" ht="48" customHeight="1" x14ac:dyDescent="0.2">
      <c r="A2208" s="1315"/>
      <c r="B2208" s="899"/>
      <c r="C2208" s="324" t="s">
        <v>1224</v>
      </c>
      <c r="D2208" s="333">
        <v>0</v>
      </c>
      <c r="E2208" s="333">
        <v>0</v>
      </c>
      <c r="F2208" s="342">
        <v>0</v>
      </c>
      <c r="G2208" s="329">
        <v>0</v>
      </c>
      <c r="H2208" s="1047"/>
      <c r="I2208" s="39"/>
      <c r="J2208" s="39"/>
      <c r="K2208" s="39"/>
      <c r="L2208" s="39"/>
      <c r="M2208" s="39"/>
    </row>
    <row r="2209" spans="1:13" ht="30" customHeight="1" x14ac:dyDescent="0.2">
      <c r="A2209" s="1315"/>
      <c r="B2209" s="899"/>
      <c r="C2209" s="324" t="s">
        <v>268</v>
      </c>
      <c r="D2209" s="333">
        <v>0</v>
      </c>
      <c r="E2209" s="333">
        <v>0</v>
      </c>
      <c r="F2209" s="342">
        <v>0</v>
      </c>
      <c r="G2209" s="329">
        <v>0</v>
      </c>
      <c r="H2209" s="1047"/>
      <c r="I2209" s="39"/>
      <c r="J2209" s="39"/>
      <c r="K2209" s="39"/>
      <c r="L2209" s="39"/>
      <c r="M2209" s="39"/>
    </row>
    <row r="2210" spans="1:13" ht="65.25" customHeight="1" x14ac:dyDescent="0.2">
      <c r="A2210" s="1315"/>
      <c r="B2210" s="1053"/>
      <c r="C2210" s="324" t="s">
        <v>477</v>
      </c>
      <c r="D2210" s="343">
        <v>3000</v>
      </c>
      <c r="E2210" s="343">
        <v>1728.25</v>
      </c>
      <c r="F2210" s="344">
        <f>E2210/D2210*100</f>
        <v>57.608333333333327</v>
      </c>
      <c r="G2210" s="329">
        <f>E2210</f>
        <v>1728.25</v>
      </c>
      <c r="H2210" s="1048"/>
      <c r="I2210" s="39"/>
      <c r="J2210" s="39"/>
      <c r="K2210" s="39"/>
      <c r="L2210" s="39"/>
      <c r="M2210" s="39"/>
    </row>
    <row r="2211" spans="1:13" ht="15" customHeight="1" x14ac:dyDescent="0.2">
      <c r="A2211" s="1327" t="s">
        <v>167</v>
      </c>
      <c r="B2211" s="899" t="s">
        <v>485</v>
      </c>
      <c r="C2211" s="345" t="s">
        <v>267</v>
      </c>
      <c r="D2211" s="333">
        <f>D2212+D2213+D2214+D2216</f>
        <v>9122</v>
      </c>
      <c r="E2211" s="333">
        <f>E2212+E2213+E2214+E2216</f>
        <v>8106.86</v>
      </c>
      <c r="F2211" s="342">
        <f>E2211/D2211*100</f>
        <v>88.871519403639553</v>
      </c>
      <c r="G2211" s="329">
        <f>SUM(G2212:G2216)</f>
        <v>8106.86</v>
      </c>
      <c r="H2211" s="1323"/>
      <c r="I2211" s="39"/>
      <c r="J2211" s="39"/>
      <c r="K2211" s="39"/>
      <c r="L2211" s="39"/>
      <c r="M2211" s="39"/>
    </row>
    <row r="2212" spans="1:13" ht="45" x14ac:dyDescent="0.2">
      <c r="A2212" s="1327"/>
      <c r="B2212" s="899"/>
      <c r="C2212" s="346" t="s">
        <v>210</v>
      </c>
      <c r="D2212" s="347">
        <v>0</v>
      </c>
      <c r="E2212" s="347">
        <v>0</v>
      </c>
      <c r="F2212" s="348">
        <v>0</v>
      </c>
      <c r="G2212" s="329">
        <v>0</v>
      </c>
      <c r="H2212" s="1324"/>
      <c r="I2212" s="39"/>
      <c r="J2212" s="39"/>
      <c r="K2212" s="39"/>
      <c r="L2212" s="39"/>
      <c r="M2212" s="39"/>
    </row>
    <row r="2213" spans="1:13" ht="45" customHeight="1" x14ac:dyDescent="0.2">
      <c r="A2213" s="1327"/>
      <c r="B2213" s="899"/>
      <c r="C2213" s="349" t="s">
        <v>2</v>
      </c>
      <c r="D2213" s="325">
        <v>0</v>
      </c>
      <c r="E2213" s="325">
        <v>0</v>
      </c>
      <c r="F2213" s="328">
        <v>0</v>
      </c>
      <c r="G2213" s="329">
        <v>0</v>
      </c>
      <c r="H2213" s="1324"/>
      <c r="I2213" s="39"/>
      <c r="J2213" s="39"/>
      <c r="K2213" s="39"/>
      <c r="L2213" s="39"/>
      <c r="M2213" s="39"/>
    </row>
    <row r="2214" spans="1:13" ht="51.75" customHeight="1" x14ac:dyDescent="0.2">
      <c r="A2214" s="1327"/>
      <c r="B2214" s="899"/>
      <c r="C2214" s="349" t="s">
        <v>1224</v>
      </c>
      <c r="D2214" s="325">
        <v>0</v>
      </c>
      <c r="E2214" s="325">
        <v>0</v>
      </c>
      <c r="F2214" s="328">
        <v>0</v>
      </c>
      <c r="G2214" s="329">
        <v>0</v>
      </c>
      <c r="H2214" s="1324"/>
      <c r="I2214" s="39"/>
      <c r="J2214" s="39"/>
      <c r="K2214" s="39"/>
      <c r="L2214" s="39"/>
      <c r="M2214" s="39"/>
    </row>
    <row r="2215" spans="1:13" ht="30" customHeight="1" x14ac:dyDescent="0.2">
      <c r="A2215" s="1327"/>
      <c r="B2215" s="899"/>
      <c r="C2215" s="349" t="s">
        <v>268</v>
      </c>
      <c r="D2215" s="350">
        <v>0</v>
      </c>
      <c r="E2215" s="325">
        <v>0</v>
      </c>
      <c r="F2215" s="328">
        <v>0</v>
      </c>
      <c r="G2215" s="329">
        <v>0</v>
      </c>
      <c r="H2215" s="1324"/>
      <c r="I2215" s="39"/>
      <c r="J2215" s="39"/>
      <c r="K2215" s="39"/>
      <c r="L2215" s="39"/>
      <c r="M2215" s="39"/>
    </row>
    <row r="2216" spans="1:13" ht="64.5" customHeight="1" x14ac:dyDescent="0.2">
      <c r="A2216" s="1327"/>
      <c r="B2216" s="899"/>
      <c r="C2216" s="351" t="s">
        <v>477</v>
      </c>
      <c r="D2216" s="340">
        <v>9122</v>
      </c>
      <c r="E2216" s="340">
        <v>8106.86</v>
      </c>
      <c r="F2216" s="341">
        <f>E2216/D2216*100</f>
        <v>88.871519403639553</v>
      </c>
      <c r="G2216" s="329">
        <f t="shared" ref="G2216:G2223" si="294">E2216</f>
        <v>8106.86</v>
      </c>
      <c r="H2216" s="1325"/>
      <c r="I2216" s="39"/>
      <c r="J2216" s="39"/>
      <c r="K2216" s="39"/>
      <c r="L2216" s="39"/>
      <c r="M2216" s="39"/>
    </row>
    <row r="2217" spans="1:13" ht="15" customHeight="1" x14ac:dyDescent="0.2">
      <c r="A2217" s="1049" t="s">
        <v>171</v>
      </c>
      <c r="B2217" s="993" t="s">
        <v>486</v>
      </c>
      <c r="C2217" s="324" t="s">
        <v>267</v>
      </c>
      <c r="D2217" s="338">
        <f>D2218+D2219+D2220+D2221</f>
        <v>150</v>
      </c>
      <c r="E2217" s="338">
        <f>SUM(E2218:E2222)</f>
        <v>150</v>
      </c>
      <c r="F2217" s="341">
        <f>E2217/D2217*100</f>
        <v>100</v>
      </c>
      <c r="G2217" s="329">
        <f t="shared" si="294"/>
        <v>150</v>
      </c>
      <c r="H2217" s="242"/>
      <c r="I2217" s="39"/>
      <c r="J2217" s="39"/>
      <c r="K2217" s="39"/>
      <c r="L2217" s="39"/>
      <c r="M2217" s="39"/>
    </row>
    <row r="2218" spans="1:13" ht="45" x14ac:dyDescent="0.2">
      <c r="A2218" s="1050"/>
      <c r="B2218" s="994"/>
      <c r="C2218" s="327" t="s">
        <v>210</v>
      </c>
      <c r="D2218" s="338">
        <f>D2224+D2230+D2236</f>
        <v>0</v>
      </c>
      <c r="E2218" s="338">
        <v>0</v>
      </c>
      <c r="F2218" s="328">
        <v>0</v>
      </c>
      <c r="G2218" s="329">
        <f t="shared" si="294"/>
        <v>0</v>
      </c>
      <c r="H2218" s="242"/>
      <c r="I2218" s="39"/>
      <c r="J2218" s="39"/>
      <c r="K2218" s="39"/>
      <c r="L2218" s="39"/>
      <c r="M2218" s="39"/>
    </row>
    <row r="2219" spans="1:13" ht="45" customHeight="1" x14ac:dyDescent="0.2">
      <c r="A2219" s="1050"/>
      <c r="B2219" s="994"/>
      <c r="C2219" s="330" t="s">
        <v>2</v>
      </c>
      <c r="D2219" s="338">
        <f>D2225+D2231+D2237</f>
        <v>0</v>
      </c>
      <c r="E2219" s="338">
        <v>0</v>
      </c>
      <c r="F2219" s="328">
        <v>0</v>
      </c>
      <c r="G2219" s="329">
        <f t="shared" si="294"/>
        <v>0</v>
      </c>
      <c r="H2219" s="242"/>
      <c r="I2219" s="39"/>
      <c r="J2219" s="39"/>
      <c r="K2219" s="39"/>
      <c r="L2219" s="39"/>
      <c r="M2219" s="39"/>
    </row>
    <row r="2220" spans="1:13" ht="52.5" customHeight="1" x14ac:dyDescent="0.2">
      <c r="A2220" s="1050"/>
      <c r="B2220" s="994"/>
      <c r="C2220" s="330" t="s">
        <v>1224</v>
      </c>
      <c r="D2220" s="338">
        <f>D2226+D2232+D2238</f>
        <v>150</v>
      </c>
      <c r="E2220" s="338">
        <f>E2226+E2232</f>
        <v>150</v>
      </c>
      <c r="F2220" s="341">
        <f>E2220/D2220*100</f>
        <v>100</v>
      </c>
      <c r="G2220" s="329">
        <f t="shared" si="294"/>
        <v>150</v>
      </c>
      <c r="H2220" s="242"/>
      <c r="I2220" s="39"/>
      <c r="J2220" s="39"/>
      <c r="K2220" s="39"/>
      <c r="L2220" s="39"/>
      <c r="M2220" s="39"/>
    </row>
    <row r="2221" spans="1:13" ht="30" x14ac:dyDescent="0.2">
      <c r="A2221" s="1050"/>
      <c r="B2221" s="994"/>
      <c r="C2221" s="330" t="s">
        <v>268</v>
      </c>
      <c r="D2221" s="338">
        <f>D2227+D2233+D2239</f>
        <v>0</v>
      </c>
      <c r="E2221" s="338">
        <f>E2227+E2233</f>
        <v>0</v>
      </c>
      <c r="F2221" s="328">
        <v>0</v>
      </c>
      <c r="G2221" s="329">
        <f t="shared" si="294"/>
        <v>0</v>
      </c>
      <c r="H2221" s="242"/>
      <c r="I2221" s="39"/>
      <c r="J2221" s="39"/>
      <c r="K2221" s="39"/>
      <c r="L2221" s="39"/>
      <c r="M2221" s="39"/>
    </row>
    <row r="2222" spans="1:13" ht="45" x14ac:dyDescent="0.2">
      <c r="A2222" s="1051"/>
      <c r="B2222" s="995"/>
      <c r="C2222" s="330" t="s">
        <v>477</v>
      </c>
      <c r="D2222" s="338">
        <f>D2228+D2234+D2240</f>
        <v>0</v>
      </c>
      <c r="E2222" s="338">
        <f>E2228+E2234</f>
        <v>0</v>
      </c>
      <c r="F2222" s="328">
        <v>0</v>
      </c>
      <c r="G2222" s="329">
        <f t="shared" si="294"/>
        <v>0</v>
      </c>
      <c r="H2222" s="242"/>
      <c r="I2222" s="39"/>
      <c r="J2222" s="39"/>
      <c r="K2222" s="39"/>
      <c r="L2222" s="39"/>
      <c r="M2222" s="39"/>
    </row>
    <row r="2223" spans="1:13" ht="15" customHeight="1" x14ac:dyDescent="0.2">
      <c r="A2223" s="1049" t="s">
        <v>173</v>
      </c>
      <c r="B2223" s="993" t="s">
        <v>487</v>
      </c>
      <c r="C2223" s="324" t="s">
        <v>267</v>
      </c>
      <c r="D2223" s="338">
        <f>D2224+D2225+D2226+D2227</f>
        <v>150</v>
      </c>
      <c r="E2223" s="338">
        <f>E2224+E2225+E2226+E2227</f>
        <v>150</v>
      </c>
      <c r="F2223" s="341">
        <f>E2223/D2223*100</f>
        <v>100</v>
      </c>
      <c r="G2223" s="329">
        <f t="shared" si="294"/>
        <v>150</v>
      </c>
      <c r="H2223" s="1046" t="s">
        <v>1282</v>
      </c>
      <c r="I2223" s="39"/>
      <c r="J2223" s="39"/>
      <c r="K2223" s="39"/>
      <c r="L2223" s="39"/>
      <c r="M2223" s="39"/>
    </row>
    <row r="2224" spans="1:13" ht="45" x14ac:dyDescent="0.2">
      <c r="A2224" s="1050"/>
      <c r="B2224" s="994"/>
      <c r="C2224" s="327" t="s">
        <v>210</v>
      </c>
      <c r="D2224" s="325">
        <v>0</v>
      </c>
      <c r="E2224" s="325">
        <v>0</v>
      </c>
      <c r="F2224" s="328">
        <v>0</v>
      </c>
      <c r="G2224" s="329">
        <v>0</v>
      </c>
      <c r="H2224" s="1047"/>
      <c r="I2224" s="39"/>
      <c r="J2224" s="39"/>
      <c r="K2224" s="39"/>
      <c r="L2224" s="39"/>
      <c r="M2224" s="39"/>
    </row>
    <row r="2225" spans="1:13" ht="45" customHeight="1" x14ac:dyDescent="0.2">
      <c r="A2225" s="1050"/>
      <c r="B2225" s="994"/>
      <c r="C2225" s="330" t="s">
        <v>2</v>
      </c>
      <c r="D2225" s="325">
        <v>0</v>
      </c>
      <c r="E2225" s="325">
        <v>0</v>
      </c>
      <c r="F2225" s="328">
        <v>0</v>
      </c>
      <c r="G2225" s="329">
        <v>0</v>
      </c>
      <c r="H2225" s="1047"/>
      <c r="I2225" s="39"/>
      <c r="J2225" s="39"/>
      <c r="K2225" s="39"/>
      <c r="L2225" s="39"/>
      <c r="M2225" s="39"/>
    </row>
    <row r="2226" spans="1:13" ht="42" customHeight="1" x14ac:dyDescent="0.2">
      <c r="A2226" s="1050"/>
      <c r="B2226" s="994"/>
      <c r="C2226" s="330" t="s">
        <v>1224</v>
      </c>
      <c r="D2226" s="338">
        <v>150</v>
      </c>
      <c r="E2226" s="325">
        <v>150</v>
      </c>
      <c r="F2226" s="341">
        <f>E2226/D2226*100</f>
        <v>100</v>
      </c>
      <c r="G2226" s="329">
        <f>E2226</f>
        <v>150</v>
      </c>
      <c r="H2226" s="1047"/>
      <c r="I2226" s="39"/>
      <c r="J2226" s="39"/>
      <c r="K2226" s="39"/>
      <c r="L2226" s="39"/>
      <c r="M2226" s="39"/>
    </row>
    <row r="2227" spans="1:13" ht="30" x14ac:dyDescent="0.2">
      <c r="A2227" s="1050"/>
      <c r="B2227" s="994"/>
      <c r="C2227" s="330" t="s">
        <v>268</v>
      </c>
      <c r="D2227" s="325">
        <v>0</v>
      </c>
      <c r="E2227" s="325">
        <v>0</v>
      </c>
      <c r="F2227" s="328">
        <v>0</v>
      </c>
      <c r="G2227" s="329">
        <v>0</v>
      </c>
      <c r="H2227" s="1048"/>
      <c r="I2227" s="39"/>
      <c r="J2227" s="39"/>
      <c r="K2227" s="39"/>
      <c r="L2227" s="39"/>
      <c r="M2227" s="39"/>
    </row>
    <row r="2228" spans="1:13" ht="45" x14ac:dyDescent="0.2">
      <c r="A2228" s="1051"/>
      <c r="B2228" s="994"/>
      <c r="C2228" s="330" t="s">
        <v>477</v>
      </c>
      <c r="D2228" s="325">
        <v>0</v>
      </c>
      <c r="E2228" s="325">
        <v>0</v>
      </c>
      <c r="F2228" s="328">
        <v>0</v>
      </c>
      <c r="G2228" s="329">
        <v>0</v>
      </c>
      <c r="H2228" s="242"/>
      <c r="I2228" s="39"/>
      <c r="J2228" s="39"/>
      <c r="K2228" s="39"/>
      <c r="L2228" s="39"/>
      <c r="M2228" s="39"/>
    </row>
    <row r="2229" spans="1:13" ht="15" customHeight="1" x14ac:dyDescent="0.2">
      <c r="A2229" s="1314" t="s">
        <v>488</v>
      </c>
      <c r="B2229" s="899" t="s">
        <v>489</v>
      </c>
      <c r="C2229" s="352" t="s">
        <v>267</v>
      </c>
      <c r="D2229" s="325">
        <f>D2230+D2231+D2232+D2233</f>
        <v>0</v>
      </c>
      <c r="E2229" s="325">
        <f>E2230+E2231+E2232+E2233</f>
        <v>0</v>
      </c>
      <c r="F2229" s="328">
        <v>0</v>
      </c>
      <c r="G2229" s="329">
        <f>G2230+G2231+G2232+G2233</f>
        <v>0</v>
      </c>
      <c r="H2229" s="242"/>
      <c r="I2229" s="39"/>
      <c r="J2229" s="39"/>
      <c r="K2229" s="39"/>
      <c r="L2229" s="39"/>
      <c r="M2229" s="39"/>
    </row>
    <row r="2230" spans="1:13" ht="45" x14ac:dyDescent="0.2">
      <c r="A2230" s="1315"/>
      <c r="B2230" s="899"/>
      <c r="C2230" s="346" t="s">
        <v>210</v>
      </c>
      <c r="D2230" s="325">
        <v>0</v>
      </c>
      <c r="E2230" s="325">
        <v>0</v>
      </c>
      <c r="F2230" s="328">
        <v>0</v>
      </c>
      <c r="G2230" s="329">
        <v>0</v>
      </c>
      <c r="H2230" s="242"/>
      <c r="I2230" s="39"/>
      <c r="J2230" s="39"/>
      <c r="K2230" s="39"/>
      <c r="L2230" s="39"/>
      <c r="M2230" s="39"/>
    </row>
    <row r="2231" spans="1:13" ht="45" customHeight="1" x14ac:dyDescent="0.2">
      <c r="A2231" s="1315"/>
      <c r="B2231" s="899"/>
      <c r="C2231" s="349" t="s">
        <v>2</v>
      </c>
      <c r="D2231" s="325">
        <v>0</v>
      </c>
      <c r="E2231" s="325">
        <v>0</v>
      </c>
      <c r="F2231" s="328">
        <v>0</v>
      </c>
      <c r="G2231" s="329">
        <v>0</v>
      </c>
      <c r="H2231" s="242"/>
      <c r="I2231" s="39"/>
      <c r="J2231" s="39"/>
      <c r="K2231" s="39"/>
      <c r="L2231" s="39"/>
      <c r="M2231" s="39"/>
    </row>
    <row r="2232" spans="1:13" ht="48" customHeight="1" x14ac:dyDescent="0.2">
      <c r="A2232" s="1315"/>
      <c r="B2232" s="899"/>
      <c r="C2232" s="349" t="s">
        <v>1224</v>
      </c>
      <c r="D2232" s="325">
        <v>0</v>
      </c>
      <c r="E2232" s="325">
        <v>0</v>
      </c>
      <c r="F2232" s="328">
        <v>0</v>
      </c>
      <c r="G2232" s="329">
        <v>0</v>
      </c>
      <c r="H2232" s="157"/>
      <c r="I2232" s="39"/>
      <c r="J2232" s="39"/>
      <c r="K2232" s="39"/>
      <c r="L2232" s="39"/>
      <c r="M2232" s="39"/>
    </row>
    <row r="2233" spans="1:13" ht="56.25" customHeight="1" x14ac:dyDescent="0.2">
      <c r="A2233" s="1315"/>
      <c r="B2233" s="899"/>
      <c r="C2233" s="349" t="s">
        <v>268</v>
      </c>
      <c r="D2233" s="325">
        <v>0</v>
      </c>
      <c r="E2233" s="325">
        <v>0</v>
      </c>
      <c r="F2233" s="328">
        <v>0</v>
      </c>
      <c r="G2233" s="329">
        <v>0</v>
      </c>
      <c r="H2233" s="157"/>
      <c r="I2233" s="39"/>
      <c r="J2233" s="39"/>
      <c r="K2233" s="39"/>
      <c r="L2233" s="39"/>
      <c r="M2233" s="39"/>
    </row>
    <row r="2234" spans="1:13" ht="165" customHeight="1" x14ac:dyDescent="0.2">
      <c r="A2234" s="1316"/>
      <c r="B2234" s="899"/>
      <c r="C2234" s="349" t="s">
        <v>477</v>
      </c>
      <c r="D2234" s="325">
        <v>0</v>
      </c>
      <c r="E2234" s="325">
        <v>0</v>
      </c>
      <c r="F2234" s="328">
        <v>0</v>
      </c>
      <c r="G2234" s="329">
        <v>0</v>
      </c>
      <c r="H2234" s="157"/>
      <c r="I2234" s="39"/>
      <c r="J2234" s="39"/>
      <c r="K2234" s="39"/>
      <c r="L2234" s="39"/>
      <c r="M2234" s="39"/>
    </row>
    <row r="2235" spans="1:13" ht="15" customHeight="1" x14ac:dyDescent="0.2">
      <c r="A2235" s="1334" t="s">
        <v>490</v>
      </c>
      <c r="B2235" s="899" t="s">
        <v>491</v>
      </c>
      <c r="C2235" s="352" t="s">
        <v>267</v>
      </c>
      <c r="D2235" s="325">
        <f>SUM(D2236:D2240)</f>
        <v>0</v>
      </c>
      <c r="E2235" s="325">
        <f>SUM(E2236:E2240)</f>
        <v>0</v>
      </c>
      <c r="F2235" s="328">
        <f>SUM(F2236:F2240)</f>
        <v>0</v>
      </c>
      <c r="G2235" s="329">
        <f>SUM(G2236:G2240)</f>
        <v>0</v>
      </c>
      <c r="H2235" s="157"/>
      <c r="I2235" s="39"/>
      <c r="J2235" s="39"/>
      <c r="K2235" s="39"/>
      <c r="L2235" s="39"/>
      <c r="M2235" s="39"/>
    </row>
    <row r="2236" spans="1:13" ht="45" customHeight="1" x14ac:dyDescent="0.2">
      <c r="A2236" s="1335"/>
      <c r="B2236" s="899"/>
      <c r="C2236" s="346" t="s">
        <v>210</v>
      </c>
      <c r="D2236" s="325">
        <v>0</v>
      </c>
      <c r="E2236" s="325">
        <v>0</v>
      </c>
      <c r="F2236" s="328">
        <v>0</v>
      </c>
      <c r="G2236" s="329">
        <v>0</v>
      </c>
      <c r="H2236" s="157"/>
      <c r="I2236" s="39"/>
      <c r="J2236" s="39"/>
      <c r="K2236" s="39"/>
      <c r="L2236" s="39"/>
      <c r="M2236" s="39"/>
    </row>
    <row r="2237" spans="1:13" ht="45" customHeight="1" x14ac:dyDescent="0.2">
      <c r="A2237" s="1335"/>
      <c r="B2237" s="899"/>
      <c r="C2237" s="349" t="s">
        <v>2</v>
      </c>
      <c r="D2237" s="325">
        <v>0</v>
      </c>
      <c r="E2237" s="325">
        <v>0</v>
      </c>
      <c r="F2237" s="328">
        <v>0</v>
      </c>
      <c r="G2237" s="329">
        <v>0</v>
      </c>
      <c r="H2237" s="157"/>
      <c r="I2237" s="39"/>
      <c r="J2237" s="39"/>
      <c r="K2237" s="39"/>
      <c r="L2237" s="39"/>
      <c r="M2237" s="39"/>
    </row>
    <row r="2238" spans="1:13" ht="52.5" customHeight="1" x14ac:dyDescent="0.2">
      <c r="A2238" s="1335"/>
      <c r="B2238" s="899"/>
      <c r="C2238" s="349" t="s">
        <v>1224</v>
      </c>
      <c r="D2238" s="325">
        <v>0</v>
      </c>
      <c r="E2238" s="325">
        <v>0</v>
      </c>
      <c r="F2238" s="328">
        <v>0</v>
      </c>
      <c r="G2238" s="329">
        <v>0</v>
      </c>
      <c r="H2238" s="157"/>
      <c r="I2238" s="39"/>
      <c r="J2238" s="39"/>
      <c r="K2238" s="39"/>
      <c r="L2238" s="39"/>
      <c r="M2238" s="39"/>
    </row>
    <row r="2239" spans="1:13" ht="30" x14ac:dyDescent="0.2">
      <c r="A2239" s="1335"/>
      <c r="B2239" s="899"/>
      <c r="C2239" s="349" t="s">
        <v>268</v>
      </c>
      <c r="D2239" s="325">
        <v>0</v>
      </c>
      <c r="E2239" s="325">
        <v>0</v>
      </c>
      <c r="F2239" s="328">
        <v>0</v>
      </c>
      <c r="G2239" s="329">
        <v>0</v>
      </c>
      <c r="H2239" s="157"/>
      <c r="I2239" s="39"/>
      <c r="J2239" s="39"/>
      <c r="K2239" s="39"/>
      <c r="L2239" s="39"/>
      <c r="M2239" s="39"/>
    </row>
    <row r="2240" spans="1:13" ht="45" x14ac:dyDescent="0.2">
      <c r="A2240" s="1336"/>
      <c r="B2240" s="899"/>
      <c r="C2240" s="349" t="s">
        <v>477</v>
      </c>
      <c r="D2240" s="325">
        <v>0</v>
      </c>
      <c r="E2240" s="325">
        <v>0</v>
      </c>
      <c r="F2240" s="328">
        <v>0</v>
      </c>
      <c r="G2240" s="329">
        <v>0</v>
      </c>
      <c r="H2240" s="157"/>
      <c r="I2240" s="39"/>
      <c r="J2240" s="39"/>
      <c r="K2240" s="39"/>
      <c r="L2240" s="39"/>
      <c r="M2240" s="39"/>
    </row>
    <row r="2241" spans="1:13" ht="36" customHeight="1" x14ac:dyDescent="0.2">
      <c r="A2241" s="889" t="s">
        <v>864</v>
      </c>
      <c r="B2241" s="890"/>
      <c r="C2241" s="890"/>
      <c r="D2241" s="890"/>
      <c r="E2241" s="890"/>
      <c r="F2241" s="890"/>
      <c r="G2241" s="890"/>
      <c r="H2241" s="891"/>
      <c r="I2241" s="39"/>
      <c r="J2241" s="39"/>
      <c r="K2241" s="39"/>
      <c r="L2241" s="39"/>
      <c r="M2241" s="39"/>
    </row>
    <row r="2242" spans="1:13" ht="15" customHeight="1" x14ac:dyDescent="0.2">
      <c r="A2242" s="1329"/>
      <c r="B2242" s="1330" t="s">
        <v>212</v>
      </c>
      <c r="C2242" s="353" t="s">
        <v>267</v>
      </c>
      <c r="D2242" s="314">
        <f>D2243+D2244+D2245+D2246</f>
        <v>5234.7900000000009</v>
      </c>
      <c r="E2242" s="314">
        <f>E2243+E2244+E2245+E2246</f>
        <v>4781.3900000000003</v>
      </c>
      <c r="F2242" s="315">
        <f>E2242/D2242*100</f>
        <v>91.338716548323802</v>
      </c>
      <c r="G2242" s="316">
        <f t="shared" ref="G2242:G2257" si="295">E2242</f>
        <v>4781.3900000000003</v>
      </c>
      <c r="H2242" s="242"/>
      <c r="I2242" s="39"/>
      <c r="J2242" s="39"/>
      <c r="K2242" s="39"/>
      <c r="L2242" s="39"/>
      <c r="M2242" s="39"/>
    </row>
    <row r="2243" spans="1:13" ht="42.75" x14ac:dyDescent="0.2">
      <c r="A2243" s="1329"/>
      <c r="B2243" s="1331"/>
      <c r="C2243" s="354" t="s">
        <v>210</v>
      </c>
      <c r="D2243" s="314">
        <f t="shared" ref="D2243:E2246" si="296">D2248+D2318</f>
        <v>0</v>
      </c>
      <c r="E2243" s="314">
        <f t="shared" si="296"/>
        <v>0</v>
      </c>
      <c r="F2243" s="315">
        <v>0</v>
      </c>
      <c r="G2243" s="316">
        <f t="shared" si="295"/>
        <v>0</v>
      </c>
      <c r="H2243" s="364"/>
      <c r="I2243" s="39"/>
      <c r="J2243" s="39"/>
      <c r="K2243" s="39"/>
      <c r="L2243" s="39"/>
      <c r="M2243" s="39"/>
    </row>
    <row r="2244" spans="1:13" ht="57" x14ac:dyDescent="0.2">
      <c r="A2244" s="1329"/>
      <c r="B2244" s="1331"/>
      <c r="C2244" s="355" t="s">
        <v>2</v>
      </c>
      <c r="D2244" s="314">
        <f>D2249+D2319</f>
        <v>2543.4900000000002</v>
      </c>
      <c r="E2244" s="314">
        <f t="shared" si="296"/>
        <v>2543.4900000000002</v>
      </c>
      <c r="F2244" s="315">
        <f>E2244/D2244*100</f>
        <v>100</v>
      </c>
      <c r="G2244" s="316">
        <f t="shared" si="295"/>
        <v>2543.4900000000002</v>
      </c>
      <c r="H2244" s="157"/>
      <c r="I2244" s="39"/>
      <c r="J2244" s="39"/>
      <c r="K2244" s="39"/>
      <c r="L2244" s="39"/>
      <c r="M2244" s="39"/>
    </row>
    <row r="2245" spans="1:13" ht="49.5" customHeight="1" x14ac:dyDescent="0.2">
      <c r="A2245" s="1329"/>
      <c r="B2245" s="1331"/>
      <c r="C2245" s="355" t="s">
        <v>1224</v>
      </c>
      <c r="D2245" s="314">
        <f t="shared" si="296"/>
        <v>2691.3</v>
      </c>
      <c r="E2245" s="314">
        <f t="shared" si="296"/>
        <v>2237.9</v>
      </c>
      <c r="F2245" s="315">
        <f>E2245/D2245*100</f>
        <v>83.153123026046899</v>
      </c>
      <c r="G2245" s="316">
        <f t="shared" si="295"/>
        <v>2237.9</v>
      </c>
      <c r="H2245" s="157"/>
      <c r="I2245" s="39"/>
      <c r="J2245" s="39"/>
      <c r="K2245" s="39"/>
      <c r="L2245" s="39"/>
      <c r="M2245" s="39"/>
    </row>
    <row r="2246" spans="1:13" ht="34.5" customHeight="1" x14ac:dyDescent="0.2">
      <c r="A2246" s="1329"/>
      <c r="B2246" s="1332"/>
      <c r="C2246" s="355" t="s">
        <v>268</v>
      </c>
      <c r="D2246" s="314">
        <f t="shared" si="296"/>
        <v>0</v>
      </c>
      <c r="E2246" s="314">
        <f t="shared" si="296"/>
        <v>0</v>
      </c>
      <c r="F2246" s="315">
        <v>0</v>
      </c>
      <c r="G2246" s="316">
        <f t="shared" si="295"/>
        <v>0</v>
      </c>
      <c r="H2246" s="157"/>
      <c r="I2246" s="39"/>
      <c r="J2246" s="39"/>
      <c r="K2246" s="39"/>
      <c r="L2246" s="39"/>
      <c r="M2246" s="39"/>
    </row>
    <row r="2247" spans="1:13" ht="15" customHeight="1" x14ac:dyDescent="0.2">
      <c r="A2247" s="1328" t="s">
        <v>10</v>
      </c>
      <c r="B2247" s="1333" t="s">
        <v>492</v>
      </c>
      <c r="C2247" s="324" t="s">
        <v>267</v>
      </c>
      <c r="D2247" s="356">
        <f>D2248+D2249+D2250+D2251</f>
        <v>5234.7900000000009</v>
      </c>
      <c r="E2247" s="356">
        <f>E2248+E2249+E2250+E2251</f>
        <v>4781.3900000000003</v>
      </c>
      <c r="F2247" s="357">
        <f>E2247/D2247*100</f>
        <v>91.338716548323802</v>
      </c>
      <c r="G2247" s="358">
        <f t="shared" si="295"/>
        <v>4781.3900000000003</v>
      </c>
      <c r="H2247" s="362"/>
      <c r="I2247" s="39"/>
      <c r="J2247" s="39"/>
      <c r="K2247" s="39"/>
      <c r="L2247" s="39"/>
      <c r="M2247" s="39"/>
    </row>
    <row r="2248" spans="1:13" ht="45" x14ac:dyDescent="0.2">
      <c r="A2248" s="1328"/>
      <c r="B2248" s="976"/>
      <c r="C2248" s="327" t="s">
        <v>210</v>
      </c>
      <c r="D2248" s="356">
        <f t="shared" ref="D2248:E2251" si="297">D2253+D2278+D2298</f>
        <v>0</v>
      </c>
      <c r="E2248" s="356">
        <f t="shared" si="297"/>
        <v>0</v>
      </c>
      <c r="F2248" s="357">
        <v>0</v>
      </c>
      <c r="G2248" s="358">
        <f t="shared" si="295"/>
        <v>0</v>
      </c>
      <c r="H2248" s="157"/>
      <c r="I2248" s="39"/>
      <c r="J2248" s="39"/>
      <c r="K2248" s="39"/>
      <c r="L2248" s="39"/>
      <c r="M2248" s="39"/>
    </row>
    <row r="2249" spans="1:13" ht="45" customHeight="1" x14ac:dyDescent="0.2">
      <c r="A2249" s="1328"/>
      <c r="B2249" s="976"/>
      <c r="C2249" s="330" t="s">
        <v>2</v>
      </c>
      <c r="D2249" s="356">
        <f t="shared" si="297"/>
        <v>2543.4900000000002</v>
      </c>
      <c r="E2249" s="356">
        <f>E2254+E2279+E2299</f>
        <v>2543.4900000000002</v>
      </c>
      <c r="F2249" s="357">
        <f>E2249/D2249*100</f>
        <v>100</v>
      </c>
      <c r="G2249" s="358">
        <f t="shared" si="295"/>
        <v>2543.4900000000002</v>
      </c>
      <c r="H2249" s="157"/>
      <c r="I2249" s="39"/>
      <c r="J2249" s="39"/>
      <c r="K2249" s="39"/>
      <c r="L2249" s="39"/>
      <c r="M2249" s="39"/>
    </row>
    <row r="2250" spans="1:13" ht="51.75" customHeight="1" x14ac:dyDescent="0.2">
      <c r="A2250" s="1328"/>
      <c r="B2250" s="976"/>
      <c r="C2250" s="330" t="s">
        <v>1224</v>
      </c>
      <c r="D2250" s="356">
        <f t="shared" si="297"/>
        <v>2691.3</v>
      </c>
      <c r="E2250" s="356">
        <f t="shared" si="297"/>
        <v>2237.9</v>
      </c>
      <c r="F2250" s="357">
        <f>E2250/D2250*100</f>
        <v>83.153123026046899</v>
      </c>
      <c r="G2250" s="358">
        <f t="shared" si="295"/>
        <v>2237.9</v>
      </c>
      <c r="H2250" s="157"/>
      <c r="I2250" s="39"/>
      <c r="J2250" s="39"/>
      <c r="K2250" s="39"/>
      <c r="L2250" s="39"/>
      <c r="M2250" s="39"/>
    </row>
    <row r="2251" spans="1:13" ht="30" x14ac:dyDescent="0.2">
      <c r="A2251" s="1328"/>
      <c r="B2251" s="976"/>
      <c r="C2251" s="330" t="s">
        <v>268</v>
      </c>
      <c r="D2251" s="356">
        <f t="shared" si="297"/>
        <v>0</v>
      </c>
      <c r="E2251" s="356">
        <f t="shared" si="297"/>
        <v>0</v>
      </c>
      <c r="F2251" s="357">
        <v>0</v>
      </c>
      <c r="G2251" s="358">
        <f t="shared" si="295"/>
        <v>0</v>
      </c>
      <c r="H2251" s="157"/>
      <c r="I2251" s="39"/>
      <c r="J2251" s="39"/>
      <c r="K2251" s="39"/>
      <c r="L2251" s="39"/>
      <c r="M2251" s="39"/>
    </row>
    <row r="2252" spans="1:13" ht="15" customHeight="1" x14ac:dyDescent="0.2">
      <c r="A2252" s="1049" t="s">
        <v>11</v>
      </c>
      <c r="B2252" s="993" t="s">
        <v>493</v>
      </c>
      <c r="C2252" s="324" t="s">
        <v>267</v>
      </c>
      <c r="D2252" s="356">
        <f>SUM(D2253:D2256)</f>
        <v>3397.41</v>
      </c>
      <c r="E2252" s="356">
        <f>SUM(E2253:E2256)</f>
        <v>2944.01</v>
      </c>
      <c r="F2252" s="357">
        <f>E2252/D2252*100</f>
        <v>86.654539781774957</v>
      </c>
      <c r="G2252" s="358">
        <f t="shared" si="295"/>
        <v>2944.01</v>
      </c>
      <c r="H2252" s="157"/>
      <c r="I2252" s="39"/>
      <c r="J2252" s="39"/>
      <c r="K2252" s="39"/>
      <c r="L2252" s="39"/>
      <c r="M2252" s="39"/>
    </row>
    <row r="2253" spans="1:13" ht="45" x14ac:dyDescent="0.2">
      <c r="A2253" s="1050"/>
      <c r="B2253" s="994"/>
      <c r="C2253" s="327" t="s">
        <v>210</v>
      </c>
      <c r="D2253" s="356">
        <f t="shared" ref="D2253:E2255" si="298">D2258+D2263+D2268+D2273</f>
        <v>0</v>
      </c>
      <c r="E2253" s="356">
        <f t="shared" si="298"/>
        <v>0</v>
      </c>
      <c r="F2253" s="357">
        <v>0</v>
      </c>
      <c r="G2253" s="358">
        <f t="shared" si="295"/>
        <v>0</v>
      </c>
      <c r="H2253" s="157"/>
      <c r="I2253" s="39"/>
      <c r="J2253" s="39"/>
      <c r="K2253" s="39"/>
      <c r="L2253" s="39"/>
      <c r="M2253" s="39"/>
    </row>
    <row r="2254" spans="1:13" ht="45" customHeight="1" x14ac:dyDescent="0.2">
      <c r="A2254" s="1050"/>
      <c r="B2254" s="994"/>
      <c r="C2254" s="330" t="s">
        <v>2</v>
      </c>
      <c r="D2254" s="356">
        <f t="shared" si="298"/>
        <v>706.1099999999999</v>
      </c>
      <c r="E2254" s="356">
        <f>E2259+E2264+E2269+E2274</f>
        <v>706.1099999999999</v>
      </c>
      <c r="F2254" s="357">
        <f>E2254/D2254*100</f>
        <v>100</v>
      </c>
      <c r="G2254" s="358">
        <f t="shared" si="295"/>
        <v>706.1099999999999</v>
      </c>
      <c r="H2254" s="386"/>
      <c r="I2254" s="39"/>
      <c r="J2254" s="39"/>
      <c r="K2254" s="39"/>
      <c r="L2254" s="39"/>
      <c r="M2254" s="39"/>
    </row>
    <row r="2255" spans="1:13" ht="48" customHeight="1" x14ac:dyDescent="0.2">
      <c r="A2255" s="1050"/>
      <c r="B2255" s="994"/>
      <c r="C2255" s="330" t="s">
        <v>1224</v>
      </c>
      <c r="D2255" s="356">
        <f t="shared" si="298"/>
        <v>2691.3</v>
      </c>
      <c r="E2255" s="356">
        <f>E2260</f>
        <v>2237.9</v>
      </c>
      <c r="F2255" s="357">
        <f>E2255/D2255*100</f>
        <v>83.153123026046899</v>
      </c>
      <c r="G2255" s="358">
        <f t="shared" si="295"/>
        <v>2237.9</v>
      </c>
      <c r="H2255" s="386"/>
      <c r="I2255" s="39"/>
      <c r="J2255" s="39"/>
      <c r="K2255" s="39"/>
      <c r="L2255" s="39"/>
      <c r="M2255" s="39"/>
    </row>
    <row r="2256" spans="1:13" ht="30" x14ac:dyDescent="0.2">
      <c r="A2256" s="1051"/>
      <c r="B2256" s="995"/>
      <c r="C2256" s="330" t="s">
        <v>268</v>
      </c>
      <c r="D2256" s="356">
        <v>0</v>
      </c>
      <c r="E2256" s="356">
        <v>0</v>
      </c>
      <c r="F2256" s="357">
        <v>0</v>
      </c>
      <c r="G2256" s="358">
        <f t="shared" si="295"/>
        <v>0</v>
      </c>
      <c r="H2256" s="157"/>
      <c r="I2256" s="39"/>
      <c r="J2256" s="39"/>
      <c r="K2256" s="39"/>
      <c r="L2256" s="39"/>
      <c r="M2256" s="39"/>
    </row>
    <row r="2257" spans="1:13" ht="29.25" customHeight="1" x14ac:dyDescent="0.2">
      <c r="A2257" s="1328" t="s">
        <v>12</v>
      </c>
      <c r="B2257" s="951" t="s">
        <v>494</v>
      </c>
      <c r="C2257" s="324" t="s">
        <v>267</v>
      </c>
      <c r="D2257" s="356">
        <f>D2258+D2259+D2260+D2261</f>
        <v>3292.36</v>
      </c>
      <c r="E2257" s="356">
        <f>E2258+E2259+E2260+E2261</f>
        <v>2838.96</v>
      </c>
      <c r="F2257" s="357">
        <f>E2257/D2257*100</f>
        <v>86.228723468879465</v>
      </c>
      <c r="G2257" s="358">
        <f t="shared" si="295"/>
        <v>2838.96</v>
      </c>
      <c r="H2257" s="1323" t="s">
        <v>1661</v>
      </c>
      <c r="I2257" s="39"/>
      <c r="J2257" s="39"/>
      <c r="K2257" s="39"/>
      <c r="L2257" s="39"/>
      <c r="M2257" s="39"/>
    </row>
    <row r="2258" spans="1:13" ht="45" x14ac:dyDescent="0.2">
      <c r="A2258" s="1328"/>
      <c r="B2258" s="951"/>
      <c r="C2258" s="327" t="s">
        <v>210</v>
      </c>
      <c r="D2258" s="356">
        <v>0</v>
      </c>
      <c r="E2258" s="356">
        <v>0</v>
      </c>
      <c r="F2258" s="357">
        <v>0</v>
      </c>
      <c r="G2258" s="358">
        <v>0</v>
      </c>
      <c r="H2258" s="1324"/>
      <c r="I2258" s="39"/>
      <c r="J2258" s="39"/>
      <c r="K2258" s="39"/>
      <c r="L2258" s="39"/>
      <c r="M2258" s="39"/>
    </row>
    <row r="2259" spans="1:13" ht="60" customHeight="1" x14ac:dyDescent="0.2">
      <c r="A2259" s="1328"/>
      <c r="B2259" s="951"/>
      <c r="C2259" s="330" t="s">
        <v>2</v>
      </c>
      <c r="D2259" s="356">
        <v>601.05999999999995</v>
      </c>
      <c r="E2259" s="356">
        <v>601.05999999999995</v>
      </c>
      <c r="F2259" s="357">
        <f>E2259/D2259*100</f>
        <v>100</v>
      </c>
      <c r="G2259" s="358">
        <f>E2259</f>
        <v>601.05999999999995</v>
      </c>
      <c r="H2259" s="1324"/>
      <c r="I2259" s="39"/>
      <c r="J2259" s="39"/>
      <c r="K2259" s="39"/>
      <c r="L2259" s="39"/>
      <c r="M2259" s="39"/>
    </row>
    <row r="2260" spans="1:13" ht="56.25" customHeight="1" x14ac:dyDescent="0.2">
      <c r="A2260" s="1328"/>
      <c r="B2260" s="951"/>
      <c r="C2260" s="330" t="s">
        <v>1224</v>
      </c>
      <c r="D2260" s="356">
        <v>2691.3</v>
      </c>
      <c r="E2260" s="325">
        <v>2237.9</v>
      </c>
      <c r="F2260" s="357">
        <f>E2260/D2260*100</f>
        <v>83.153123026046899</v>
      </c>
      <c r="G2260" s="358">
        <f>E2260</f>
        <v>2237.9</v>
      </c>
      <c r="H2260" s="1324"/>
      <c r="I2260" s="39"/>
      <c r="J2260" s="39"/>
      <c r="K2260" s="39"/>
      <c r="L2260" s="39"/>
      <c r="M2260" s="39"/>
    </row>
    <row r="2261" spans="1:13" ht="107.25" customHeight="1" x14ac:dyDescent="0.2">
      <c r="A2261" s="1328"/>
      <c r="B2261" s="951"/>
      <c r="C2261" s="330" t="s">
        <v>268</v>
      </c>
      <c r="D2261" s="356">
        <v>0</v>
      </c>
      <c r="E2261" s="356">
        <v>0</v>
      </c>
      <c r="F2261" s="357">
        <v>0</v>
      </c>
      <c r="G2261" s="358">
        <v>0</v>
      </c>
      <c r="H2261" s="1325"/>
      <c r="I2261" s="39"/>
      <c r="J2261" s="39"/>
      <c r="K2261" s="39"/>
      <c r="L2261" s="39"/>
      <c r="M2261" s="39"/>
    </row>
    <row r="2262" spans="1:13" ht="39" customHeight="1" x14ac:dyDescent="0.2">
      <c r="A2262" s="1328" t="s">
        <v>100</v>
      </c>
      <c r="B2262" s="951" t="s">
        <v>495</v>
      </c>
      <c r="C2262" s="324" t="s">
        <v>267</v>
      </c>
      <c r="D2262" s="356">
        <f>D2263+D2264+D2265+D2266</f>
        <v>38.54</v>
      </c>
      <c r="E2262" s="356">
        <f>E2263+E2264+E2265+E2266</f>
        <v>38.54</v>
      </c>
      <c r="F2262" s="357">
        <f>E2262/D2262*100</f>
        <v>100</v>
      </c>
      <c r="G2262" s="358">
        <f>G2263+G2264+G2265+G2266</f>
        <v>38.54</v>
      </c>
      <c r="H2262" s="1323" t="s">
        <v>1412</v>
      </c>
      <c r="I2262" s="39"/>
      <c r="J2262" s="39"/>
      <c r="K2262" s="39"/>
      <c r="L2262" s="39"/>
      <c r="M2262" s="39"/>
    </row>
    <row r="2263" spans="1:13" ht="45" x14ac:dyDescent="0.2">
      <c r="A2263" s="1328"/>
      <c r="B2263" s="951"/>
      <c r="C2263" s="327" t="s">
        <v>210</v>
      </c>
      <c r="D2263" s="356">
        <v>0</v>
      </c>
      <c r="E2263" s="356">
        <v>0</v>
      </c>
      <c r="F2263" s="359">
        <v>0</v>
      </c>
      <c r="G2263" s="358">
        <v>0</v>
      </c>
      <c r="H2263" s="1324"/>
      <c r="I2263" s="39"/>
      <c r="J2263" s="39"/>
      <c r="K2263" s="39"/>
      <c r="L2263" s="39"/>
      <c r="M2263" s="39"/>
    </row>
    <row r="2264" spans="1:13" ht="72.75" customHeight="1" x14ac:dyDescent="0.2">
      <c r="A2264" s="1328"/>
      <c r="B2264" s="951"/>
      <c r="C2264" s="330" t="s">
        <v>2</v>
      </c>
      <c r="D2264" s="356">
        <v>38.54</v>
      </c>
      <c r="E2264" s="360">
        <v>38.54</v>
      </c>
      <c r="F2264" s="361">
        <f>E2264/D2264*100</f>
        <v>100</v>
      </c>
      <c r="G2264" s="358">
        <f>E2264</f>
        <v>38.54</v>
      </c>
      <c r="H2264" s="1324"/>
      <c r="I2264" s="39"/>
      <c r="J2264" s="39"/>
      <c r="K2264" s="39"/>
      <c r="L2264" s="39"/>
      <c r="M2264" s="39"/>
    </row>
    <row r="2265" spans="1:13" ht="51.75" customHeight="1" x14ac:dyDescent="0.2">
      <c r="A2265" s="1328"/>
      <c r="B2265" s="951"/>
      <c r="C2265" s="330" t="s">
        <v>1224</v>
      </c>
      <c r="D2265" s="356">
        <v>0</v>
      </c>
      <c r="E2265" s="360">
        <v>0</v>
      </c>
      <c r="F2265" s="361">
        <v>0</v>
      </c>
      <c r="G2265" s="358">
        <v>0</v>
      </c>
      <c r="H2265" s="1324"/>
      <c r="I2265" s="39"/>
      <c r="J2265" s="39"/>
      <c r="K2265" s="39"/>
      <c r="L2265" s="39"/>
      <c r="M2265" s="39"/>
    </row>
    <row r="2266" spans="1:13" ht="30" x14ac:dyDescent="0.2">
      <c r="A2266" s="1328"/>
      <c r="B2266" s="951"/>
      <c r="C2266" s="330" t="s">
        <v>268</v>
      </c>
      <c r="D2266" s="356">
        <v>0</v>
      </c>
      <c r="E2266" s="356">
        <v>0</v>
      </c>
      <c r="F2266" s="363">
        <v>0</v>
      </c>
      <c r="G2266" s="358">
        <v>0</v>
      </c>
      <c r="H2266" s="1325"/>
      <c r="I2266" s="39"/>
      <c r="J2266" s="39"/>
      <c r="K2266" s="39"/>
      <c r="L2266" s="39"/>
      <c r="M2266" s="39"/>
    </row>
    <row r="2267" spans="1:13" ht="35.25" customHeight="1" x14ac:dyDescent="0.2">
      <c r="A2267" s="1328" t="s">
        <v>101</v>
      </c>
      <c r="B2267" s="951" t="s">
        <v>496</v>
      </c>
      <c r="C2267" s="324" t="s">
        <v>267</v>
      </c>
      <c r="D2267" s="356">
        <f>D2268+D2269+D2270+D2271</f>
        <v>5.0999999999999996</v>
      </c>
      <c r="E2267" s="356">
        <f>E2268+E2269+E2270+E2271</f>
        <v>5.0999999999999996</v>
      </c>
      <c r="F2267" s="357">
        <f>E2267/D2267*100</f>
        <v>100</v>
      </c>
      <c r="G2267" s="358">
        <f>G2268+G2269+G2270+G2271</f>
        <v>5.0999999999999996</v>
      </c>
      <c r="H2267" s="1323" t="s">
        <v>1412</v>
      </c>
      <c r="I2267" s="39"/>
      <c r="J2267" s="39"/>
      <c r="K2267" s="39"/>
      <c r="L2267" s="39"/>
      <c r="M2267" s="39"/>
    </row>
    <row r="2268" spans="1:13" ht="45" x14ac:dyDescent="0.2">
      <c r="A2268" s="1328"/>
      <c r="B2268" s="951"/>
      <c r="C2268" s="327" t="s">
        <v>210</v>
      </c>
      <c r="D2268" s="356">
        <v>0</v>
      </c>
      <c r="E2268" s="356">
        <v>0</v>
      </c>
      <c r="F2268" s="357">
        <v>0</v>
      </c>
      <c r="G2268" s="358">
        <v>0</v>
      </c>
      <c r="H2268" s="1324"/>
      <c r="I2268" s="39"/>
      <c r="J2268" s="39"/>
      <c r="K2268" s="39"/>
      <c r="L2268" s="39"/>
      <c r="M2268" s="39"/>
    </row>
    <row r="2269" spans="1:13" ht="45" customHeight="1" x14ac:dyDescent="0.2">
      <c r="A2269" s="1328"/>
      <c r="B2269" s="951"/>
      <c r="C2269" s="330" t="s">
        <v>2</v>
      </c>
      <c r="D2269" s="356">
        <v>5.0999999999999996</v>
      </c>
      <c r="E2269" s="356">
        <v>5.0999999999999996</v>
      </c>
      <c r="F2269" s="357">
        <f>E2269/D2269*100</f>
        <v>100</v>
      </c>
      <c r="G2269" s="358">
        <f>E2269</f>
        <v>5.0999999999999996</v>
      </c>
      <c r="H2269" s="1324"/>
      <c r="I2269" s="39"/>
      <c r="J2269" s="39"/>
      <c r="K2269" s="39"/>
      <c r="L2269" s="39"/>
      <c r="M2269" s="39"/>
    </row>
    <row r="2270" spans="1:13" ht="51" customHeight="1" x14ac:dyDescent="0.2">
      <c r="A2270" s="1328"/>
      <c r="B2270" s="951"/>
      <c r="C2270" s="330" t="s">
        <v>1224</v>
      </c>
      <c r="D2270" s="356">
        <v>0</v>
      </c>
      <c r="E2270" s="356">
        <v>0</v>
      </c>
      <c r="F2270" s="357">
        <v>0</v>
      </c>
      <c r="G2270" s="358">
        <v>0</v>
      </c>
      <c r="H2270" s="1324"/>
      <c r="I2270" s="39"/>
      <c r="J2270" s="39"/>
      <c r="K2270" s="39"/>
      <c r="L2270" s="39"/>
      <c r="M2270" s="39"/>
    </row>
    <row r="2271" spans="1:13" ht="30" x14ac:dyDescent="0.2">
      <c r="A2271" s="1328"/>
      <c r="B2271" s="951"/>
      <c r="C2271" s="330" t="s">
        <v>268</v>
      </c>
      <c r="D2271" s="356">
        <v>0</v>
      </c>
      <c r="E2271" s="356">
        <v>0</v>
      </c>
      <c r="F2271" s="359">
        <v>0</v>
      </c>
      <c r="G2271" s="358">
        <v>0</v>
      </c>
      <c r="H2271" s="1325"/>
      <c r="I2271" s="39"/>
      <c r="J2271" s="39"/>
      <c r="K2271" s="39"/>
      <c r="L2271" s="39"/>
      <c r="M2271" s="39"/>
    </row>
    <row r="2272" spans="1:13" ht="84" customHeight="1" x14ac:dyDescent="0.2">
      <c r="A2272" s="1328" t="s">
        <v>102</v>
      </c>
      <c r="B2272" s="951" t="s">
        <v>497</v>
      </c>
      <c r="C2272" s="324" t="s">
        <v>267</v>
      </c>
      <c r="D2272" s="356">
        <f>D2273+D2274+D2275+D2276</f>
        <v>61.41</v>
      </c>
      <c r="E2272" s="360">
        <f>E2273+E2274+E2275+E2276</f>
        <v>61.41</v>
      </c>
      <c r="F2272" s="644">
        <f>E2272/D2272*100</f>
        <v>100</v>
      </c>
      <c r="G2272" s="358">
        <f>G2273+G2274+G2275+G2276</f>
        <v>61.41</v>
      </c>
      <c r="H2272" s="1323" t="s">
        <v>1412</v>
      </c>
      <c r="I2272" s="39"/>
      <c r="J2272" s="39"/>
      <c r="K2272" s="39"/>
      <c r="L2272" s="39"/>
      <c r="M2272" s="39"/>
    </row>
    <row r="2273" spans="1:13" ht="78" customHeight="1" x14ac:dyDescent="0.2">
      <c r="A2273" s="1328"/>
      <c r="B2273" s="951"/>
      <c r="C2273" s="327" t="s">
        <v>210</v>
      </c>
      <c r="D2273" s="356">
        <v>0</v>
      </c>
      <c r="E2273" s="360">
        <v>0</v>
      </c>
      <c r="F2273" s="645">
        <v>0</v>
      </c>
      <c r="G2273" s="358">
        <v>0</v>
      </c>
      <c r="H2273" s="1324"/>
      <c r="I2273" s="39"/>
      <c r="J2273" s="39"/>
      <c r="K2273" s="39"/>
      <c r="L2273" s="39"/>
      <c r="M2273" s="39"/>
    </row>
    <row r="2274" spans="1:13" ht="99.75" customHeight="1" x14ac:dyDescent="0.2">
      <c r="A2274" s="1328"/>
      <c r="B2274" s="951"/>
      <c r="C2274" s="330" t="s">
        <v>2</v>
      </c>
      <c r="D2274" s="356">
        <v>61.41</v>
      </c>
      <c r="E2274" s="360">
        <v>61.41</v>
      </c>
      <c r="F2274" s="645">
        <f>E2274/D2274*100</f>
        <v>100</v>
      </c>
      <c r="G2274" s="358">
        <f>E2274</f>
        <v>61.41</v>
      </c>
      <c r="H2274" s="1324"/>
      <c r="I2274" s="39"/>
      <c r="J2274" s="39"/>
      <c r="K2274" s="39"/>
      <c r="L2274" s="39"/>
      <c r="M2274" s="39"/>
    </row>
    <row r="2275" spans="1:13" ht="86.25" customHeight="1" x14ac:dyDescent="0.2">
      <c r="A2275" s="1328"/>
      <c r="B2275" s="951"/>
      <c r="C2275" s="330" t="s">
        <v>1224</v>
      </c>
      <c r="D2275" s="356">
        <v>0</v>
      </c>
      <c r="E2275" s="360">
        <v>0</v>
      </c>
      <c r="F2275" s="646">
        <v>0</v>
      </c>
      <c r="G2275" s="358">
        <v>0</v>
      </c>
      <c r="H2275" s="1324"/>
      <c r="I2275" s="39"/>
      <c r="J2275" s="39"/>
      <c r="K2275" s="39"/>
      <c r="L2275" s="39"/>
      <c r="M2275" s="39"/>
    </row>
    <row r="2276" spans="1:13" ht="120" customHeight="1" x14ac:dyDescent="0.2">
      <c r="A2276" s="1328"/>
      <c r="B2276" s="951"/>
      <c r="C2276" s="330" t="s">
        <v>268</v>
      </c>
      <c r="D2276" s="356">
        <v>0</v>
      </c>
      <c r="E2276" s="360">
        <v>0</v>
      </c>
      <c r="F2276" s="361">
        <v>0</v>
      </c>
      <c r="G2276" s="358">
        <v>0</v>
      </c>
      <c r="H2276" s="1325"/>
      <c r="I2276" s="39"/>
      <c r="J2276" s="39"/>
      <c r="K2276" s="39"/>
      <c r="L2276" s="39"/>
      <c r="M2276" s="39"/>
    </row>
    <row r="2277" spans="1:13" ht="15" customHeight="1" x14ac:dyDescent="0.2">
      <c r="A2277" s="1049" t="s">
        <v>14</v>
      </c>
      <c r="B2277" s="993" t="s">
        <v>498</v>
      </c>
      <c r="C2277" s="324" t="s">
        <v>267</v>
      </c>
      <c r="D2277" s="356">
        <f>D2278+D2279+D2280+D2281</f>
        <v>1334.5800000000002</v>
      </c>
      <c r="E2277" s="356">
        <f>E2278+E2279+E2280+E2281</f>
        <v>1334.5800000000002</v>
      </c>
      <c r="F2277" s="363">
        <f>E2277/D2277*100</f>
        <v>100</v>
      </c>
      <c r="G2277" s="358">
        <f t="shared" ref="G2277:G2297" si="299">E2277</f>
        <v>1334.5800000000002</v>
      </c>
      <c r="H2277" s="157"/>
      <c r="I2277" s="39"/>
      <c r="J2277" s="39"/>
      <c r="K2277" s="39"/>
      <c r="L2277" s="39"/>
      <c r="M2277" s="39"/>
    </row>
    <row r="2278" spans="1:13" ht="45" x14ac:dyDescent="0.2">
      <c r="A2278" s="1050"/>
      <c r="B2278" s="994"/>
      <c r="C2278" s="327" t="s">
        <v>210</v>
      </c>
      <c r="D2278" s="356">
        <f t="shared" ref="D2278:E2281" si="300">D2283+D2288+D2293</f>
        <v>0</v>
      </c>
      <c r="E2278" s="356">
        <f t="shared" si="300"/>
        <v>0</v>
      </c>
      <c r="F2278" s="357">
        <v>0</v>
      </c>
      <c r="G2278" s="358">
        <f t="shared" si="299"/>
        <v>0</v>
      </c>
      <c r="H2278" s="157"/>
      <c r="I2278" s="39"/>
      <c r="J2278" s="39"/>
      <c r="K2278" s="39"/>
      <c r="L2278" s="39"/>
      <c r="M2278" s="39"/>
    </row>
    <row r="2279" spans="1:13" ht="45" customHeight="1" x14ac:dyDescent="0.2">
      <c r="A2279" s="1050"/>
      <c r="B2279" s="994"/>
      <c r="C2279" s="330" t="s">
        <v>2</v>
      </c>
      <c r="D2279" s="356">
        <f t="shared" si="300"/>
        <v>1334.5800000000002</v>
      </c>
      <c r="E2279" s="356">
        <f>E2284+E2289+E2294</f>
        <v>1334.5800000000002</v>
      </c>
      <c r="F2279" s="357">
        <f>E2279/D2279*100</f>
        <v>100</v>
      </c>
      <c r="G2279" s="358">
        <f t="shared" si="299"/>
        <v>1334.5800000000002</v>
      </c>
      <c r="H2279" s="157"/>
      <c r="I2279" s="39"/>
      <c r="J2279" s="39"/>
      <c r="K2279" s="39"/>
      <c r="L2279" s="39"/>
      <c r="M2279" s="39"/>
    </row>
    <row r="2280" spans="1:13" ht="55.5" customHeight="1" x14ac:dyDescent="0.2">
      <c r="A2280" s="1050"/>
      <c r="B2280" s="994"/>
      <c r="C2280" s="330" t="s">
        <v>1224</v>
      </c>
      <c r="D2280" s="356">
        <f t="shared" si="300"/>
        <v>0</v>
      </c>
      <c r="E2280" s="356">
        <f t="shared" si="300"/>
        <v>0</v>
      </c>
      <c r="F2280" s="357">
        <v>0</v>
      </c>
      <c r="G2280" s="358">
        <f t="shared" si="299"/>
        <v>0</v>
      </c>
      <c r="H2280" s="157"/>
      <c r="I2280" s="39"/>
      <c r="J2280" s="39"/>
      <c r="K2280" s="39"/>
      <c r="L2280" s="39"/>
      <c r="M2280" s="39"/>
    </row>
    <row r="2281" spans="1:13" ht="30" x14ac:dyDescent="0.2">
      <c r="A2281" s="1051"/>
      <c r="B2281" s="995"/>
      <c r="C2281" s="330" t="s">
        <v>268</v>
      </c>
      <c r="D2281" s="356">
        <f t="shared" si="300"/>
        <v>0</v>
      </c>
      <c r="E2281" s="356">
        <f t="shared" si="300"/>
        <v>0</v>
      </c>
      <c r="F2281" s="357">
        <v>0</v>
      </c>
      <c r="G2281" s="358">
        <f t="shared" si="299"/>
        <v>0</v>
      </c>
      <c r="H2281" s="157"/>
      <c r="I2281" s="39"/>
      <c r="J2281" s="39"/>
      <c r="K2281" s="39"/>
      <c r="L2281" s="39"/>
      <c r="M2281" s="39"/>
    </row>
    <row r="2282" spans="1:13" ht="33" customHeight="1" x14ac:dyDescent="0.2">
      <c r="A2282" s="1049" t="s">
        <v>145</v>
      </c>
      <c r="B2282" s="993" t="s">
        <v>499</v>
      </c>
      <c r="C2282" s="324" t="s">
        <v>267</v>
      </c>
      <c r="D2282" s="356">
        <f>SUM(D2283:D2286)</f>
        <v>1190.92</v>
      </c>
      <c r="E2282" s="356">
        <f>SUM(E2283:E2286)</f>
        <v>1190.92</v>
      </c>
      <c r="F2282" s="357">
        <f>E2282/D2282*100</f>
        <v>100</v>
      </c>
      <c r="G2282" s="358">
        <f t="shared" si="299"/>
        <v>1190.92</v>
      </c>
      <c r="H2282" s="1323" t="s">
        <v>1412</v>
      </c>
      <c r="I2282" s="39"/>
      <c r="J2282" s="39"/>
      <c r="K2282" s="39"/>
      <c r="L2282" s="39"/>
      <c r="M2282" s="39"/>
    </row>
    <row r="2283" spans="1:13" ht="45" x14ac:dyDescent="0.2">
      <c r="A2283" s="1050"/>
      <c r="B2283" s="994"/>
      <c r="C2283" s="327" t="s">
        <v>210</v>
      </c>
      <c r="D2283" s="356">
        <v>0</v>
      </c>
      <c r="E2283" s="356">
        <v>0</v>
      </c>
      <c r="F2283" s="359">
        <v>0</v>
      </c>
      <c r="G2283" s="358">
        <f t="shared" si="299"/>
        <v>0</v>
      </c>
      <c r="H2283" s="1324"/>
      <c r="I2283" s="39"/>
      <c r="J2283" s="39"/>
      <c r="K2283" s="39"/>
      <c r="L2283" s="39"/>
      <c r="M2283" s="39"/>
    </row>
    <row r="2284" spans="1:13" ht="60" customHeight="1" x14ac:dyDescent="0.2">
      <c r="A2284" s="1050"/>
      <c r="B2284" s="994"/>
      <c r="C2284" s="330" t="s">
        <v>2</v>
      </c>
      <c r="D2284" s="356">
        <v>1190.92</v>
      </c>
      <c r="E2284" s="360">
        <v>1190.92</v>
      </c>
      <c r="F2284" s="361">
        <f>E2284/D2284*100</f>
        <v>100</v>
      </c>
      <c r="G2284" s="358">
        <f t="shared" si="299"/>
        <v>1190.92</v>
      </c>
      <c r="H2284" s="1324"/>
      <c r="I2284" s="39"/>
      <c r="J2284" s="39"/>
      <c r="K2284" s="39"/>
      <c r="L2284" s="39"/>
      <c r="M2284" s="39"/>
    </row>
    <row r="2285" spans="1:13" ht="54.75" customHeight="1" x14ac:dyDescent="0.2">
      <c r="A2285" s="1050"/>
      <c r="B2285" s="994"/>
      <c r="C2285" s="330" t="s">
        <v>1224</v>
      </c>
      <c r="D2285" s="356">
        <v>0</v>
      </c>
      <c r="E2285" s="360">
        <v>0</v>
      </c>
      <c r="F2285" s="361">
        <v>0</v>
      </c>
      <c r="G2285" s="358">
        <f t="shared" si="299"/>
        <v>0</v>
      </c>
      <c r="H2285" s="1324"/>
      <c r="I2285" s="39"/>
      <c r="J2285" s="39"/>
      <c r="K2285" s="39"/>
      <c r="L2285" s="39"/>
      <c r="M2285" s="39"/>
    </row>
    <row r="2286" spans="1:13" ht="30" x14ac:dyDescent="0.2">
      <c r="A2286" s="1051"/>
      <c r="B2286" s="995"/>
      <c r="C2286" s="330" t="s">
        <v>268</v>
      </c>
      <c r="D2286" s="356">
        <v>0</v>
      </c>
      <c r="E2286" s="356">
        <v>0</v>
      </c>
      <c r="F2286" s="363">
        <v>0</v>
      </c>
      <c r="G2286" s="358">
        <f t="shared" si="299"/>
        <v>0</v>
      </c>
      <c r="H2286" s="1325"/>
      <c r="I2286" s="39"/>
      <c r="J2286" s="39"/>
      <c r="K2286" s="39"/>
      <c r="L2286" s="39"/>
      <c r="M2286" s="39"/>
    </row>
    <row r="2287" spans="1:13" ht="39" customHeight="1" x14ac:dyDescent="0.2">
      <c r="A2287" s="1049" t="s">
        <v>167</v>
      </c>
      <c r="B2287" s="993" t="s">
        <v>500</v>
      </c>
      <c r="C2287" s="324" t="s">
        <v>267</v>
      </c>
      <c r="D2287" s="356">
        <f>SUM(D2288:D2291)</f>
        <v>35</v>
      </c>
      <c r="E2287" s="356">
        <f>SUM(E2288:E2291)</f>
        <v>35</v>
      </c>
      <c r="F2287" s="357">
        <v>0</v>
      </c>
      <c r="G2287" s="358">
        <f t="shared" si="299"/>
        <v>35</v>
      </c>
      <c r="H2287" s="1323" t="s">
        <v>1412</v>
      </c>
      <c r="I2287" s="39"/>
      <c r="J2287" s="39"/>
      <c r="K2287" s="39"/>
      <c r="L2287" s="39"/>
      <c r="M2287" s="39"/>
    </row>
    <row r="2288" spans="1:13" ht="45" x14ac:dyDescent="0.2">
      <c r="A2288" s="1050"/>
      <c r="B2288" s="994"/>
      <c r="C2288" s="327" t="s">
        <v>210</v>
      </c>
      <c r="D2288" s="356">
        <v>0</v>
      </c>
      <c r="E2288" s="356">
        <v>0</v>
      </c>
      <c r="F2288" s="357">
        <v>0</v>
      </c>
      <c r="G2288" s="358">
        <f t="shared" si="299"/>
        <v>0</v>
      </c>
      <c r="H2288" s="1324"/>
      <c r="I2288" s="39"/>
      <c r="J2288" s="39"/>
      <c r="K2288" s="39"/>
      <c r="L2288" s="39"/>
      <c r="M2288" s="39"/>
    </row>
    <row r="2289" spans="1:13" ht="45" customHeight="1" x14ac:dyDescent="0.2">
      <c r="A2289" s="1050"/>
      <c r="B2289" s="994"/>
      <c r="C2289" s="330" t="s">
        <v>2</v>
      </c>
      <c r="D2289" s="356">
        <v>35</v>
      </c>
      <c r="E2289" s="356">
        <v>35</v>
      </c>
      <c r="F2289" s="357">
        <f>E2289/D2289*100</f>
        <v>100</v>
      </c>
      <c r="G2289" s="358">
        <f t="shared" si="299"/>
        <v>35</v>
      </c>
      <c r="H2289" s="1324"/>
      <c r="I2289" s="39"/>
      <c r="J2289" s="39"/>
      <c r="K2289" s="39"/>
      <c r="L2289" s="39"/>
      <c r="M2289" s="39"/>
    </row>
    <row r="2290" spans="1:13" ht="45.75" customHeight="1" x14ac:dyDescent="0.2">
      <c r="A2290" s="1050"/>
      <c r="B2290" s="994"/>
      <c r="C2290" s="330" t="s">
        <v>1224</v>
      </c>
      <c r="D2290" s="356">
        <v>0</v>
      </c>
      <c r="E2290" s="356">
        <v>0</v>
      </c>
      <c r="F2290" s="357">
        <v>0</v>
      </c>
      <c r="G2290" s="358">
        <f t="shared" si="299"/>
        <v>0</v>
      </c>
      <c r="H2290" s="1324"/>
      <c r="I2290" s="39"/>
      <c r="J2290" s="39"/>
      <c r="K2290" s="39"/>
      <c r="L2290" s="39"/>
      <c r="M2290" s="39"/>
    </row>
    <row r="2291" spans="1:13" ht="30" x14ac:dyDescent="0.2">
      <c r="A2291" s="1051"/>
      <c r="B2291" s="995"/>
      <c r="C2291" s="330" t="s">
        <v>268</v>
      </c>
      <c r="D2291" s="356">
        <v>0</v>
      </c>
      <c r="E2291" s="356">
        <v>0</v>
      </c>
      <c r="F2291" s="357">
        <v>0</v>
      </c>
      <c r="G2291" s="358">
        <f t="shared" si="299"/>
        <v>0</v>
      </c>
      <c r="H2291" s="1325"/>
      <c r="I2291" s="39"/>
      <c r="J2291" s="39"/>
      <c r="K2291" s="39"/>
      <c r="L2291" s="39"/>
      <c r="M2291" s="39"/>
    </row>
    <row r="2292" spans="1:13" ht="15" customHeight="1" x14ac:dyDescent="0.2">
      <c r="A2292" s="1049" t="s">
        <v>169</v>
      </c>
      <c r="B2292" s="993" t="s">
        <v>501</v>
      </c>
      <c r="C2292" s="324" t="s">
        <v>267</v>
      </c>
      <c r="D2292" s="356">
        <f>SUM(D2293:D2296)</f>
        <v>108.66</v>
      </c>
      <c r="E2292" s="356">
        <f>SUM(E2293:E2296)</f>
        <v>108.66</v>
      </c>
      <c r="F2292" s="357">
        <f>E2292/D2292*100</f>
        <v>100</v>
      </c>
      <c r="G2292" s="358">
        <f t="shared" si="299"/>
        <v>108.66</v>
      </c>
      <c r="H2292" s="1323" t="s">
        <v>1412</v>
      </c>
      <c r="I2292" s="39"/>
      <c r="J2292" s="39"/>
      <c r="K2292" s="39"/>
      <c r="L2292" s="39"/>
      <c r="M2292" s="39"/>
    </row>
    <row r="2293" spans="1:13" ht="45" x14ac:dyDescent="0.2">
      <c r="A2293" s="1050"/>
      <c r="B2293" s="994"/>
      <c r="C2293" s="327" t="s">
        <v>210</v>
      </c>
      <c r="D2293" s="356">
        <v>0</v>
      </c>
      <c r="E2293" s="356">
        <v>0</v>
      </c>
      <c r="F2293" s="357">
        <v>0</v>
      </c>
      <c r="G2293" s="358">
        <f t="shared" si="299"/>
        <v>0</v>
      </c>
      <c r="H2293" s="1324"/>
      <c r="I2293" s="39"/>
      <c r="J2293" s="39"/>
      <c r="K2293" s="39"/>
      <c r="L2293" s="39"/>
      <c r="M2293" s="39"/>
    </row>
    <row r="2294" spans="1:13" ht="60" customHeight="1" x14ac:dyDescent="0.2">
      <c r="A2294" s="1050"/>
      <c r="B2294" s="994"/>
      <c r="C2294" s="330" t="s">
        <v>2</v>
      </c>
      <c r="D2294" s="356">
        <v>108.66</v>
      </c>
      <c r="E2294" s="356">
        <v>108.66</v>
      </c>
      <c r="F2294" s="357">
        <f>E2294/D2294*100</f>
        <v>100</v>
      </c>
      <c r="G2294" s="358">
        <f t="shared" si="299"/>
        <v>108.66</v>
      </c>
      <c r="H2294" s="1324"/>
      <c r="I2294" s="39"/>
      <c r="J2294" s="39"/>
      <c r="K2294" s="39"/>
      <c r="L2294" s="39"/>
      <c r="M2294" s="39"/>
    </row>
    <row r="2295" spans="1:13" ht="54" customHeight="1" x14ac:dyDescent="0.2">
      <c r="A2295" s="1050"/>
      <c r="B2295" s="994"/>
      <c r="C2295" s="330" t="s">
        <v>1224</v>
      </c>
      <c r="D2295" s="356">
        <v>0</v>
      </c>
      <c r="E2295" s="356">
        <v>0</v>
      </c>
      <c r="F2295" s="357">
        <v>0</v>
      </c>
      <c r="G2295" s="358">
        <f t="shared" si="299"/>
        <v>0</v>
      </c>
      <c r="H2295" s="1324"/>
      <c r="I2295" s="39"/>
      <c r="J2295" s="39"/>
      <c r="K2295" s="39"/>
      <c r="L2295" s="39"/>
      <c r="M2295" s="39"/>
    </row>
    <row r="2296" spans="1:13" ht="30" x14ac:dyDescent="0.2">
      <c r="A2296" s="1051"/>
      <c r="B2296" s="995"/>
      <c r="C2296" s="330" t="s">
        <v>268</v>
      </c>
      <c r="D2296" s="356">
        <v>0</v>
      </c>
      <c r="E2296" s="356">
        <v>0</v>
      </c>
      <c r="F2296" s="357">
        <v>0</v>
      </c>
      <c r="G2296" s="358">
        <f t="shared" si="299"/>
        <v>0</v>
      </c>
      <c r="H2296" s="1325"/>
      <c r="I2296" s="39"/>
      <c r="J2296" s="39"/>
      <c r="K2296" s="39"/>
      <c r="L2296" s="39"/>
      <c r="M2296" s="39"/>
    </row>
    <row r="2297" spans="1:13" ht="15" customHeight="1" x14ac:dyDescent="0.2">
      <c r="A2297" s="1049" t="s">
        <v>171</v>
      </c>
      <c r="B2297" s="993" t="s">
        <v>503</v>
      </c>
      <c r="C2297" s="324" t="s">
        <v>267</v>
      </c>
      <c r="D2297" s="356">
        <f>SUM(D2298:D2301)</f>
        <v>502.8</v>
      </c>
      <c r="E2297" s="356">
        <f>SUM(E2298:E2301)</f>
        <v>502.8</v>
      </c>
      <c r="F2297" s="357">
        <f>E2297/D2297*100</f>
        <v>100</v>
      </c>
      <c r="G2297" s="358">
        <f t="shared" si="299"/>
        <v>502.8</v>
      </c>
      <c r="H2297" s="157"/>
      <c r="I2297" s="39"/>
      <c r="J2297" s="39"/>
      <c r="K2297" s="39"/>
      <c r="L2297" s="39"/>
      <c r="M2297" s="39"/>
    </row>
    <row r="2298" spans="1:13" ht="45" x14ac:dyDescent="0.2">
      <c r="A2298" s="1050"/>
      <c r="B2298" s="994"/>
      <c r="C2298" s="327" t="s">
        <v>210</v>
      </c>
      <c r="D2298" s="356">
        <f>D2303+D2308+D2313</f>
        <v>0</v>
      </c>
      <c r="E2298" s="356">
        <f>E2303+E2308+E2313</f>
        <v>0</v>
      </c>
      <c r="F2298" s="357">
        <v>0</v>
      </c>
      <c r="G2298" s="358">
        <v>0</v>
      </c>
      <c r="H2298" s="157"/>
      <c r="I2298" s="39"/>
      <c r="J2298" s="39"/>
      <c r="K2298" s="39"/>
      <c r="L2298" s="39"/>
      <c r="M2298" s="39"/>
    </row>
    <row r="2299" spans="1:13" ht="45" customHeight="1" x14ac:dyDescent="0.2">
      <c r="A2299" s="1050"/>
      <c r="B2299" s="994"/>
      <c r="C2299" s="330" t="s">
        <v>2</v>
      </c>
      <c r="D2299" s="356">
        <f>D2304+D2309+D2314</f>
        <v>502.8</v>
      </c>
      <c r="E2299" s="356">
        <f>E2304+E2309+E2314</f>
        <v>502.8</v>
      </c>
      <c r="F2299" s="357">
        <f>E2299/D2299*100</f>
        <v>100</v>
      </c>
      <c r="G2299" s="358">
        <f>E2299</f>
        <v>502.8</v>
      </c>
      <c r="H2299" s="157"/>
      <c r="I2299" s="39"/>
      <c r="J2299" s="39"/>
      <c r="K2299" s="39"/>
      <c r="L2299" s="39"/>
      <c r="M2299" s="39"/>
    </row>
    <row r="2300" spans="1:13" ht="52.5" customHeight="1" x14ac:dyDescent="0.2">
      <c r="A2300" s="1050"/>
      <c r="B2300" s="994"/>
      <c r="C2300" s="330" t="s">
        <v>1224</v>
      </c>
      <c r="D2300" s="356">
        <f>D2305+D2315</f>
        <v>0</v>
      </c>
      <c r="E2300" s="356">
        <f>E2305+E2315</f>
        <v>0</v>
      </c>
      <c r="F2300" s="357">
        <v>0</v>
      </c>
      <c r="G2300" s="358">
        <v>0</v>
      </c>
      <c r="H2300" s="157"/>
      <c r="I2300" s="39"/>
      <c r="J2300" s="39"/>
      <c r="K2300" s="39"/>
      <c r="L2300" s="39"/>
      <c r="M2300" s="39"/>
    </row>
    <row r="2301" spans="1:13" ht="30" x14ac:dyDescent="0.2">
      <c r="A2301" s="1051"/>
      <c r="B2301" s="995"/>
      <c r="C2301" s="330" t="s">
        <v>268</v>
      </c>
      <c r="D2301" s="356">
        <f>D2306+D2310+D2316</f>
        <v>0</v>
      </c>
      <c r="E2301" s="356">
        <f>E2306+E2310+E2316</f>
        <v>0</v>
      </c>
      <c r="F2301" s="357">
        <v>0</v>
      </c>
      <c r="G2301" s="358">
        <v>0</v>
      </c>
      <c r="H2301" s="157"/>
      <c r="I2301" s="39"/>
      <c r="J2301" s="39"/>
      <c r="K2301" s="39"/>
      <c r="L2301" s="39"/>
      <c r="M2301" s="39"/>
    </row>
    <row r="2302" spans="1:13" ht="42.75" customHeight="1" x14ac:dyDescent="0.2">
      <c r="A2302" s="1328" t="s">
        <v>173</v>
      </c>
      <c r="B2302" s="951" t="s">
        <v>504</v>
      </c>
      <c r="C2302" s="324" t="s">
        <v>267</v>
      </c>
      <c r="D2302" s="356">
        <f>D2303+D2304+D2305+D2306</f>
        <v>352.8</v>
      </c>
      <c r="E2302" s="356">
        <f>E2303+E2304+E2305+E2306</f>
        <v>352.8</v>
      </c>
      <c r="F2302" s="357">
        <f>E2302/D2302*100</f>
        <v>100</v>
      </c>
      <c r="G2302" s="358">
        <f>G2303+G2304+G2305+G2306</f>
        <v>352.8</v>
      </c>
      <c r="H2302" s="1323" t="s">
        <v>1282</v>
      </c>
      <c r="I2302" s="39"/>
      <c r="J2302" s="39"/>
      <c r="K2302" s="39"/>
      <c r="L2302" s="39"/>
      <c r="M2302" s="39"/>
    </row>
    <row r="2303" spans="1:13" ht="45" x14ac:dyDescent="0.2">
      <c r="A2303" s="1328"/>
      <c r="B2303" s="951"/>
      <c r="C2303" s="327" t="s">
        <v>210</v>
      </c>
      <c r="D2303" s="356">
        <v>0</v>
      </c>
      <c r="E2303" s="356">
        <v>0</v>
      </c>
      <c r="F2303" s="357">
        <v>0</v>
      </c>
      <c r="G2303" s="358">
        <v>0</v>
      </c>
      <c r="H2303" s="1324"/>
      <c r="I2303" s="39"/>
      <c r="J2303" s="39"/>
      <c r="K2303" s="39"/>
      <c r="L2303" s="39"/>
      <c r="M2303" s="39"/>
    </row>
    <row r="2304" spans="1:13" ht="45" customHeight="1" x14ac:dyDescent="0.2">
      <c r="A2304" s="1328"/>
      <c r="B2304" s="951"/>
      <c r="C2304" s="330" t="s">
        <v>2</v>
      </c>
      <c r="D2304" s="356">
        <v>352.8</v>
      </c>
      <c r="E2304" s="356">
        <v>352.8</v>
      </c>
      <c r="F2304" s="357">
        <f>E2304/D2304*100</f>
        <v>100</v>
      </c>
      <c r="G2304" s="358">
        <f>E2304</f>
        <v>352.8</v>
      </c>
      <c r="H2304" s="1324"/>
      <c r="I2304" s="39"/>
      <c r="J2304" s="39"/>
      <c r="K2304" s="39"/>
      <c r="L2304" s="39"/>
      <c r="M2304" s="39"/>
    </row>
    <row r="2305" spans="1:13" ht="50.25" customHeight="1" x14ac:dyDescent="0.2">
      <c r="A2305" s="1328"/>
      <c r="B2305" s="951"/>
      <c r="C2305" s="330" t="s">
        <v>1224</v>
      </c>
      <c r="D2305" s="356">
        <v>0</v>
      </c>
      <c r="E2305" s="356">
        <v>0</v>
      </c>
      <c r="F2305" s="357">
        <v>0</v>
      </c>
      <c r="G2305" s="358">
        <v>0</v>
      </c>
      <c r="H2305" s="1324"/>
      <c r="I2305" s="39"/>
      <c r="J2305" s="39"/>
      <c r="K2305" s="39"/>
      <c r="L2305" s="39"/>
      <c r="M2305" s="39"/>
    </row>
    <row r="2306" spans="1:13" ht="30" x14ac:dyDescent="0.2">
      <c r="A2306" s="1328"/>
      <c r="B2306" s="951"/>
      <c r="C2306" s="330" t="s">
        <v>268</v>
      </c>
      <c r="D2306" s="356">
        <v>0</v>
      </c>
      <c r="E2306" s="356">
        <v>0</v>
      </c>
      <c r="F2306" s="357">
        <v>0</v>
      </c>
      <c r="G2306" s="358">
        <v>0</v>
      </c>
      <c r="H2306" s="1325"/>
      <c r="I2306" s="39"/>
      <c r="J2306" s="39"/>
      <c r="K2306" s="39"/>
      <c r="L2306" s="39"/>
      <c r="M2306" s="39"/>
    </row>
    <row r="2307" spans="1:13" ht="37.5" customHeight="1" x14ac:dyDescent="0.2">
      <c r="A2307" s="1328" t="s">
        <v>488</v>
      </c>
      <c r="B2307" s="951" t="s">
        <v>505</v>
      </c>
      <c r="C2307" s="324" t="s">
        <v>267</v>
      </c>
      <c r="D2307" s="356">
        <f>D2308+D2309+D2310+D2311</f>
        <v>150</v>
      </c>
      <c r="E2307" s="356">
        <f>E2308+E2309+E2310+E2311</f>
        <v>150</v>
      </c>
      <c r="F2307" s="357">
        <f>E2307/D2307*100</f>
        <v>100</v>
      </c>
      <c r="G2307" s="358">
        <f>G2308+G2309+G2310+G2311</f>
        <v>20</v>
      </c>
      <c r="H2307" s="1323" t="s">
        <v>1282</v>
      </c>
      <c r="I2307" s="39"/>
      <c r="J2307" s="39"/>
      <c r="K2307" s="39"/>
      <c r="L2307" s="39"/>
      <c r="M2307" s="39"/>
    </row>
    <row r="2308" spans="1:13" ht="45" x14ac:dyDescent="0.2">
      <c r="A2308" s="1328"/>
      <c r="B2308" s="951"/>
      <c r="C2308" s="327" t="s">
        <v>210</v>
      </c>
      <c r="D2308" s="356">
        <v>0</v>
      </c>
      <c r="E2308" s="356">
        <v>0</v>
      </c>
      <c r="F2308" s="357">
        <v>0</v>
      </c>
      <c r="G2308" s="358">
        <v>0</v>
      </c>
      <c r="H2308" s="1324"/>
      <c r="I2308" s="39"/>
      <c r="J2308" s="39"/>
      <c r="K2308" s="39"/>
      <c r="L2308" s="39"/>
      <c r="M2308" s="39"/>
    </row>
    <row r="2309" spans="1:13" ht="45" customHeight="1" x14ac:dyDescent="0.2">
      <c r="A2309" s="1328"/>
      <c r="B2309" s="951"/>
      <c r="C2309" s="330" t="s">
        <v>2</v>
      </c>
      <c r="D2309" s="356">
        <v>150</v>
      </c>
      <c r="E2309" s="366">
        <v>150</v>
      </c>
      <c r="F2309" s="359">
        <f>E2309/D2309*100</f>
        <v>100</v>
      </c>
      <c r="G2309" s="358">
        <v>20</v>
      </c>
      <c r="H2309" s="1324"/>
      <c r="I2309" s="39"/>
      <c r="J2309" s="39"/>
      <c r="K2309" s="39"/>
      <c r="L2309" s="39"/>
      <c r="M2309" s="39"/>
    </row>
    <row r="2310" spans="1:13" ht="47.25" customHeight="1" x14ac:dyDescent="0.2">
      <c r="A2310" s="1328"/>
      <c r="B2310" s="951"/>
      <c r="C2310" s="330" t="s">
        <v>1224</v>
      </c>
      <c r="D2310" s="360">
        <v>0</v>
      </c>
      <c r="E2310" s="214">
        <v>0</v>
      </c>
      <c r="F2310" s="361">
        <v>0</v>
      </c>
      <c r="G2310" s="358">
        <v>0</v>
      </c>
      <c r="H2310" s="1324"/>
      <c r="I2310" s="39"/>
      <c r="J2310" s="39"/>
      <c r="K2310" s="39"/>
      <c r="L2310" s="39"/>
      <c r="M2310" s="39"/>
    </row>
    <row r="2311" spans="1:13" ht="30" x14ac:dyDescent="0.2">
      <c r="A2311" s="1328"/>
      <c r="B2311" s="951"/>
      <c r="C2311" s="330" t="s">
        <v>268</v>
      </c>
      <c r="D2311" s="356">
        <v>0</v>
      </c>
      <c r="E2311" s="367">
        <v>0</v>
      </c>
      <c r="F2311" s="363">
        <v>0</v>
      </c>
      <c r="G2311" s="358">
        <v>0</v>
      </c>
      <c r="H2311" s="1325"/>
      <c r="I2311" s="39"/>
      <c r="J2311" s="39"/>
      <c r="K2311" s="39"/>
      <c r="L2311" s="39"/>
      <c r="M2311" s="39"/>
    </row>
    <row r="2312" spans="1:13" ht="15" customHeight="1" x14ac:dyDescent="0.2">
      <c r="A2312" s="1328" t="s">
        <v>490</v>
      </c>
      <c r="B2312" s="951" t="s">
        <v>506</v>
      </c>
      <c r="C2312" s="324" t="s">
        <v>267</v>
      </c>
      <c r="D2312" s="356">
        <f>D2313+D2314+D2315+D2316</f>
        <v>0</v>
      </c>
      <c r="E2312" s="356">
        <v>0</v>
      </c>
      <c r="F2312" s="357">
        <v>0</v>
      </c>
      <c r="G2312" s="358">
        <f>G2313+G2314+G2315+G2316</f>
        <v>0</v>
      </c>
      <c r="H2312" s="157"/>
      <c r="I2312" s="39"/>
      <c r="J2312" s="39"/>
      <c r="K2312" s="39"/>
      <c r="L2312" s="39"/>
      <c r="M2312" s="39"/>
    </row>
    <row r="2313" spans="1:13" ht="45" x14ac:dyDescent="0.2">
      <c r="A2313" s="1328"/>
      <c r="B2313" s="951"/>
      <c r="C2313" s="327" t="s">
        <v>210</v>
      </c>
      <c r="D2313" s="356">
        <v>0</v>
      </c>
      <c r="E2313" s="356">
        <v>0</v>
      </c>
      <c r="F2313" s="357">
        <v>0</v>
      </c>
      <c r="G2313" s="358">
        <v>0</v>
      </c>
      <c r="H2313" s="157"/>
      <c r="I2313" s="39"/>
      <c r="J2313" s="39"/>
      <c r="K2313" s="39"/>
      <c r="L2313" s="39"/>
      <c r="M2313" s="39"/>
    </row>
    <row r="2314" spans="1:13" ht="45" customHeight="1" x14ac:dyDescent="0.2">
      <c r="A2314" s="1328"/>
      <c r="B2314" s="951"/>
      <c r="C2314" s="330" t="s">
        <v>2</v>
      </c>
      <c r="D2314" s="356">
        <v>0</v>
      </c>
      <c r="E2314" s="356">
        <v>0</v>
      </c>
      <c r="F2314" s="357">
        <v>0</v>
      </c>
      <c r="G2314" s="358">
        <f>E2314</f>
        <v>0</v>
      </c>
      <c r="H2314" s="157"/>
      <c r="I2314" s="39"/>
      <c r="J2314" s="39"/>
      <c r="K2314" s="39"/>
      <c r="L2314" s="39"/>
      <c r="M2314" s="39"/>
    </row>
    <row r="2315" spans="1:13" ht="48" customHeight="1" x14ac:dyDescent="0.2">
      <c r="A2315" s="1328"/>
      <c r="B2315" s="951"/>
      <c r="C2315" s="330" t="s">
        <v>1224</v>
      </c>
      <c r="D2315" s="356">
        <v>0</v>
      </c>
      <c r="E2315" s="356">
        <v>0</v>
      </c>
      <c r="F2315" s="357">
        <v>0</v>
      </c>
      <c r="G2315" s="358">
        <v>0</v>
      </c>
      <c r="H2315" s="157"/>
      <c r="I2315" s="39"/>
      <c r="J2315" s="39"/>
      <c r="K2315" s="39"/>
      <c r="L2315" s="39"/>
      <c r="M2315" s="39"/>
    </row>
    <row r="2316" spans="1:13" ht="30" x14ac:dyDescent="0.2">
      <c r="A2316" s="1328"/>
      <c r="B2316" s="951"/>
      <c r="C2316" s="331" t="s">
        <v>268</v>
      </c>
      <c r="D2316" s="356">
        <v>0</v>
      </c>
      <c r="E2316" s="356">
        <v>0</v>
      </c>
      <c r="F2316" s="357">
        <v>0</v>
      </c>
      <c r="G2316" s="358">
        <v>0</v>
      </c>
      <c r="H2316" s="157"/>
      <c r="I2316" s="39"/>
      <c r="J2316" s="39"/>
      <c r="K2316" s="39"/>
      <c r="L2316" s="39"/>
      <c r="M2316" s="39"/>
    </row>
    <row r="2317" spans="1:13" ht="15" customHeight="1" x14ac:dyDescent="0.2">
      <c r="A2317" s="1049">
        <v>2</v>
      </c>
      <c r="B2317" s="926" t="s">
        <v>507</v>
      </c>
      <c r="C2317" s="324" t="s">
        <v>267</v>
      </c>
      <c r="D2317" s="368">
        <f>SUM(D2318:D2321)</f>
        <v>0</v>
      </c>
      <c r="E2317" s="356">
        <f>SUM(E2318:E2321)</f>
        <v>0</v>
      </c>
      <c r="F2317" s="357">
        <v>0</v>
      </c>
      <c r="G2317" s="358">
        <f t="shared" ref="G2317:G2341" si="301">E2317</f>
        <v>0</v>
      </c>
      <c r="H2317" s="362"/>
      <c r="I2317" s="39"/>
      <c r="J2317" s="39"/>
      <c r="K2317" s="39"/>
      <c r="L2317" s="39"/>
      <c r="M2317" s="39"/>
    </row>
    <row r="2318" spans="1:13" ht="45" x14ac:dyDescent="0.2">
      <c r="A2318" s="1050"/>
      <c r="B2318" s="927"/>
      <c r="C2318" s="327" t="s">
        <v>210</v>
      </c>
      <c r="D2318" s="368">
        <v>0</v>
      </c>
      <c r="E2318" s="356">
        <f>E2323</f>
        <v>0</v>
      </c>
      <c r="F2318" s="357">
        <v>0</v>
      </c>
      <c r="G2318" s="358">
        <f t="shared" si="301"/>
        <v>0</v>
      </c>
      <c r="H2318" s="157"/>
      <c r="I2318" s="39"/>
      <c r="J2318" s="39"/>
      <c r="K2318" s="39"/>
      <c r="L2318" s="39"/>
      <c r="M2318" s="39"/>
    </row>
    <row r="2319" spans="1:13" ht="45" customHeight="1" x14ac:dyDescent="0.2">
      <c r="A2319" s="1050"/>
      <c r="B2319" s="927"/>
      <c r="C2319" s="330" t="s">
        <v>2</v>
      </c>
      <c r="D2319" s="368">
        <v>0</v>
      </c>
      <c r="E2319" s="356">
        <f>E2324</f>
        <v>0</v>
      </c>
      <c r="F2319" s="357">
        <v>0</v>
      </c>
      <c r="G2319" s="358">
        <f t="shared" si="301"/>
        <v>0</v>
      </c>
      <c r="H2319" s="157"/>
      <c r="I2319" s="39"/>
      <c r="J2319" s="39"/>
      <c r="K2319" s="39"/>
      <c r="L2319" s="39"/>
      <c r="M2319" s="39"/>
    </row>
    <row r="2320" spans="1:13" ht="51" customHeight="1" x14ac:dyDescent="0.2">
      <c r="A2320" s="1050"/>
      <c r="B2320" s="927"/>
      <c r="C2320" s="330" t="s">
        <v>1224</v>
      </c>
      <c r="D2320" s="368">
        <v>0</v>
      </c>
      <c r="E2320" s="356">
        <f>E2325</f>
        <v>0</v>
      </c>
      <c r="F2320" s="357">
        <v>0</v>
      </c>
      <c r="G2320" s="358">
        <f t="shared" si="301"/>
        <v>0</v>
      </c>
      <c r="H2320" s="157"/>
      <c r="I2320" s="39"/>
      <c r="J2320" s="39"/>
      <c r="K2320" s="39"/>
      <c r="L2320" s="39"/>
      <c r="M2320" s="39"/>
    </row>
    <row r="2321" spans="1:13" ht="30" x14ac:dyDescent="0.2">
      <c r="A2321" s="1051"/>
      <c r="B2321" s="928"/>
      <c r="C2321" s="331" t="s">
        <v>268</v>
      </c>
      <c r="D2321" s="368">
        <v>0</v>
      </c>
      <c r="E2321" s="356">
        <f>E2326</f>
        <v>0</v>
      </c>
      <c r="F2321" s="357">
        <v>0</v>
      </c>
      <c r="G2321" s="358">
        <f t="shared" si="301"/>
        <v>0</v>
      </c>
      <c r="H2321" s="157"/>
      <c r="I2321" s="39"/>
      <c r="J2321" s="39"/>
      <c r="K2321" s="39"/>
      <c r="L2321" s="39"/>
      <c r="M2321" s="39"/>
    </row>
    <row r="2322" spans="1:13" ht="15" customHeight="1" x14ac:dyDescent="0.2">
      <c r="A2322" s="1049" t="s">
        <v>17</v>
      </c>
      <c r="B2322" s="993" t="s">
        <v>508</v>
      </c>
      <c r="C2322" s="324" t="s">
        <v>267</v>
      </c>
      <c r="D2322" s="368">
        <f>SUM(D2323:D2326)</f>
        <v>0</v>
      </c>
      <c r="E2322" s="368">
        <f>SUM(E2323:E2326)</f>
        <v>0</v>
      </c>
      <c r="F2322" s="357">
        <v>0</v>
      </c>
      <c r="G2322" s="358">
        <f t="shared" si="301"/>
        <v>0</v>
      </c>
      <c r="H2322" s="157"/>
      <c r="I2322" s="39"/>
      <c r="J2322" s="39"/>
      <c r="K2322" s="39"/>
      <c r="L2322" s="39"/>
      <c r="M2322" s="39"/>
    </row>
    <row r="2323" spans="1:13" ht="45" x14ac:dyDescent="0.2">
      <c r="A2323" s="1050"/>
      <c r="B2323" s="994"/>
      <c r="C2323" s="327" t="s">
        <v>210</v>
      </c>
      <c r="D2323" s="368">
        <f t="shared" ref="D2323:E2326" si="302">D2328</f>
        <v>0</v>
      </c>
      <c r="E2323" s="356">
        <f t="shared" si="302"/>
        <v>0</v>
      </c>
      <c r="F2323" s="357">
        <v>0</v>
      </c>
      <c r="G2323" s="358">
        <f t="shared" si="301"/>
        <v>0</v>
      </c>
      <c r="H2323" s="157"/>
      <c r="I2323" s="39"/>
      <c r="J2323" s="39"/>
      <c r="K2323" s="39"/>
      <c r="L2323" s="39"/>
      <c r="M2323" s="39"/>
    </row>
    <row r="2324" spans="1:13" ht="45" customHeight="1" x14ac:dyDescent="0.2">
      <c r="A2324" s="1050"/>
      <c r="B2324" s="994"/>
      <c r="C2324" s="330" t="s">
        <v>2</v>
      </c>
      <c r="D2324" s="368">
        <f t="shared" si="302"/>
        <v>0</v>
      </c>
      <c r="E2324" s="356">
        <f t="shared" si="302"/>
        <v>0</v>
      </c>
      <c r="F2324" s="357">
        <v>0</v>
      </c>
      <c r="G2324" s="358">
        <f t="shared" si="301"/>
        <v>0</v>
      </c>
      <c r="H2324" s="157"/>
      <c r="I2324" s="39"/>
      <c r="J2324" s="39"/>
      <c r="K2324" s="39"/>
      <c r="L2324" s="39"/>
      <c r="M2324" s="39"/>
    </row>
    <row r="2325" spans="1:13" ht="51" customHeight="1" x14ac:dyDescent="0.2">
      <c r="A2325" s="1050"/>
      <c r="B2325" s="994"/>
      <c r="C2325" s="330" t="s">
        <v>1224</v>
      </c>
      <c r="D2325" s="368">
        <f t="shared" si="302"/>
        <v>0</v>
      </c>
      <c r="E2325" s="356">
        <f t="shared" si="302"/>
        <v>0</v>
      </c>
      <c r="F2325" s="357">
        <v>0</v>
      </c>
      <c r="G2325" s="358">
        <f t="shared" si="301"/>
        <v>0</v>
      </c>
      <c r="H2325" s="157"/>
      <c r="I2325" s="39"/>
      <c r="J2325" s="39"/>
      <c r="K2325" s="39"/>
      <c r="L2325" s="39"/>
      <c r="M2325" s="39"/>
    </row>
    <row r="2326" spans="1:13" ht="30" x14ac:dyDescent="0.2">
      <c r="A2326" s="1051"/>
      <c r="B2326" s="995"/>
      <c r="C2326" s="331" t="s">
        <v>268</v>
      </c>
      <c r="D2326" s="368">
        <f t="shared" si="302"/>
        <v>0</v>
      </c>
      <c r="E2326" s="356">
        <f t="shared" si="302"/>
        <v>0</v>
      </c>
      <c r="F2326" s="357">
        <v>0</v>
      </c>
      <c r="G2326" s="358">
        <f t="shared" si="301"/>
        <v>0</v>
      </c>
      <c r="H2326" s="157"/>
      <c r="I2326" s="39"/>
      <c r="J2326" s="39"/>
      <c r="K2326" s="39"/>
      <c r="L2326" s="39"/>
      <c r="M2326" s="39"/>
    </row>
    <row r="2327" spans="1:13" ht="15" customHeight="1" x14ac:dyDescent="0.2">
      <c r="A2327" s="1049" t="s">
        <v>18</v>
      </c>
      <c r="B2327" s="993" t="s">
        <v>509</v>
      </c>
      <c r="C2327" s="324" t="s">
        <v>267</v>
      </c>
      <c r="D2327" s="368">
        <f>SUM(D2328:D2331)</f>
        <v>0</v>
      </c>
      <c r="E2327" s="356">
        <f>SUM(E2328:E2331)</f>
        <v>0</v>
      </c>
      <c r="F2327" s="357">
        <v>0</v>
      </c>
      <c r="G2327" s="358">
        <f t="shared" si="301"/>
        <v>0</v>
      </c>
      <c r="H2327" s="157"/>
      <c r="I2327" s="39"/>
      <c r="J2327" s="39"/>
      <c r="K2327" s="39"/>
      <c r="L2327" s="39"/>
      <c r="M2327" s="39"/>
    </row>
    <row r="2328" spans="1:13" ht="45" x14ac:dyDescent="0.2">
      <c r="A2328" s="1050"/>
      <c r="B2328" s="994"/>
      <c r="C2328" s="327" t="s">
        <v>210</v>
      </c>
      <c r="D2328" s="368">
        <v>0</v>
      </c>
      <c r="E2328" s="356">
        <v>0</v>
      </c>
      <c r="F2328" s="357">
        <v>0</v>
      </c>
      <c r="G2328" s="358">
        <f t="shared" si="301"/>
        <v>0</v>
      </c>
      <c r="H2328" s="157"/>
      <c r="I2328" s="39"/>
      <c r="J2328" s="39"/>
      <c r="K2328" s="39"/>
      <c r="L2328" s="39"/>
      <c r="M2328" s="39"/>
    </row>
    <row r="2329" spans="1:13" ht="45" customHeight="1" x14ac:dyDescent="0.2">
      <c r="A2329" s="1050"/>
      <c r="B2329" s="994"/>
      <c r="C2329" s="330" t="s">
        <v>2</v>
      </c>
      <c r="D2329" s="368">
        <v>0</v>
      </c>
      <c r="E2329" s="356">
        <v>0</v>
      </c>
      <c r="F2329" s="357">
        <v>0</v>
      </c>
      <c r="G2329" s="358">
        <f t="shared" si="301"/>
        <v>0</v>
      </c>
      <c r="H2329" s="157"/>
      <c r="I2329" s="39"/>
      <c r="J2329" s="39"/>
      <c r="K2329" s="39"/>
      <c r="L2329" s="39"/>
      <c r="M2329" s="39"/>
    </row>
    <row r="2330" spans="1:13" ht="48.75" customHeight="1" x14ac:dyDescent="0.2">
      <c r="A2330" s="1050"/>
      <c r="B2330" s="994"/>
      <c r="C2330" s="330" t="s">
        <v>1224</v>
      </c>
      <c r="D2330" s="368">
        <v>0</v>
      </c>
      <c r="E2330" s="356">
        <v>0</v>
      </c>
      <c r="F2330" s="357">
        <v>0</v>
      </c>
      <c r="G2330" s="358">
        <f t="shared" si="301"/>
        <v>0</v>
      </c>
      <c r="H2330" s="157"/>
      <c r="I2330" s="39"/>
      <c r="J2330" s="39"/>
      <c r="K2330" s="39"/>
      <c r="L2330" s="39"/>
      <c r="M2330" s="39"/>
    </row>
    <row r="2331" spans="1:13" ht="30" x14ac:dyDescent="0.2">
      <c r="A2331" s="1050"/>
      <c r="B2331" s="994"/>
      <c r="C2331" s="331" t="s">
        <v>268</v>
      </c>
      <c r="D2331" s="369">
        <v>0</v>
      </c>
      <c r="E2331" s="366">
        <v>0</v>
      </c>
      <c r="F2331" s="359">
        <v>0</v>
      </c>
      <c r="G2331" s="358">
        <f t="shared" si="301"/>
        <v>0</v>
      </c>
      <c r="H2331" s="157"/>
      <c r="I2331" s="39"/>
      <c r="J2331" s="39"/>
      <c r="K2331" s="39"/>
      <c r="L2331" s="39"/>
      <c r="M2331" s="39"/>
    </row>
    <row r="2332" spans="1:13" ht="15" customHeight="1" x14ac:dyDescent="0.2">
      <c r="A2332" s="1049" t="s">
        <v>139</v>
      </c>
      <c r="B2332" s="993" t="s">
        <v>510</v>
      </c>
      <c r="C2332" s="324" t="s">
        <v>267</v>
      </c>
      <c r="D2332" s="368">
        <f>SUM(D2333:D2336)</f>
        <v>0</v>
      </c>
      <c r="E2332" s="368">
        <f>SUM(E2333:E2336)</f>
        <v>0</v>
      </c>
      <c r="F2332" s="357">
        <v>0</v>
      </c>
      <c r="G2332" s="358">
        <f t="shared" si="301"/>
        <v>0</v>
      </c>
      <c r="H2332" s="157"/>
      <c r="I2332" s="39"/>
      <c r="J2332" s="39"/>
      <c r="K2332" s="39"/>
      <c r="L2332" s="39"/>
      <c r="M2332" s="39"/>
    </row>
    <row r="2333" spans="1:13" ht="45" x14ac:dyDescent="0.2">
      <c r="A2333" s="1050"/>
      <c r="B2333" s="994"/>
      <c r="C2333" s="327" t="s">
        <v>210</v>
      </c>
      <c r="D2333" s="368">
        <f t="shared" ref="D2333:E2336" si="303">D2338</f>
        <v>0</v>
      </c>
      <c r="E2333" s="356">
        <f t="shared" si="303"/>
        <v>0</v>
      </c>
      <c r="F2333" s="357">
        <v>0</v>
      </c>
      <c r="G2333" s="358">
        <f t="shared" si="301"/>
        <v>0</v>
      </c>
      <c r="H2333" s="157"/>
      <c r="I2333" s="39"/>
      <c r="J2333" s="39"/>
      <c r="K2333" s="39"/>
      <c r="L2333" s="39"/>
      <c r="M2333" s="39"/>
    </row>
    <row r="2334" spans="1:13" ht="45" customHeight="1" x14ac:dyDescent="0.2">
      <c r="A2334" s="1050"/>
      <c r="B2334" s="994"/>
      <c r="C2334" s="330" t="s">
        <v>2</v>
      </c>
      <c r="D2334" s="368">
        <f t="shared" si="303"/>
        <v>0</v>
      </c>
      <c r="E2334" s="356">
        <f t="shared" si="303"/>
        <v>0</v>
      </c>
      <c r="F2334" s="357">
        <v>0</v>
      </c>
      <c r="G2334" s="358">
        <f t="shared" si="301"/>
        <v>0</v>
      </c>
      <c r="H2334" s="157"/>
      <c r="I2334" s="39"/>
      <c r="J2334" s="39"/>
      <c r="K2334" s="39"/>
      <c r="L2334" s="39"/>
      <c r="M2334" s="39"/>
    </row>
    <row r="2335" spans="1:13" ht="49.5" customHeight="1" x14ac:dyDescent="0.2">
      <c r="A2335" s="1050"/>
      <c r="B2335" s="994"/>
      <c r="C2335" s="330" t="s">
        <v>1224</v>
      </c>
      <c r="D2335" s="368">
        <f t="shared" si="303"/>
        <v>0</v>
      </c>
      <c r="E2335" s="356">
        <f t="shared" si="303"/>
        <v>0</v>
      </c>
      <c r="F2335" s="357">
        <v>0</v>
      </c>
      <c r="G2335" s="358">
        <f t="shared" si="301"/>
        <v>0</v>
      </c>
      <c r="H2335" s="157"/>
      <c r="I2335" s="39"/>
      <c r="J2335" s="39"/>
      <c r="K2335" s="39"/>
      <c r="L2335" s="39"/>
      <c r="M2335" s="39"/>
    </row>
    <row r="2336" spans="1:13" ht="30" x14ac:dyDescent="0.2">
      <c r="A2336" s="1051"/>
      <c r="B2336" s="995"/>
      <c r="C2336" s="331" t="s">
        <v>268</v>
      </c>
      <c r="D2336" s="368">
        <f t="shared" si="303"/>
        <v>0</v>
      </c>
      <c r="E2336" s="356">
        <f t="shared" si="303"/>
        <v>0</v>
      </c>
      <c r="F2336" s="357">
        <v>0</v>
      </c>
      <c r="G2336" s="358">
        <f t="shared" si="301"/>
        <v>0</v>
      </c>
      <c r="H2336" s="157"/>
      <c r="I2336" s="39"/>
      <c r="J2336" s="39"/>
      <c r="K2336" s="39"/>
      <c r="L2336" s="39"/>
      <c r="M2336" s="39"/>
    </row>
    <row r="2337" spans="1:13" ht="15" customHeight="1" x14ac:dyDescent="0.2">
      <c r="A2337" s="1049" t="s">
        <v>140</v>
      </c>
      <c r="B2337" s="993" t="s">
        <v>511</v>
      </c>
      <c r="C2337" s="324" t="s">
        <v>267</v>
      </c>
      <c r="D2337" s="368">
        <f>SUM(D2338:D2341)</f>
        <v>0</v>
      </c>
      <c r="E2337" s="356">
        <f>SUM(E2338:E2341)</f>
        <v>0</v>
      </c>
      <c r="F2337" s="357">
        <v>0</v>
      </c>
      <c r="G2337" s="358">
        <f t="shared" si="301"/>
        <v>0</v>
      </c>
      <c r="H2337" s="157"/>
      <c r="I2337" s="39"/>
      <c r="J2337" s="39"/>
      <c r="K2337" s="39"/>
      <c r="L2337" s="39"/>
      <c r="M2337" s="39"/>
    </row>
    <row r="2338" spans="1:13" ht="45" x14ac:dyDescent="0.2">
      <c r="A2338" s="1050"/>
      <c r="B2338" s="994"/>
      <c r="C2338" s="327" t="s">
        <v>210</v>
      </c>
      <c r="D2338" s="368">
        <v>0</v>
      </c>
      <c r="E2338" s="356">
        <v>0</v>
      </c>
      <c r="F2338" s="357">
        <v>0</v>
      </c>
      <c r="G2338" s="358">
        <f t="shared" si="301"/>
        <v>0</v>
      </c>
      <c r="H2338" s="157"/>
      <c r="I2338" s="39"/>
      <c r="J2338" s="39"/>
      <c r="K2338" s="39"/>
      <c r="L2338" s="39"/>
      <c r="M2338" s="39"/>
    </row>
    <row r="2339" spans="1:13" ht="45" customHeight="1" x14ac:dyDescent="0.2">
      <c r="A2339" s="1050"/>
      <c r="B2339" s="994"/>
      <c r="C2339" s="330" t="s">
        <v>2</v>
      </c>
      <c r="D2339" s="368">
        <v>0</v>
      </c>
      <c r="E2339" s="356">
        <v>0</v>
      </c>
      <c r="F2339" s="357">
        <v>0</v>
      </c>
      <c r="G2339" s="358">
        <f t="shared" si="301"/>
        <v>0</v>
      </c>
      <c r="H2339" s="157"/>
      <c r="I2339" s="39"/>
      <c r="J2339" s="39"/>
      <c r="K2339" s="39"/>
      <c r="L2339" s="39"/>
      <c r="M2339" s="39"/>
    </row>
    <row r="2340" spans="1:13" ht="49.5" customHeight="1" x14ac:dyDescent="0.2">
      <c r="A2340" s="1050"/>
      <c r="B2340" s="994"/>
      <c r="C2340" s="330" t="s">
        <v>1224</v>
      </c>
      <c r="D2340" s="368">
        <v>0</v>
      </c>
      <c r="E2340" s="356">
        <v>0</v>
      </c>
      <c r="F2340" s="357">
        <v>0</v>
      </c>
      <c r="G2340" s="358">
        <f t="shared" si="301"/>
        <v>0</v>
      </c>
      <c r="H2340" s="157"/>
      <c r="I2340" s="39"/>
      <c r="J2340" s="39"/>
      <c r="K2340" s="39"/>
      <c r="L2340" s="39"/>
      <c r="M2340" s="39"/>
    </row>
    <row r="2341" spans="1:13" ht="30" x14ac:dyDescent="0.2">
      <c r="A2341" s="1050"/>
      <c r="B2341" s="994"/>
      <c r="C2341" s="331" t="s">
        <v>268</v>
      </c>
      <c r="D2341" s="369">
        <v>0</v>
      </c>
      <c r="E2341" s="366">
        <v>0</v>
      </c>
      <c r="F2341" s="359">
        <v>0</v>
      </c>
      <c r="G2341" s="358">
        <f t="shared" si="301"/>
        <v>0</v>
      </c>
      <c r="H2341" s="157"/>
      <c r="I2341" s="39"/>
      <c r="J2341" s="39"/>
      <c r="K2341" s="39"/>
      <c r="L2341" s="39"/>
      <c r="M2341" s="39"/>
    </row>
    <row r="2342" spans="1:13" ht="27.75" customHeight="1" x14ac:dyDescent="0.2">
      <c r="A2342" s="889" t="s">
        <v>512</v>
      </c>
      <c r="B2342" s="890"/>
      <c r="C2342" s="890"/>
      <c r="D2342" s="890"/>
      <c r="E2342" s="890"/>
      <c r="F2342" s="890"/>
      <c r="G2342" s="890"/>
      <c r="H2342" s="891"/>
      <c r="I2342" s="39"/>
      <c r="J2342" s="39"/>
      <c r="K2342" s="39"/>
      <c r="L2342" s="39"/>
      <c r="M2342" s="39"/>
    </row>
    <row r="2343" spans="1:13" ht="15" customHeight="1" x14ac:dyDescent="0.2">
      <c r="A2343" s="1051"/>
      <c r="B2343" s="1333" t="s">
        <v>212</v>
      </c>
      <c r="C2343" s="370" t="s">
        <v>267</v>
      </c>
      <c r="D2343" s="318">
        <f>D2344+D2345+D2346+D2347</f>
        <v>0</v>
      </c>
      <c r="E2343" s="318">
        <f>E2344+E2345+E2346+E2347</f>
        <v>0</v>
      </c>
      <c r="F2343" s="371">
        <v>0</v>
      </c>
      <c r="G2343" s="316">
        <f>G2344+G2345+G2346+G2347</f>
        <v>0</v>
      </c>
      <c r="H2343" s="157"/>
      <c r="I2343" s="39"/>
      <c r="J2343" s="39"/>
      <c r="K2343" s="39"/>
      <c r="L2343" s="39"/>
      <c r="M2343" s="39"/>
    </row>
    <row r="2344" spans="1:13" ht="42.75" x14ac:dyDescent="0.2">
      <c r="A2344" s="1328"/>
      <c r="B2344" s="951"/>
      <c r="C2344" s="317" t="s">
        <v>210</v>
      </c>
      <c r="D2344" s="314">
        <f>SUM(D2349+D2394)</f>
        <v>0</v>
      </c>
      <c r="E2344" s="314">
        <v>0</v>
      </c>
      <c r="F2344" s="315">
        <v>0</v>
      </c>
      <c r="G2344" s="316">
        <v>0</v>
      </c>
      <c r="H2344" s="157"/>
      <c r="I2344" s="39"/>
      <c r="J2344" s="39"/>
      <c r="K2344" s="39"/>
      <c r="L2344" s="39"/>
      <c r="M2344" s="39"/>
    </row>
    <row r="2345" spans="1:13" ht="57" x14ac:dyDescent="0.2">
      <c r="A2345" s="1328"/>
      <c r="B2345" s="951"/>
      <c r="C2345" s="319" t="s">
        <v>2</v>
      </c>
      <c r="D2345" s="314">
        <f>SUM(D2350+D2395)</f>
        <v>0</v>
      </c>
      <c r="E2345" s="314">
        <v>0</v>
      </c>
      <c r="F2345" s="315">
        <v>0</v>
      </c>
      <c r="G2345" s="316">
        <v>0</v>
      </c>
      <c r="H2345" s="157"/>
      <c r="I2345" s="39"/>
      <c r="J2345" s="39"/>
      <c r="K2345" s="39"/>
      <c r="L2345" s="39"/>
      <c r="M2345" s="39"/>
    </row>
    <row r="2346" spans="1:13" ht="48.75" customHeight="1" x14ac:dyDescent="0.2">
      <c r="A2346" s="1328"/>
      <c r="B2346" s="951"/>
      <c r="C2346" s="319" t="s">
        <v>1224</v>
      </c>
      <c r="D2346" s="314">
        <f>SUM(D2351+D2396)</f>
        <v>0</v>
      </c>
      <c r="E2346" s="314">
        <v>0</v>
      </c>
      <c r="F2346" s="315">
        <v>0</v>
      </c>
      <c r="G2346" s="316">
        <v>0</v>
      </c>
      <c r="H2346" s="157"/>
      <c r="I2346" s="39"/>
      <c r="J2346" s="39"/>
      <c r="K2346" s="39"/>
      <c r="L2346" s="39"/>
      <c r="M2346" s="39"/>
    </row>
    <row r="2347" spans="1:13" ht="28.5" x14ac:dyDescent="0.2">
      <c r="A2347" s="1328"/>
      <c r="B2347" s="951"/>
      <c r="C2347" s="319" t="s">
        <v>268</v>
      </c>
      <c r="D2347" s="314">
        <f>SUM(D2352+D2397)</f>
        <v>0</v>
      </c>
      <c r="E2347" s="314">
        <v>0</v>
      </c>
      <c r="F2347" s="315">
        <v>0</v>
      </c>
      <c r="G2347" s="316">
        <v>0</v>
      </c>
      <c r="H2347" s="157"/>
      <c r="I2347" s="39"/>
      <c r="J2347" s="39"/>
      <c r="K2347" s="39"/>
      <c r="L2347" s="39"/>
      <c r="M2347" s="39"/>
    </row>
    <row r="2348" spans="1:13" ht="15" customHeight="1" x14ac:dyDescent="0.2">
      <c r="A2348" s="1328" t="s">
        <v>10</v>
      </c>
      <c r="B2348" s="976" t="s">
        <v>513</v>
      </c>
      <c r="C2348" s="324" t="s">
        <v>267</v>
      </c>
      <c r="D2348" s="356">
        <f>D2349+D2350+D2351+D2352</f>
        <v>0</v>
      </c>
      <c r="E2348" s="356">
        <v>0</v>
      </c>
      <c r="F2348" s="357">
        <v>0</v>
      </c>
      <c r="G2348" s="358">
        <v>0</v>
      </c>
      <c r="H2348" s="157"/>
      <c r="I2348" s="39"/>
      <c r="J2348" s="39"/>
      <c r="K2348" s="39"/>
      <c r="L2348" s="39"/>
      <c r="M2348" s="39"/>
    </row>
    <row r="2349" spans="1:13" ht="45" x14ac:dyDescent="0.2">
      <c r="A2349" s="1328"/>
      <c r="B2349" s="976"/>
      <c r="C2349" s="327" t="s">
        <v>210</v>
      </c>
      <c r="D2349" s="356">
        <f>D2359+D2364+D2369+D2384+D2389</f>
        <v>0</v>
      </c>
      <c r="E2349" s="356">
        <v>0</v>
      </c>
      <c r="F2349" s="357">
        <v>0</v>
      </c>
      <c r="G2349" s="358">
        <v>0</v>
      </c>
      <c r="H2349" s="157"/>
      <c r="I2349" s="39"/>
      <c r="J2349" s="39"/>
      <c r="K2349" s="39"/>
      <c r="L2349" s="39"/>
      <c r="M2349" s="39"/>
    </row>
    <row r="2350" spans="1:13" ht="45" customHeight="1" x14ac:dyDescent="0.2">
      <c r="A2350" s="1328"/>
      <c r="B2350" s="976"/>
      <c r="C2350" s="330" t="s">
        <v>2</v>
      </c>
      <c r="D2350" s="356">
        <f>D2360+D2365+D2370+D2385+D2390</f>
        <v>0</v>
      </c>
      <c r="E2350" s="356">
        <v>0</v>
      </c>
      <c r="F2350" s="357">
        <v>0</v>
      </c>
      <c r="G2350" s="358">
        <v>0</v>
      </c>
      <c r="H2350" s="157"/>
      <c r="I2350" s="39"/>
      <c r="J2350" s="39"/>
      <c r="K2350" s="39"/>
      <c r="L2350" s="39"/>
      <c r="M2350" s="39"/>
    </row>
    <row r="2351" spans="1:13" ht="54" customHeight="1" x14ac:dyDescent="0.2">
      <c r="A2351" s="1328"/>
      <c r="B2351" s="976"/>
      <c r="C2351" s="330" t="s">
        <v>1224</v>
      </c>
      <c r="D2351" s="356">
        <f>D2361+D2366+D2371+D2386+D2391</f>
        <v>0</v>
      </c>
      <c r="E2351" s="356">
        <v>0</v>
      </c>
      <c r="F2351" s="357">
        <v>0</v>
      </c>
      <c r="G2351" s="358">
        <v>0</v>
      </c>
      <c r="H2351" s="157"/>
      <c r="I2351" s="39"/>
      <c r="J2351" s="39"/>
      <c r="K2351" s="39"/>
      <c r="L2351" s="39"/>
      <c r="M2351" s="39"/>
    </row>
    <row r="2352" spans="1:13" ht="30" x14ac:dyDescent="0.2">
      <c r="A2352" s="1328"/>
      <c r="B2352" s="976"/>
      <c r="C2352" s="330" t="s">
        <v>268</v>
      </c>
      <c r="D2352" s="356">
        <f>D2362+D2367+D2372+D2387+D2392</f>
        <v>0</v>
      </c>
      <c r="E2352" s="356">
        <v>0</v>
      </c>
      <c r="F2352" s="357">
        <v>0</v>
      </c>
      <c r="G2352" s="358">
        <v>0</v>
      </c>
      <c r="H2352" s="157"/>
      <c r="I2352" s="39"/>
      <c r="J2352" s="39"/>
      <c r="K2352" s="39"/>
      <c r="L2352" s="39"/>
      <c r="M2352" s="39"/>
    </row>
    <row r="2353" spans="1:13" ht="15" customHeight="1" x14ac:dyDescent="0.2">
      <c r="A2353" s="1049" t="s">
        <v>11</v>
      </c>
      <c r="B2353" s="993" t="s">
        <v>514</v>
      </c>
      <c r="C2353" s="324" t="s">
        <v>267</v>
      </c>
      <c r="D2353" s="356">
        <v>0</v>
      </c>
      <c r="E2353" s="356">
        <v>0</v>
      </c>
      <c r="F2353" s="357">
        <v>0</v>
      </c>
      <c r="G2353" s="358">
        <v>0</v>
      </c>
      <c r="H2353" s="157"/>
      <c r="I2353" s="39"/>
      <c r="J2353" s="39"/>
      <c r="K2353" s="39"/>
      <c r="L2353" s="39"/>
      <c r="M2353" s="39"/>
    </row>
    <row r="2354" spans="1:13" ht="45" x14ac:dyDescent="0.2">
      <c r="A2354" s="1050"/>
      <c r="B2354" s="994"/>
      <c r="C2354" s="327" t="s">
        <v>210</v>
      </c>
      <c r="D2354" s="356">
        <v>0</v>
      </c>
      <c r="E2354" s="356">
        <v>0</v>
      </c>
      <c r="F2354" s="357">
        <v>0</v>
      </c>
      <c r="G2354" s="358">
        <v>0</v>
      </c>
      <c r="H2354" s="157"/>
      <c r="I2354" s="39"/>
      <c r="J2354" s="39"/>
      <c r="K2354" s="39"/>
      <c r="L2354" s="39"/>
      <c r="M2354" s="39"/>
    </row>
    <row r="2355" spans="1:13" ht="45" customHeight="1" x14ac:dyDescent="0.2">
      <c r="A2355" s="1050"/>
      <c r="B2355" s="994"/>
      <c r="C2355" s="330" t="s">
        <v>2</v>
      </c>
      <c r="D2355" s="356">
        <v>0</v>
      </c>
      <c r="E2355" s="356">
        <v>0</v>
      </c>
      <c r="F2355" s="357">
        <v>0</v>
      </c>
      <c r="G2355" s="358">
        <v>0</v>
      </c>
      <c r="H2355" s="157"/>
      <c r="I2355" s="39"/>
      <c r="J2355" s="39"/>
      <c r="K2355" s="39"/>
      <c r="L2355" s="39"/>
      <c r="M2355" s="39"/>
    </row>
    <row r="2356" spans="1:13" ht="45.75" customHeight="1" x14ac:dyDescent="0.2">
      <c r="A2356" s="1050"/>
      <c r="B2356" s="994"/>
      <c r="C2356" s="330" t="s">
        <v>1224</v>
      </c>
      <c r="D2356" s="356">
        <v>0</v>
      </c>
      <c r="E2356" s="356">
        <v>0</v>
      </c>
      <c r="F2356" s="357">
        <v>0</v>
      </c>
      <c r="G2356" s="358">
        <v>0</v>
      </c>
      <c r="H2356" s="157"/>
      <c r="I2356" s="39"/>
      <c r="J2356" s="39"/>
      <c r="K2356" s="39"/>
      <c r="L2356" s="39"/>
      <c r="M2356" s="39"/>
    </row>
    <row r="2357" spans="1:13" ht="30" x14ac:dyDescent="0.2">
      <c r="A2357" s="1051"/>
      <c r="B2357" s="995"/>
      <c r="C2357" s="330" t="s">
        <v>268</v>
      </c>
      <c r="D2357" s="356">
        <v>0</v>
      </c>
      <c r="E2357" s="356">
        <v>0</v>
      </c>
      <c r="F2357" s="357">
        <v>0</v>
      </c>
      <c r="G2357" s="358">
        <v>0</v>
      </c>
      <c r="H2357" s="157"/>
      <c r="I2357" s="39"/>
      <c r="J2357" s="39"/>
      <c r="K2357" s="39"/>
      <c r="L2357" s="39"/>
      <c r="M2357" s="39"/>
    </row>
    <row r="2358" spans="1:13" ht="15" customHeight="1" x14ac:dyDescent="0.2">
      <c r="A2358" s="1328" t="s">
        <v>12</v>
      </c>
      <c r="B2358" s="951" t="s">
        <v>515</v>
      </c>
      <c r="C2358" s="324" t="s">
        <v>267</v>
      </c>
      <c r="D2358" s="356">
        <f>D2359+D2360+D2361+D2362</f>
        <v>0</v>
      </c>
      <c r="E2358" s="356">
        <v>0</v>
      </c>
      <c r="F2358" s="357">
        <v>0</v>
      </c>
      <c r="G2358" s="358">
        <v>0</v>
      </c>
      <c r="H2358" s="157"/>
      <c r="I2358" s="39"/>
      <c r="J2358" s="39"/>
      <c r="K2358" s="39"/>
      <c r="L2358" s="39"/>
      <c r="M2358" s="39"/>
    </row>
    <row r="2359" spans="1:13" ht="45" x14ac:dyDescent="0.2">
      <c r="A2359" s="1328"/>
      <c r="B2359" s="951"/>
      <c r="C2359" s="327" t="s">
        <v>210</v>
      </c>
      <c r="D2359" s="356">
        <v>0</v>
      </c>
      <c r="E2359" s="356">
        <v>0</v>
      </c>
      <c r="F2359" s="357">
        <v>0</v>
      </c>
      <c r="G2359" s="358">
        <v>0</v>
      </c>
      <c r="H2359" s="157"/>
      <c r="I2359" s="39"/>
      <c r="J2359" s="39"/>
      <c r="K2359" s="39"/>
      <c r="L2359" s="39"/>
      <c r="M2359" s="39"/>
    </row>
    <row r="2360" spans="1:13" ht="45" customHeight="1" x14ac:dyDescent="0.2">
      <c r="A2360" s="1328"/>
      <c r="B2360" s="951"/>
      <c r="C2360" s="330" t="s">
        <v>2</v>
      </c>
      <c r="D2360" s="356">
        <v>0</v>
      </c>
      <c r="E2360" s="356">
        <v>0</v>
      </c>
      <c r="F2360" s="357">
        <v>0</v>
      </c>
      <c r="G2360" s="358">
        <v>0</v>
      </c>
      <c r="H2360" s="157"/>
      <c r="I2360" s="39"/>
      <c r="J2360" s="39"/>
      <c r="K2360" s="39"/>
      <c r="L2360" s="39"/>
      <c r="M2360" s="39"/>
    </row>
    <row r="2361" spans="1:13" ht="51.75" customHeight="1" x14ac:dyDescent="0.2">
      <c r="A2361" s="1328"/>
      <c r="B2361" s="951"/>
      <c r="C2361" s="330" t="s">
        <v>1224</v>
      </c>
      <c r="D2361" s="356">
        <v>0</v>
      </c>
      <c r="E2361" s="356">
        <v>0</v>
      </c>
      <c r="F2361" s="357">
        <v>0</v>
      </c>
      <c r="G2361" s="358">
        <v>0</v>
      </c>
      <c r="H2361" s="157"/>
      <c r="I2361" s="39"/>
      <c r="J2361" s="39"/>
      <c r="K2361" s="39"/>
      <c r="L2361" s="39"/>
      <c r="M2361" s="39"/>
    </row>
    <row r="2362" spans="1:13" ht="30" x14ac:dyDescent="0.2">
      <c r="A2362" s="1328"/>
      <c r="B2362" s="951"/>
      <c r="C2362" s="330" t="s">
        <v>268</v>
      </c>
      <c r="D2362" s="356">
        <v>0</v>
      </c>
      <c r="E2362" s="356">
        <v>0</v>
      </c>
      <c r="F2362" s="357">
        <v>0</v>
      </c>
      <c r="G2362" s="358">
        <v>0</v>
      </c>
      <c r="H2362" s="157"/>
      <c r="I2362" s="39"/>
      <c r="J2362" s="39"/>
      <c r="K2362" s="39"/>
      <c r="L2362" s="39"/>
      <c r="M2362" s="39"/>
    </row>
    <row r="2363" spans="1:13" ht="15" customHeight="1" x14ac:dyDescent="0.2">
      <c r="A2363" s="1328" t="s">
        <v>100</v>
      </c>
      <c r="B2363" s="951" t="s">
        <v>516</v>
      </c>
      <c r="C2363" s="324" t="s">
        <v>267</v>
      </c>
      <c r="D2363" s="356">
        <f>D2364+D2365+D2366+D2367</f>
        <v>0</v>
      </c>
      <c r="E2363" s="356">
        <v>0</v>
      </c>
      <c r="F2363" s="357">
        <v>0</v>
      </c>
      <c r="G2363" s="358">
        <v>0</v>
      </c>
      <c r="H2363" s="157"/>
      <c r="I2363" s="39"/>
      <c r="J2363" s="39"/>
      <c r="K2363" s="39"/>
      <c r="L2363" s="39"/>
      <c r="M2363" s="39"/>
    </row>
    <row r="2364" spans="1:13" ht="45" x14ac:dyDescent="0.2">
      <c r="A2364" s="1328"/>
      <c r="B2364" s="951"/>
      <c r="C2364" s="327" t="s">
        <v>210</v>
      </c>
      <c r="D2364" s="356">
        <v>0</v>
      </c>
      <c r="E2364" s="356">
        <v>0</v>
      </c>
      <c r="F2364" s="357">
        <v>0</v>
      </c>
      <c r="G2364" s="358">
        <v>0</v>
      </c>
      <c r="H2364" s="157"/>
      <c r="I2364" s="39"/>
      <c r="J2364" s="39"/>
      <c r="K2364" s="39"/>
      <c r="L2364" s="39"/>
      <c r="M2364" s="39"/>
    </row>
    <row r="2365" spans="1:13" ht="45" customHeight="1" x14ac:dyDescent="0.2">
      <c r="A2365" s="1328"/>
      <c r="B2365" s="951"/>
      <c r="C2365" s="330" t="s">
        <v>2</v>
      </c>
      <c r="D2365" s="356">
        <v>0</v>
      </c>
      <c r="E2365" s="356">
        <v>0</v>
      </c>
      <c r="F2365" s="357">
        <v>0</v>
      </c>
      <c r="G2365" s="358">
        <v>0</v>
      </c>
      <c r="H2365" s="157"/>
      <c r="I2365" s="39"/>
      <c r="J2365" s="39"/>
      <c r="K2365" s="39"/>
      <c r="L2365" s="39"/>
      <c r="M2365" s="39"/>
    </row>
    <row r="2366" spans="1:13" ht="48" customHeight="1" x14ac:dyDescent="0.2">
      <c r="A2366" s="1328"/>
      <c r="B2366" s="951"/>
      <c r="C2366" s="330" t="s">
        <v>1224</v>
      </c>
      <c r="D2366" s="356">
        <v>0</v>
      </c>
      <c r="E2366" s="356">
        <v>0</v>
      </c>
      <c r="F2366" s="357">
        <v>0</v>
      </c>
      <c r="G2366" s="358">
        <v>0</v>
      </c>
      <c r="H2366" s="157"/>
      <c r="I2366" s="39"/>
      <c r="J2366" s="39"/>
      <c r="K2366" s="39"/>
      <c r="L2366" s="39"/>
      <c r="M2366" s="39"/>
    </row>
    <row r="2367" spans="1:13" ht="30" x14ac:dyDescent="0.2">
      <c r="A2367" s="1328"/>
      <c r="B2367" s="951"/>
      <c r="C2367" s="330" t="s">
        <v>268</v>
      </c>
      <c r="D2367" s="356">
        <v>0</v>
      </c>
      <c r="E2367" s="356">
        <v>0</v>
      </c>
      <c r="F2367" s="357">
        <v>0</v>
      </c>
      <c r="G2367" s="358">
        <v>0</v>
      </c>
      <c r="H2367" s="157"/>
      <c r="I2367" s="39"/>
      <c r="J2367" s="39"/>
      <c r="K2367" s="39"/>
      <c r="L2367" s="39"/>
      <c r="M2367" s="39"/>
    </row>
    <row r="2368" spans="1:13" ht="15" customHeight="1" x14ac:dyDescent="0.2">
      <c r="A2368" s="1328" t="s">
        <v>101</v>
      </c>
      <c r="B2368" s="951" t="s">
        <v>517</v>
      </c>
      <c r="C2368" s="324" t="s">
        <v>267</v>
      </c>
      <c r="D2368" s="356">
        <f>D2369+D2370+D2371+D2372</f>
        <v>0</v>
      </c>
      <c r="E2368" s="356">
        <v>0</v>
      </c>
      <c r="F2368" s="357">
        <v>0</v>
      </c>
      <c r="G2368" s="358">
        <v>0</v>
      </c>
      <c r="H2368" s="157"/>
      <c r="I2368" s="39"/>
      <c r="J2368" s="39"/>
      <c r="K2368" s="39"/>
      <c r="L2368" s="39"/>
      <c r="M2368" s="39"/>
    </row>
    <row r="2369" spans="1:13" ht="45" x14ac:dyDescent="0.2">
      <c r="A2369" s="1328"/>
      <c r="B2369" s="951"/>
      <c r="C2369" s="327" t="s">
        <v>210</v>
      </c>
      <c r="D2369" s="356">
        <v>0</v>
      </c>
      <c r="E2369" s="356">
        <v>0</v>
      </c>
      <c r="F2369" s="357">
        <v>0</v>
      </c>
      <c r="G2369" s="358">
        <v>0</v>
      </c>
      <c r="H2369" s="157"/>
      <c r="I2369" s="39"/>
      <c r="J2369" s="39"/>
      <c r="K2369" s="39"/>
      <c r="L2369" s="39"/>
      <c r="M2369" s="39"/>
    </row>
    <row r="2370" spans="1:13" ht="45" customHeight="1" x14ac:dyDescent="0.2">
      <c r="A2370" s="1328"/>
      <c r="B2370" s="951"/>
      <c r="C2370" s="330" t="s">
        <v>2</v>
      </c>
      <c r="D2370" s="356">
        <v>0</v>
      </c>
      <c r="E2370" s="356">
        <v>0</v>
      </c>
      <c r="F2370" s="357">
        <v>0</v>
      </c>
      <c r="G2370" s="358">
        <v>0</v>
      </c>
      <c r="H2370" s="157"/>
      <c r="I2370" s="39"/>
      <c r="J2370" s="39"/>
      <c r="K2370" s="39"/>
      <c r="L2370" s="39"/>
      <c r="M2370" s="39"/>
    </row>
    <row r="2371" spans="1:13" ht="50.25" customHeight="1" x14ac:dyDescent="0.2">
      <c r="A2371" s="1328"/>
      <c r="B2371" s="951"/>
      <c r="C2371" s="330" t="s">
        <v>1224</v>
      </c>
      <c r="D2371" s="356">
        <v>0</v>
      </c>
      <c r="E2371" s="356">
        <v>0</v>
      </c>
      <c r="F2371" s="357">
        <v>0</v>
      </c>
      <c r="G2371" s="358">
        <v>0</v>
      </c>
      <c r="H2371" s="157"/>
      <c r="I2371" s="39"/>
      <c r="J2371" s="39"/>
      <c r="K2371" s="39"/>
      <c r="L2371" s="39"/>
      <c r="M2371" s="39"/>
    </row>
    <row r="2372" spans="1:13" ht="30" x14ac:dyDescent="0.2">
      <c r="A2372" s="1328"/>
      <c r="B2372" s="951"/>
      <c r="C2372" s="330" t="s">
        <v>268</v>
      </c>
      <c r="D2372" s="356">
        <v>0</v>
      </c>
      <c r="E2372" s="356">
        <v>0</v>
      </c>
      <c r="F2372" s="357">
        <v>0</v>
      </c>
      <c r="G2372" s="358">
        <v>0</v>
      </c>
      <c r="H2372" s="157"/>
      <c r="I2372" s="39"/>
      <c r="J2372" s="39"/>
      <c r="K2372" s="39"/>
      <c r="L2372" s="39"/>
      <c r="M2372" s="39"/>
    </row>
    <row r="2373" spans="1:13" ht="15" customHeight="1" x14ac:dyDescent="0.2">
      <c r="A2373" s="1049" t="s">
        <v>16</v>
      </c>
      <c r="B2373" s="926" t="s">
        <v>518</v>
      </c>
      <c r="C2373" s="324" t="s">
        <v>267</v>
      </c>
      <c r="D2373" s="356">
        <v>0</v>
      </c>
      <c r="E2373" s="356">
        <v>0</v>
      </c>
      <c r="F2373" s="357">
        <v>0</v>
      </c>
      <c r="G2373" s="358">
        <v>0</v>
      </c>
      <c r="H2373" s="157"/>
      <c r="I2373" s="39"/>
      <c r="J2373" s="39"/>
      <c r="K2373" s="39"/>
      <c r="L2373" s="39"/>
      <c r="M2373" s="39"/>
    </row>
    <row r="2374" spans="1:13" ht="45" x14ac:dyDescent="0.2">
      <c r="A2374" s="1050"/>
      <c r="B2374" s="927"/>
      <c r="C2374" s="327" t="s">
        <v>210</v>
      </c>
      <c r="D2374" s="356">
        <v>0</v>
      </c>
      <c r="E2374" s="356">
        <v>0</v>
      </c>
      <c r="F2374" s="357">
        <v>0</v>
      </c>
      <c r="G2374" s="358">
        <v>0</v>
      </c>
      <c r="H2374" s="157"/>
      <c r="I2374" s="39"/>
      <c r="J2374" s="39"/>
      <c r="K2374" s="39"/>
      <c r="L2374" s="39"/>
      <c r="M2374" s="39"/>
    </row>
    <row r="2375" spans="1:13" ht="45" customHeight="1" x14ac:dyDescent="0.2">
      <c r="A2375" s="1050"/>
      <c r="B2375" s="927"/>
      <c r="C2375" s="330" t="s">
        <v>2</v>
      </c>
      <c r="D2375" s="356">
        <v>0</v>
      </c>
      <c r="E2375" s="356">
        <v>0</v>
      </c>
      <c r="F2375" s="357">
        <v>0</v>
      </c>
      <c r="G2375" s="358">
        <v>0</v>
      </c>
      <c r="H2375" s="157"/>
      <c r="I2375" s="39"/>
      <c r="J2375" s="39"/>
      <c r="K2375" s="39"/>
      <c r="L2375" s="39"/>
      <c r="M2375" s="39"/>
    </row>
    <row r="2376" spans="1:13" ht="48" customHeight="1" x14ac:dyDescent="0.2">
      <c r="A2376" s="1050"/>
      <c r="B2376" s="927"/>
      <c r="C2376" s="330" t="s">
        <v>1224</v>
      </c>
      <c r="D2376" s="356">
        <v>0</v>
      </c>
      <c r="E2376" s="356">
        <v>0</v>
      </c>
      <c r="F2376" s="357">
        <v>0</v>
      </c>
      <c r="G2376" s="358">
        <v>0</v>
      </c>
      <c r="H2376" s="157"/>
      <c r="I2376" s="39"/>
      <c r="J2376" s="39"/>
      <c r="K2376" s="39"/>
      <c r="L2376" s="39"/>
      <c r="M2376" s="39"/>
    </row>
    <row r="2377" spans="1:13" ht="30" x14ac:dyDescent="0.2">
      <c r="A2377" s="1051"/>
      <c r="B2377" s="928"/>
      <c r="C2377" s="330" t="s">
        <v>268</v>
      </c>
      <c r="D2377" s="356">
        <v>0</v>
      </c>
      <c r="E2377" s="356">
        <v>0</v>
      </c>
      <c r="F2377" s="357">
        <v>0</v>
      </c>
      <c r="G2377" s="358">
        <v>0</v>
      </c>
      <c r="H2377" s="157"/>
      <c r="I2377" s="39"/>
      <c r="J2377" s="39"/>
      <c r="K2377" s="39"/>
      <c r="L2377" s="39"/>
      <c r="M2377" s="39"/>
    </row>
    <row r="2378" spans="1:13" ht="15" customHeight="1" x14ac:dyDescent="0.2">
      <c r="A2378" s="1049" t="s">
        <v>17</v>
      </c>
      <c r="B2378" s="993" t="s">
        <v>519</v>
      </c>
      <c r="C2378" s="324" t="s">
        <v>267</v>
      </c>
      <c r="D2378" s="356">
        <v>0</v>
      </c>
      <c r="E2378" s="356">
        <v>0</v>
      </c>
      <c r="F2378" s="357">
        <v>0</v>
      </c>
      <c r="G2378" s="358">
        <v>0</v>
      </c>
      <c r="H2378" s="157"/>
      <c r="I2378" s="39"/>
      <c r="J2378" s="39"/>
      <c r="K2378" s="39"/>
      <c r="L2378" s="39"/>
      <c r="M2378" s="39"/>
    </row>
    <row r="2379" spans="1:13" ht="45" x14ac:dyDescent="0.2">
      <c r="A2379" s="1050"/>
      <c r="B2379" s="994"/>
      <c r="C2379" s="327" t="s">
        <v>210</v>
      </c>
      <c r="D2379" s="356">
        <v>0</v>
      </c>
      <c r="E2379" s="356">
        <v>0</v>
      </c>
      <c r="F2379" s="357">
        <v>0</v>
      </c>
      <c r="G2379" s="358">
        <v>0</v>
      </c>
      <c r="H2379" s="157"/>
      <c r="I2379" s="39"/>
      <c r="J2379" s="39"/>
      <c r="K2379" s="39"/>
      <c r="L2379" s="39"/>
      <c r="M2379" s="39"/>
    </row>
    <row r="2380" spans="1:13" ht="45" customHeight="1" x14ac:dyDescent="0.2">
      <c r="A2380" s="1050"/>
      <c r="B2380" s="994"/>
      <c r="C2380" s="330" t="s">
        <v>2</v>
      </c>
      <c r="D2380" s="356">
        <v>0</v>
      </c>
      <c r="E2380" s="356">
        <v>0</v>
      </c>
      <c r="F2380" s="357">
        <v>0</v>
      </c>
      <c r="G2380" s="358">
        <v>0</v>
      </c>
      <c r="H2380" s="157"/>
      <c r="I2380" s="39"/>
      <c r="J2380" s="39"/>
      <c r="K2380" s="39"/>
      <c r="L2380" s="39"/>
      <c r="M2380" s="39"/>
    </row>
    <row r="2381" spans="1:13" ht="45.75" customHeight="1" x14ac:dyDescent="0.2">
      <c r="A2381" s="1050"/>
      <c r="B2381" s="994"/>
      <c r="C2381" s="330" t="s">
        <v>1224</v>
      </c>
      <c r="D2381" s="356">
        <v>0</v>
      </c>
      <c r="E2381" s="356">
        <v>0</v>
      </c>
      <c r="F2381" s="357">
        <v>0</v>
      </c>
      <c r="G2381" s="358">
        <v>0</v>
      </c>
      <c r="H2381" s="157"/>
      <c r="I2381" s="39"/>
      <c r="J2381" s="39"/>
      <c r="K2381" s="39"/>
      <c r="L2381" s="39"/>
      <c r="M2381" s="39"/>
    </row>
    <row r="2382" spans="1:13" ht="30" x14ac:dyDescent="0.2">
      <c r="A2382" s="1051"/>
      <c r="B2382" s="995"/>
      <c r="C2382" s="330" t="s">
        <v>268</v>
      </c>
      <c r="D2382" s="356">
        <v>0</v>
      </c>
      <c r="E2382" s="356">
        <v>0</v>
      </c>
      <c r="F2382" s="357">
        <v>0</v>
      </c>
      <c r="G2382" s="358">
        <v>0</v>
      </c>
      <c r="H2382" s="157"/>
      <c r="I2382" s="39"/>
      <c r="J2382" s="39"/>
      <c r="K2382" s="39"/>
      <c r="L2382" s="39"/>
      <c r="M2382" s="39"/>
    </row>
    <row r="2383" spans="1:13" ht="15" customHeight="1" x14ac:dyDescent="0.2">
      <c r="A2383" s="1328" t="s">
        <v>18</v>
      </c>
      <c r="B2383" s="951" t="s">
        <v>520</v>
      </c>
      <c r="C2383" s="324" t="s">
        <v>267</v>
      </c>
      <c r="D2383" s="356">
        <v>0</v>
      </c>
      <c r="E2383" s="356">
        <v>0</v>
      </c>
      <c r="F2383" s="357">
        <v>0</v>
      </c>
      <c r="G2383" s="358">
        <v>0</v>
      </c>
      <c r="H2383" s="157"/>
      <c r="I2383" s="39"/>
      <c r="J2383" s="39"/>
      <c r="K2383" s="39"/>
      <c r="L2383" s="39"/>
      <c r="M2383" s="39"/>
    </row>
    <row r="2384" spans="1:13" ht="45" x14ac:dyDescent="0.2">
      <c r="A2384" s="1328"/>
      <c r="B2384" s="951"/>
      <c r="C2384" s="327" t="s">
        <v>210</v>
      </c>
      <c r="D2384" s="356">
        <v>0</v>
      </c>
      <c r="E2384" s="356">
        <v>0</v>
      </c>
      <c r="F2384" s="357">
        <v>0</v>
      </c>
      <c r="G2384" s="358">
        <v>0</v>
      </c>
      <c r="H2384" s="157"/>
      <c r="I2384" s="39"/>
      <c r="J2384" s="39"/>
      <c r="K2384" s="39"/>
      <c r="L2384" s="39"/>
      <c r="M2384" s="39"/>
    </row>
    <row r="2385" spans="1:13" ht="45" customHeight="1" x14ac:dyDescent="0.2">
      <c r="A2385" s="1328"/>
      <c r="B2385" s="951"/>
      <c r="C2385" s="330" t="s">
        <v>2</v>
      </c>
      <c r="D2385" s="356">
        <v>0</v>
      </c>
      <c r="E2385" s="356">
        <v>0</v>
      </c>
      <c r="F2385" s="357">
        <v>0</v>
      </c>
      <c r="G2385" s="358">
        <v>0</v>
      </c>
      <c r="H2385" s="157"/>
      <c r="I2385" s="39"/>
      <c r="J2385" s="39"/>
      <c r="K2385" s="39"/>
      <c r="L2385" s="39"/>
      <c r="M2385" s="39"/>
    </row>
    <row r="2386" spans="1:13" ht="49.5" customHeight="1" x14ac:dyDescent="0.2">
      <c r="A2386" s="1328"/>
      <c r="B2386" s="951"/>
      <c r="C2386" s="330" t="s">
        <v>1224</v>
      </c>
      <c r="D2386" s="356">
        <v>0</v>
      </c>
      <c r="E2386" s="356">
        <v>0</v>
      </c>
      <c r="F2386" s="357">
        <v>0</v>
      </c>
      <c r="G2386" s="358">
        <v>0</v>
      </c>
      <c r="H2386" s="157"/>
      <c r="I2386" s="39"/>
      <c r="J2386" s="39"/>
      <c r="K2386" s="39"/>
      <c r="L2386" s="39"/>
      <c r="M2386" s="39"/>
    </row>
    <row r="2387" spans="1:13" ht="30" x14ac:dyDescent="0.2">
      <c r="A2387" s="1328"/>
      <c r="B2387" s="951"/>
      <c r="C2387" s="330" t="s">
        <v>268</v>
      </c>
      <c r="D2387" s="356">
        <v>0</v>
      </c>
      <c r="E2387" s="356">
        <v>0</v>
      </c>
      <c r="F2387" s="357">
        <v>0</v>
      </c>
      <c r="G2387" s="358">
        <v>0</v>
      </c>
      <c r="H2387" s="157"/>
      <c r="I2387" s="39"/>
      <c r="J2387" s="39"/>
      <c r="K2387" s="39"/>
      <c r="L2387" s="39"/>
      <c r="M2387" s="39"/>
    </row>
    <row r="2388" spans="1:13" ht="15" customHeight="1" x14ac:dyDescent="0.2">
      <c r="A2388" s="1328" t="s">
        <v>105</v>
      </c>
      <c r="B2388" s="951" t="s">
        <v>521</v>
      </c>
      <c r="C2388" s="324" t="s">
        <v>267</v>
      </c>
      <c r="D2388" s="356">
        <v>0</v>
      </c>
      <c r="E2388" s="356">
        <v>0</v>
      </c>
      <c r="F2388" s="357">
        <v>0</v>
      </c>
      <c r="G2388" s="358">
        <v>0</v>
      </c>
      <c r="H2388" s="157"/>
      <c r="I2388" s="39"/>
      <c r="J2388" s="39"/>
      <c r="K2388" s="39"/>
      <c r="L2388" s="39"/>
      <c r="M2388" s="39"/>
    </row>
    <row r="2389" spans="1:13" ht="45" x14ac:dyDescent="0.2">
      <c r="A2389" s="1328"/>
      <c r="B2389" s="951"/>
      <c r="C2389" s="327" t="s">
        <v>210</v>
      </c>
      <c r="D2389" s="356">
        <v>0</v>
      </c>
      <c r="E2389" s="356">
        <v>0</v>
      </c>
      <c r="F2389" s="357">
        <v>0</v>
      </c>
      <c r="G2389" s="358">
        <v>0</v>
      </c>
      <c r="H2389" s="157"/>
      <c r="I2389" s="39"/>
      <c r="J2389" s="39"/>
      <c r="K2389" s="39"/>
      <c r="L2389" s="39"/>
      <c r="M2389" s="39"/>
    </row>
    <row r="2390" spans="1:13" ht="45" customHeight="1" x14ac:dyDescent="0.2">
      <c r="A2390" s="1328"/>
      <c r="B2390" s="951"/>
      <c r="C2390" s="330" t="s">
        <v>2</v>
      </c>
      <c r="D2390" s="356">
        <v>0</v>
      </c>
      <c r="E2390" s="356">
        <v>0</v>
      </c>
      <c r="F2390" s="357">
        <v>0</v>
      </c>
      <c r="G2390" s="358">
        <v>0</v>
      </c>
      <c r="H2390" s="157"/>
      <c r="I2390" s="39"/>
      <c r="J2390" s="39"/>
      <c r="K2390" s="39"/>
      <c r="L2390" s="39"/>
      <c r="M2390" s="39"/>
    </row>
    <row r="2391" spans="1:13" ht="45.75" customHeight="1" x14ac:dyDescent="0.2">
      <c r="A2391" s="1328"/>
      <c r="B2391" s="951"/>
      <c r="C2391" s="330" t="s">
        <v>1224</v>
      </c>
      <c r="D2391" s="356">
        <v>0</v>
      </c>
      <c r="E2391" s="356">
        <v>0</v>
      </c>
      <c r="F2391" s="357">
        <v>0</v>
      </c>
      <c r="G2391" s="358">
        <v>0</v>
      </c>
      <c r="H2391" s="157"/>
      <c r="I2391" s="39"/>
      <c r="J2391" s="39"/>
      <c r="K2391" s="39"/>
      <c r="L2391" s="39"/>
      <c r="M2391" s="39"/>
    </row>
    <row r="2392" spans="1:13" ht="30" x14ac:dyDescent="0.2">
      <c r="A2392" s="1328"/>
      <c r="B2392" s="951"/>
      <c r="C2392" s="330" t="s">
        <v>268</v>
      </c>
      <c r="D2392" s="356">
        <v>0</v>
      </c>
      <c r="E2392" s="356">
        <v>0</v>
      </c>
      <c r="F2392" s="357">
        <v>0</v>
      </c>
      <c r="G2392" s="358">
        <v>0</v>
      </c>
      <c r="H2392" s="157"/>
      <c r="I2392" s="39"/>
      <c r="J2392" s="39"/>
      <c r="K2392" s="39"/>
      <c r="L2392" s="39"/>
      <c r="M2392" s="39"/>
    </row>
    <row r="2393" spans="1:13" ht="15" customHeight="1" x14ac:dyDescent="0.2">
      <c r="A2393" s="1328" t="s">
        <v>107</v>
      </c>
      <c r="B2393" s="951" t="s">
        <v>522</v>
      </c>
      <c r="C2393" s="324" t="s">
        <v>267</v>
      </c>
      <c r="D2393" s="356">
        <v>0</v>
      </c>
      <c r="E2393" s="356">
        <v>0</v>
      </c>
      <c r="F2393" s="357">
        <v>0</v>
      </c>
      <c r="G2393" s="358">
        <v>0</v>
      </c>
      <c r="H2393" s="157"/>
      <c r="I2393" s="39"/>
      <c r="J2393" s="39"/>
      <c r="K2393" s="39"/>
      <c r="L2393" s="39"/>
      <c r="M2393" s="39"/>
    </row>
    <row r="2394" spans="1:13" ht="45" x14ac:dyDescent="0.2">
      <c r="A2394" s="1328"/>
      <c r="B2394" s="951"/>
      <c r="C2394" s="327" t="s">
        <v>210</v>
      </c>
      <c r="D2394" s="356">
        <v>0</v>
      </c>
      <c r="E2394" s="356">
        <v>0</v>
      </c>
      <c r="F2394" s="357">
        <v>0</v>
      </c>
      <c r="G2394" s="358">
        <v>0</v>
      </c>
      <c r="H2394" s="157"/>
      <c r="I2394" s="39"/>
      <c r="J2394" s="39"/>
      <c r="K2394" s="39"/>
      <c r="L2394" s="39"/>
      <c r="M2394" s="39"/>
    </row>
    <row r="2395" spans="1:13" ht="45" customHeight="1" x14ac:dyDescent="0.2">
      <c r="A2395" s="1328"/>
      <c r="B2395" s="951"/>
      <c r="C2395" s="330" t="s">
        <v>2</v>
      </c>
      <c r="D2395" s="356">
        <v>0</v>
      </c>
      <c r="E2395" s="356">
        <v>0</v>
      </c>
      <c r="F2395" s="357">
        <v>0</v>
      </c>
      <c r="G2395" s="358">
        <v>0</v>
      </c>
      <c r="H2395" s="157"/>
      <c r="I2395" s="39"/>
      <c r="J2395" s="39"/>
      <c r="K2395" s="39"/>
      <c r="L2395" s="39"/>
      <c r="M2395" s="39"/>
    </row>
    <row r="2396" spans="1:13" ht="45.75" customHeight="1" x14ac:dyDescent="0.2">
      <c r="A2396" s="1328"/>
      <c r="B2396" s="951"/>
      <c r="C2396" s="330" t="s">
        <v>1224</v>
      </c>
      <c r="D2396" s="356">
        <v>0</v>
      </c>
      <c r="E2396" s="356">
        <v>0</v>
      </c>
      <c r="F2396" s="357">
        <v>0</v>
      </c>
      <c r="G2396" s="358">
        <v>0</v>
      </c>
      <c r="H2396" s="157"/>
      <c r="I2396" s="39"/>
      <c r="J2396" s="39"/>
      <c r="K2396" s="39"/>
      <c r="L2396" s="39"/>
      <c r="M2396" s="39"/>
    </row>
    <row r="2397" spans="1:13" ht="30" x14ac:dyDescent="0.2">
      <c r="A2397" s="1328"/>
      <c r="B2397" s="951"/>
      <c r="C2397" s="330" t="s">
        <v>268</v>
      </c>
      <c r="D2397" s="356">
        <v>0</v>
      </c>
      <c r="E2397" s="356">
        <v>0</v>
      </c>
      <c r="F2397" s="357">
        <v>0</v>
      </c>
      <c r="G2397" s="358">
        <v>0</v>
      </c>
      <c r="H2397" s="157"/>
      <c r="I2397" s="39"/>
      <c r="J2397" s="39"/>
      <c r="K2397" s="39"/>
      <c r="L2397" s="39"/>
      <c r="M2397" s="39"/>
    </row>
    <row r="2398" spans="1:13" ht="15" customHeight="1" x14ac:dyDescent="0.2">
      <c r="A2398" s="1328" t="s">
        <v>135</v>
      </c>
      <c r="B2398" s="951" t="s">
        <v>523</v>
      </c>
      <c r="C2398" s="324" t="s">
        <v>267</v>
      </c>
      <c r="D2398" s="356">
        <v>0</v>
      </c>
      <c r="E2398" s="356">
        <v>0</v>
      </c>
      <c r="F2398" s="357">
        <v>0</v>
      </c>
      <c r="G2398" s="358">
        <v>0</v>
      </c>
      <c r="H2398" s="157"/>
      <c r="I2398" s="39"/>
      <c r="J2398" s="39"/>
      <c r="K2398" s="39"/>
      <c r="L2398" s="39"/>
      <c r="M2398" s="39"/>
    </row>
    <row r="2399" spans="1:13" ht="45" x14ac:dyDescent="0.2">
      <c r="A2399" s="1328"/>
      <c r="B2399" s="951"/>
      <c r="C2399" s="327" t="s">
        <v>210</v>
      </c>
      <c r="D2399" s="356">
        <v>0</v>
      </c>
      <c r="E2399" s="356">
        <v>0</v>
      </c>
      <c r="F2399" s="357">
        <v>0</v>
      </c>
      <c r="G2399" s="358">
        <v>0</v>
      </c>
      <c r="H2399" s="157"/>
      <c r="I2399" s="39"/>
      <c r="J2399" s="39"/>
      <c r="K2399" s="39"/>
      <c r="L2399" s="39"/>
      <c r="M2399" s="39"/>
    </row>
    <row r="2400" spans="1:13" ht="45" customHeight="1" x14ac:dyDescent="0.2">
      <c r="A2400" s="1328"/>
      <c r="B2400" s="951"/>
      <c r="C2400" s="330" t="s">
        <v>2</v>
      </c>
      <c r="D2400" s="356">
        <v>0</v>
      </c>
      <c r="E2400" s="356">
        <v>0</v>
      </c>
      <c r="F2400" s="357">
        <v>0</v>
      </c>
      <c r="G2400" s="358">
        <v>0</v>
      </c>
      <c r="H2400" s="157"/>
      <c r="I2400" s="39"/>
      <c r="J2400" s="39"/>
      <c r="K2400" s="39"/>
      <c r="L2400" s="39"/>
      <c r="M2400" s="39"/>
    </row>
    <row r="2401" spans="1:13" ht="45" customHeight="1" x14ac:dyDescent="0.2">
      <c r="A2401" s="1328"/>
      <c r="B2401" s="951"/>
      <c r="C2401" s="330" t="s">
        <v>1224</v>
      </c>
      <c r="D2401" s="356">
        <v>0</v>
      </c>
      <c r="E2401" s="356">
        <v>0</v>
      </c>
      <c r="F2401" s="357">
        <v>0</v>
      </c>
      <c r="G2401" s="358">
        <v>0</v>
      </c>
      <c r="H2401" s="157"/>
      <c r="I2401" s="39"/>
      <c r="J2401" s="39"/>
      <c r="K2401" s="39"/>
      <c r="L2401" s="39"/>
      <c r="M2401" s="39"/>
    </row>
    <row r="2402" spans="1:13" ht="30" x14ac:dyDescent="0.2">
      <c r="A2402" s="1328"/>
      <c r="B2402" s="951"/>
      <c r="C2402" s="330" t="s">
        <v>268</v>
      </c>
      <c r="D2402" s="356">
        <v>0</v>
      </c>
      <c r="E2402" s="356">
        <v>0</v>
      </c>
      <c r="F2402" s="357">
        <v>0</v>
      </c>
      <c r="G2402" s="358">
        <v>0</v>
      </c>
      <c r="H2402" s="157"/>
      <c r="I2402" s="39"/>
      <c r="J2402" s="39"/>
      <c r="K2402" s="39"/>
      <c r="L2402" s="39"/>
      <c r="M2402" s="39"/>
    </row>
    <row r="2403" spans="1:13" ht="15" customHeight="1" x14ac:dyDescent="0.2">
      <c r="A2403" s="1328" t="s">
        <v>136</v>
      </c>
      <c r="B2403" s="951" t="s">
        <v>524</v>
      </c>
      <c r="C2403" s="324" t="s">
        <v>267</v>
      </c>
      <c r="D2403" s="356">
        <v>0</v>
      </c>
      <c r="E2403" s="356">
        <v>0</v>
      </c>
      <c r="F2403" s="357">
        <v>0</v>
      </c>
      <c r="G2403" s="358">
        <v>0</v>
      </c>
      <c r="H2403" s="157"/>
      <c r="I2403" s="39"/>
      <c r="J2403" s="39"/>
      <c r="K2403" s="39"/>
      <c r="L2403" s="39"/>
      <c r="M2403" s="39"/>
    </row>
    <row r="2404" spans="1:13" ht="45" x14ac:dyDescent="0.2">
      <c r="A2404" s="1328"/>
      <c r="B2404" s="951"/>
      <c r="C2404" s="327" t="s">
        <v>210</v>
      </c>
      <c r="D2404" s="356">
        <v>0</v>
      </c>
      <c r="E2404" s="356">
        <v>0</v>
      </c>
      <c r="F2404" s="357">
        <v>0</v>
      </c>
      <c r="G2404" s="358">
        <v>0</v>
      </c>
      <c r="H2404" s="157"/>
      <c r="I2404" s="39"/>
      <c r="J2404" s="39"/>
      <c r="K2404" s="39"/>
      <c r="L2404" s="39"/>
      <c r="M2404" s="39"/>
    </row>
    <row r="2405" spans="1:13" ht="45" customHeight="1" x14ac:dyDescent="0.2">
      <c r="A2405" s="1328"/>
      <c r="B2405" s="951"/>
      <c r="C2405" s="330" t="s">
        <v>2</v>
      </c>
      <c r="D2405" s="356">
        <v>0</v>
      </c>
      <c r="E2405" s="356">
        <v>0</v>
      </c>
      <c r="F2405" s="357">
        <v>0</v>
      </c>
      <c r="G2405" s="358">
        <v>0</v>
      </c>
      <c r="H2405" s="157"/>
      <c r="I2405" s="39"/>
      <c r="J2405" s="39"/>
      <c r="K2405" s="39"/>
      <c r="L2405" s="39"/>
      <c r="M2405" s="39"/>
    </row>
    <row r="2406" spans="1:13" ht="53.25" customHeight="1" x14ac:dyDescent="0.2">
      <c r="A2406" s="1328"/>
      <c r="B2406" s="951"/>
      <c r="C2406" s="330" t="s">
        <v>1224</v>
      </c>
      <c r="D2406" s="356">
        <v>0</v>
      </c>
      <c r="E2406" s="356">
        <v>0</v>
      </c>
      <c r="F2406" s="357">
        <v>0</v>
      </c>
      <c r="G2406" s="358">
        <v>0</v>
      </c>
      <c r="H2406" s="157"/>
      <c r="I2406" s="39"/>
      <c r="J2406" s="39"/>
      <c r="K2406" s="39"/>
      <c r="L2406" s="39"/>
      <c r="M2406" s="39"/>
    </row>
    <row r="2407" spans="1:13" ht="30" x14ac:dyDescent="0.2">
      <c r="A2407" s="1328"/>
      <c r="B2407" s="951"/>
      <c r="C2407" s="330" t="s">
        <v>268</v>
      </c>
      <c r="D2407" s="356">
        <v>0</v>
      </c>
      <c r="E2407" s="356">
        <v>0</v>
      </c>
      <c r="F2407" s="357">
        <v>0</v>
      </c>
      <c r="G2407" s="358">
        <v>0</v>
      </c>
      <c r="H2407" s="157"/>
      <c r="I2407" s="39"/>
      <c r="J2407" s="39"/>
      <c r="K2407" s="39"/>
      <c r="L2407" s="39"/>
      <c r="M2407" s="39"/>
    </row>
    <row r="2408" spans="1:13" ht="15" customHeight="1" x14ac:dyDescent="0.2">
      <c r="A2408" s="1328" t="s">
        <v>138</v>
      </c>
      <c r="B2408" s="951" t="s">
        <v>525</v>
      </c>
      <c r="C2408" s="324" t="s">
        <v>267</v>
      </c>
      <c r="D2408" s="356">
        <f>D2409+D2410+D2411+D2412</f>
        <v>0</v>
      </c>
      <c r="E2408" s="356">
        <f>E2409+E2410+E2411+E2412</f>
        <v>0</v>
      </c>
      <c r="F2408" s="357">
        <v>0</v>
      </c>
      <c r="G2408" s="358">
        <f>G2409+G2410+G2411+G2412</f>
        <v>0</v>
      </c>
      <c r="H2408" s="157"/>
      <c r="I2408" s="39"/>
      <c r="J2408" s="39"/>
      <c r="K2408" s="39"/>
      <c r="L2408" s="39"/>
      <c r="M2408" s="39"/>
    </row>
    <row r="2409" spans="1:13" ht="45" x14ac:dyDescent="0.2">
      <c r="A2409" s="1328"/>
      <c r="B2409" s="951"/>
      <c r="C2409" s="327" t="s">
        <v>210</v>
      </c>
      <c r="D2409" s="356">
        <v>0</v>
      </c>
      <c r="E2409" s="356">
        <v>0</v>
      </c>
      <c r="F2409" s="357">
        <v>0</v>
      </c>
      <c r="G2409" s="358">
        <v>0</v>
      </c>
      <c r="H2409" s="157"/>
      <c r="I2409" s="39"/>
      <c r="J2409" s="39"/>
      <c r="K2409" s="39"/>
      <c r="L2409" s="39"/>
      <c r="M2409" s="39"/>
    </row>
    <row r="2410" spans="1:13" ht="45" customHeight="1" x14ac:dyDescent="0.2">
      <c r="A2410" s="1328"/>
      <c r="B2410" s="951"/>
      <c r="C2410" s="330" t="s">
        <v>2</v>
      </c>
      <c r="D2410" s="356">
        <v>0</v>
      </c>
      <c r="E2410" s="356">
        <v>0</v>
      </c>
      <c r="F2410" s="357">
        <v>0</v>
      </c>
      <c r="G2410" s="358">
        <v>0</v>
      </c>
      <c r="H2410" s="157"/>
      <c r="I2410" s="39"/>
      <c r="J2410" s="39"/>
      <c r="K2410" s="39"/>
      <c r="L2410" s="39"/>
      <c r="M2410" s="39"/>
    </row>
    <row r="2411" spans="1:13" ht="44.25" customHeight="1" x14ac:dyDescent="0.2">
      <c r="A2411" s="1328"/>
      <c r="B2411" s="951"/>
      <c r="C2411" s="330" t="s">
        <v>1224</v>
      </c>
      <c r="D2411" s="356">
        <v>0</v>
      </c>
      <c r="E2411" s="356">
        <v>0</v>
      </c>
      <c r="F2411" s="357">
        <v>0</v>
      </c>
      <c r="G2411" s="358">
        <v>0</v>
      </c>
      <c r="H2411" s="157"/>
      <c r="I2411" s="39"/>
      <c r="J2411" s="39"/>
      <c r="K2411" s="39"/>
      <c r="L2411" s="39"/>
      <c r="M2411" s="39"/>
    </row>
    <row r="2412" spans="1:13" ht="45" customHeight="1" x14ac:dyDescent="0.2">
      <c r="A2412" s="1328"/>
      <c r="B2412" s="951"/>
      <c r="C2412" s="330" t="s">
        <v>268</v>
      </c>
      <c r="D2412" s="356">
        <v>0</v>
      </c>
      <c r="E2412" s="356">
        <v>0</v>
      </c>
      <c r="F2412" s="357">
        <v>0</v>
      </c>
      <c r="G2412" s="358">
        <v>0</v>
      </c>
      <c r="H2412" s="157"/>
      <c r="I2412" s="39"/>
      <c r="J2412" s="39"/>
      <c r="K2412" s="39"/>
      <c r="L2412" s="39"/>
      <c r="M2412" s="39"/>
    </row>
    <row r="2413" spans="1:13" ht="36" customHeight="1" x14ac:dyDescent="0.2">
      <c r="A2413" s="889" t="s">
        <v>1257</v>
      </c>
      <c r="B2413" s="890"/>
      <c r="C2413" s="890"/>
      <c r="D2413" s="890"/>
      <c r="E2413" s="890"/>
      <c r="F2413" s="890"/>
      <c r="G2413" s="890"/>
      <c r="H2413" s="891"/>
      <c r="I2413" s="39"/>
      <c r="J2413" s="39"/>
      <c r="K2413" s="39"/>
      <c r="L2413" s="39"/>
      <c r="M2413" s="39"/>
    </row>
    <row r="2414" spans="1:13" ht="15" customHeight="1" x14ac:dyDescent="0.2">
      <c r="A2414" s="1328"/>
      <c r="B2414" s="976" t="s">
        <v>212</v>
      </c>
      <c r="C2414" s="313" t="s">
        <v>267</v>
      </c>
      <c r="D2414" s="314">
        <f>D2415+D2416+D2417+D2418</f>
        <v>0</v>
      </c>
      <c r="E2414" s="314">
        <f>E2415+E2416+E2417+E2418</f>
        <v>0</v>
      </c>
      <c r="F2414" s="315">
        <v>0</v>
      </c>
      <c r="G2414" s="316">
        <f>G2415+G2416+G2417+G2418</f>
        <v>0</v>
      </c>
      <c r="H2414" s="157"/>
      <c r="I2414" s="39"/>
      <c r="J2414" s="39"/>
      <c r="K2414" s="39"/>
      <c r="L2414" s="39"/>
      <c r="M2414" s="39"/>
    </row>
    <row r="2415" spans="1:13" ht="42.75" x14ac:dyDescent="0.2">
      <c r="A2415" s="1328"/>
      <c r="B2415" s="951"/>
      <c r="C2415" s="317" t="s">
        <v>210</v>
      </c>
      <c r="D2415" s="314">
        <f>SUM(D2420+D2445)</f>
        <v>0</v>
      </c>
      <c r="E2415" s="314"/>
      <c r="F2415" s="315">
        <v>0</v>
      </c>
      <c r="G2415" s="316">
        <v>0</v>
      </c>
      <c r="H2415" s="157"/>
      <c r="I2415" s="39"/>
      <c r="J2415" s="39"/>
      <c r="K2415" s="39"/>
      <c r="L2415" s="39"/>
      <c r="M2415" s="39"/>
    </row>
    <row r="2416" spans="1:13" ht="57" x14ac:dyDescent="0.2">
      <c r="A2416" s="1328"/>
      <c r="B2416" s="951"/>
      <c r="C2416" s="319" t="s">
        <v>2</v>
      </c>
      <c r="D2416" s="314">
        <f>SUM(D2421+D2446)</f>
        <v>0</v>
      </c>
      <c r="E2416" s="314">
        <f>E2421</f>
        <v>0</v>
      </c>
      <c r="F2416" s="315">
        <v>0</v>
      </c>
      <c r="G2416" s="316">
        <f>G2421</f>
        <v>0</v>
      </c>
      <c r="H2416" s="157"/>
      <c r="I2416" s="39"/>
      <c r="J2416" s="39"/>
      <c r="K2416" s="39"/>
      <c r="L2416" s="39"/>
      <c r="M2416" s="39"/>
    </row>
    <row r="2417" spans="1:13" ht="51.75" customHeight="1" x14ac:dyDescent="0.2">
      <c r="A2417" s="1328"/>
      <c r="B2417" s="951"/>
      <c r="C2417" s="319" t="s">
        <v>1224</v>
      </c>
      <c r="D2417" s="314">
        <f>SUM(D2422+D2447)</f>
        <v>0</v>
      </c>
      <c r="E2417" s="314">
        <f>E2422</f>
        <v>0</v>
      </c>
      <c r="F2417" s="315">
        <v>0</v>
      </c>
      <c r="G2417" s="316">
        <f>G2422</f>
        <v>0</v>
      </c>
      <c r="H2417" s="157"/>
      <c r="I2417" s="39"/>
      <c r="J2417" s="39"/>
      <c r="K2417" s="39"/>
      <c r="L2417" s="39"/>
      <c r="M2417" s="39"/>
    </row>
    <row r="2418" spans="1:13" ht="28.5" x14ac:dyDescent="0.2">
      <c r="A2418" s="1328"/>
      <c r="B2418" s="951"/>
      <c r="C2418" s="319" t="s">
        <v>268</v>
      </c>
      <c r="D2418" s="314">
        <f>SUM(D2423+D2448)</f>
        <v>0</v>
      </c>
      <c r="E2418" s="314">
        <f>E2423</f>
        <v>0</v>
      </c>
      <c r="F2418" s="315">
        <v>0</v>
      </c>
      <c r="G2418" s="316">
        <f>G2423</f>
        <v>0</v>
      </c>
      <c r="H2418" s="157"/>
      <c r="I2418" s="39"/>
      <c r="J2418" s="39"/>
      <c r="K2418" s="39"/>
      <c r="L2418" s="39"/>
      <c r="M2418" s="39"/>
    </row>
    <row r="2419" spans="1:13" ht="15" customHeight="1" x14ac:dyDescent="0.2">
      <c r="A2419" s="1328" t="s">
        <v>10</v>
      </c>
      <c r="B2419" s="976" t="s">
        <v>526</v>
      </c>
      <c r="C2419" s="324" t="s">
        <v>267</v>
      </c>
      <c r="D2419" s="356">
        <f>D2420+D2421+D2422+D2423</f>
        <v>0</v>
      </c>
      <c r="E2419" s="356">
        <f>E2420+E2421+E2422+E2423</f>
        <v>0</v>
      </c>
      <c r="F2419" s="357">
        <v>0</v>
      </c>
      <c r="G2419" s="358">
        <f>G2420+G2421+G2422+G2423</f>
        <v>0</v>
      </c>
      <c r="H2419" s="157"/>
      <c r="I2419" s="39"/>
      <c r="J2419" s="39"/>
      <c r="K2419" s="39"/>
      <c r="L2419" s="39"/>
      <c r="M2419" s="39"/>
    </row>
    <row r="2420" spans="1:13" ht="45" x14ac:dyDescent="0.2">
      <c r="A2420" s="1328"/>
      <c r="B2420" s="976"/>
      <c r="C2420" s="327" t="s">
        <v>210</v>
      </c>
      <c r="D2420" s="356">
        <f>D2430+D2435+D2440</f>
        <v>0</v>
      </c>
      <c r="E2420" s="356">
        <f>E2430+E2496</f>
        <v>0</v>
      </c>
      <c r="F2420" s="357">
        <v>0</v>
      </c>
      <c r="G2420" s="358">
        <f>G2430+G2496</f>
        <v>0</v>
      </c>
      <c r="H2420" s="157"/>
      <c r="I2420" s="39"/>
      <c r="J2420" s="39"/>
      <c r="K2420" s="39"/>
      <c r="L2420" s="39"/>
      <c r="M2420" s="39"/>
    </row>
    <row r="2421" spans="1:13" ht="45" customHeight="1" x14ac:dyDescent="0.2">
      <c r="A2421" s="1328"/>
      <c r="B2421" s="976"/>
      <c r="C2421" s="330" t="s">
        <v>2</v>
      </c>
      <c r="D2421" s="356">
        <f>D2431+D2436+D2441</f>
        <v>0</v>
      </c>
      <c r="E2421" s="356">
        <f>E2431+E2497</f>
        <v>0</v>
      </c>
      <c r="F2421" s="357">
        <v>0</v>
      </c>
      <c r="G2421" s="358">
        <f>G2431+G2497</f>
        <v>0</v>
      </c>
      <c r="H2421" s="157"/>
      <c r="I2421" s="39"/>
      <c r="J2421" s="39"/>
      <c r="K2421" s="39"/>
      <c r="L2421" s="39"/>
      <c r="M2421" s="39"/>
    </row>
    <row r="2422" spans="1:13" ht="52.5" customHeight="1" x14ac:dyDescent="0.2">
      <c r="A2422" s="1328"/>
      <c r="B2422" s="976"/>
      <c r="C2422" s="330" t="s">
        <v>1224</v>
      </c>
      <c r="D2422" s="356">
        <f>D2432+D2437+D2442</f>
        <v>0</v>
      </c>
      <c r="E2422" s="356">
        <f>E2432+E2498</f>
        <v>0</v>
      </c>
      <c r="F2422" s="357">
        <v>0</v>
      </c>
      <c r="G2422" s="358">
        <f>G2432+G2498</f>
        <v>0</v>
      </c>
      <c r="H2422" s="157"/>
      <c r="I2422" s="39"/>
      <c r="J2422" s="39"/>
      <c r="K2422" s="39"/>
      <c r="L2422" s="39"/>
      <c r="M2422" s="39"/>
    </row>
    <row r="2423" spans="1:13" ht="30" x14ac:dyDescent="0.2">
      <c r="A2423" s="1328"/>
      <c r="B2423" s="976"/>
      <c r="C2423" s="330" t="s">
        <v>268</v>
      </c>
      <c r="D2423" s="356">
        <f>D2433+D2438+D2443</f>
        <v>0</v>
      </c>
      <c r="E2423" s="356">
        <f>E2433+E2499</f>
        <v>0</v>
      </c>
      <c r="F2423" s="357">
        <v>0</v>
      </c>
      <c r="G2423" s="358">
        <f>G2433+G2499</f>
        <v>0</v>
      </c>
      <c r="H2423" s="157"/>
      <c r="I2423" s="39"/>
      <c r="J2423" s="39"/>
      <c r="K2423" s="39"/>
      <c r="L2423" s="39"/>
      <c r="M2423" s="39"/>
    </row>
    <row r="2424" spans="1:13" ht="15" customHeight="1" x14ac:dyDescent="0.2">
      <c r="A2424" s="1049" t="s">
        <v>11</v>
      </c>
      <c r="B2424" s="993" t="s">
        <v>527</v>
      </c>
      <c r="C2424" s="324" t="s">
        <v>267</v>
      </c>
      <c r="D2424" s="356"/>
      <c r="E2424" s="356">
        <v>0</v>
      </c>
      <c r="F2424" s="357">
        <v>0</v>
      </c>
      <c r="G2424" s="358">
        <v>0</v>
      </c>
      <c r="H2424" s="157"/>
      <c r="I2424" s="39"/>
      <c r="J2424" s="39"/>
      <c r="K2424" s="39"/>
      <c r="L2424" s="39"/>
      <c r="M2424" s="39"/>
    </row>
    <row r="2425" spans="1:13" ht="45" x14ac:dyDescent="0.2">
      <c r="A2425" s="1050"/>
      <c r="B2425" s="994"/>
      <c r="C2425" s="327" t="s">
        <v>210</v>
      </c>
      <c r="D2425" s="356">
        <v>0</v>
      </c>
      <c r="E2425" s="356">
        <v>0</v>
      </c>
      <c r="F2425" s="357">
        <v>0</v>
      </c>
      <c r="G2425" s="358">
        <v>0</v>
      </c>
      <c r="H2425" s="157"/>
      <c r="I2425" s="39"/>
      <c r="J2425" s="39"/>
      <c r="K2425" s="39"/>
      <c r="L2425" s="39"/>
      <c r="M2425" s="39"/>
    </row>
    <row r="2426" spans="1:13" ht="45" customHeight="1" x14ac:dyDescent="0.2">
      <c r="A2426" s="1050"/>
      <c r="B2426" s="994"/>
      <c r="C2426" s="330" t="s">
        <v>2</v>
      </c>
      <c r="D2426" s="356">
        <v>0</v>
      </c>
      <c r="E2426" s="356">
        <v>0</v>
      </c>
      <c r="F2426" s="357">
        <v>0</v>
      </c>
      <c r="G2426" s="358">
        <v>0</v>
      </c>
      <c r="H2426" s="157"/>
      <c r="I2426" s="39"/>
      <c r="J2426" s="39"/>
      <c r="K2426" s="39"/>
      <c r="L2426" s="39"/>
      <c r="M2426" s="39"/>
    </row>
    <row r="2427" spans="1:13" ht="49.5" customHeight="1" x14ac:dyDescent="0.2">
      <c r="A2427" s="1050"/>
      <c r="B2427" s="994"/>
      <c r="C2427" s="330" t="s">
        <v>1224</v>
      </c>
      <c r="D2427" s="356">
        <v>0</v>
      </c>
      <c r="E2427" s="356">
        <v>0</v>
      </c>
      <c r="F2427" s="357">
        <v>0</v>
      </c>
      <c r="G2427" s="358">
        <v>0</v>
      </c>
      <c r="H2427" s="157"/>
      <c r="I2427" s="39"/>
      <c r="J2427" s="39"/>
      <c r="K2427" s="39"/>
      <c r="L2427" s="39"/>
      <c r="M2427" s="39"/>
    </row>
    <row r="2428" spans="1:13" ht="30" x14ac:dyDescent="0.2">
      <c r="A2428" s="1051"/>
      <c r="B2428" s="995"/>
      <c r="C2428" s="330" t="s">
        <v>268</v>
      </c>
      <c r="D2428" s="356">
        <v>0</v>
      </c>
      <c r="E2428" s="356">
        <v>0</v>
      </c>
      <c r="F2428" s="357">
        <v>0</v>
      </c>
      <c r="G2428" s="358">
        <v>0</v>
      </c>
      <c r="H2428" s="157"/>
      <c r="I2428" s="39"/>
      <c r="J2428" s="39"/>
      <c r="K2428" s="39"/>
      <c r="L2428" s="39"/>
      <c r="M2428" s="39"/>
    </row>
    <row r="2429" spans="1:13" ht="15" customHeight="1" x14ac:dyDescent="0.2">
      <c r="A2429" s="1328" t="s">
        <v>12</v>
      </c>
      <c r="B2429" s="951" t="s">
        <v>528</v>
      </c>
      <c r="C2429" s="324" t="s">
        <v>267</v>
      </c>
      <c r="D2429" s="356">
        <f>D2430+D2431+D2432+D2433</f>
        <v>0</v>
      </c>
      <c r="E2429" s="356">
        <f>E2430+E2431+E2432+E2433</f>
        <v>0</v>
      </c>
      <c r="F2429" s="357">
        <v>0</v>
      </c>
      <c r="G2429" s="358">
        <f>G2430+G2431+G2432+G2433</f>
        <v>0</v>
      </c>
      <c r="H2429" s="157"/>
      <c r="I2429" s="39"/>
      <c r="J2429" s="39"/>
      <c r="K2429" s="39"/>
      <c r="L2429" s="39"/>
      <c r="M2429" s="39"/>
    </row>
    <row r="2430" spans="1:13" ht="58.5" customHeight="1" x14ac:dyDescent="0.2">
      <c r="A2430" s="1328"/>
      <c r="B2430" s="951"/>
      <c r="C2430" s="327" t="s">
        <v>210</v>
      </c>
      <c r="D2430" s="356">
        <v>0</v>
      </c>
      <c r="E2430" s="356">
        <v>0</v>
      </c>
      <c r="F2430" s="357">
        <v>0</v>
      </c>
      <c r="G2430" s="358">
        <v>0</v>
      </c>
      <c r="H2430" s="157"/>
      <c r="I2430" s="39"/>
      <c r="J2430" s="39"/>
      <c r="K2430" s="39"/>
      <c r="L2430" s="39"/>
      <c r="M2430" s="39"/>
    </row>
    <row r="2431" spans="1:13" ht="54.75" customHeight="1" x14ac:dyDescent="0.2">
      <c r="A2431" s="1328"/>
      <c r="B2431" s="951"/>
      <c r="C2431" s="330" t="s">
        <v>2</v>
      </c>
      <c r="D2431" s="356">
        <v>0</v>
      </c>
      <c r="E2431" s="356">
        <v>0</v>
      </c>
      <c r="F2431" s="357">
        <v>0</v>
      </c>
      <c r="G2431" s="358">
        <v>0</v>
      </c>
      <c r="H2431" s="157"/>
      <c r="I2431" s="39"/>
      <c r="J2431" s="39"/>
      <c r="K2431" s="39"/>
      <c r="L2431" s="39"/>
      <c r="M2431" s="39"/>
    </row>
    <row r="2432" spans="1:13" ht="66.75" customHeight="1" x14ac:dyDescent="0.2">
      <c r="A2432" s="1328"/>
      <c r="B2432" s="951"/>
      <c r="C2432" s="330" t="s">
        <v>1224</v>
      </c>
      <c r="D2432" s="356">
        <v>0</v>
      </c>
      <c r="E2432" s="356">
        <v>0</v>
      </c>
      <c r="F2432" s="357">
        <v>0</v>
      </c>
      <c r="G2432" s="358">
        <v>0</v>
      </c>
      <c r="H2432" s="157"/>
      <c r="I2432" s="39"/>
      <c r="J2432" s="39"/>
      <c r="K2432" s="39"/>
      <c r="L2432" s="39"/>
      <c r="M2432" s="39"/>
    </row>
    <row r="2433" spans="1:13" ht="45.75" customHeight="1" x14ac:dyDescent="0.2">
      <c r="A2433" s="1328"/>
      <c r="B2433" s="951"/>
      <c r="C2433" s="330" t="s">
        <v>268</v>
      </c>
      <c r="D2433" s="356">
        <v>0</v>
      </c>
      <c r="E2433" s="356">
        <v>0</v>
      </c>
      <c r="F2433" s="357">
        <v>0</v>
      </c>
      <c r="G2433" s="358">
        <v>0</v>
      </c>
      <c r="H2433" s="157"/>
      <c r="I2433" s="39"/>
      <c r="J2433" s="39"/>
      <c r="K2433" s="39"/>
      <c r="L2433" s="39"/>
      <c r="M2433" s="39"/>
    </row>
    <row r="2434" spans="1:13" ht="15" customHeight="1" x14ac:dyDescent="0.2">
      <c r="A2434" s="1328" t="s">
        <v>100</v>
      </c>
      <c r="B2434" s="951" t="s">
        <v>529</v>
      </c>
      <c r="C2434" s="324" t="s">
        <v>267</v>
      </c>
      <c r="D2434" s="356">
        <f>D2435+D2436+D2437+D2438</f>
        <v>0</v>
      </c>
      <c r="E2434" s="356">
        <f>E2435+E2436+E2437+E2438</f>
        <v>0</v>
      </c>
      <c r="F2434" s="357">
        <v>0</v>
      </c>
      <c r="G2434" s="358">
        <f>G2435+G2436+G2437+G2438</f>
        <v>0</v>
      </c>
      <c r="H2434" s="157"/>
      <c r="I2434" s="39"/>
      <c r="J2434" s="39"/>
      <c r="K2434" s="39"/>
      <c r="L2434" s="39"/>
      <c r="M2434" s="39"/>
    </row>
    <row r="2435" spans="1:13" ht="45" x14ac:dyDescent="0.2">
      <c r="A2435" s="1328"/>
      <c r="B2435" s="951"/>
      <c r="C2435" s="327" t="s">
        <v>210</v>
      </c>
      <c r="D2435" s="356">
        <v>0</v>
      </c>
      <c r="E2435" s="356">
        <v>0</v>
      </c>
      <c r="F2435" s="357">
        <v>0</v>
      </c>
      <c r="G2435" s="358">
        <v>0</v>
      </c>
      <c r="H2435" s="157"/>
      <c r="I2435" s="39"/>
      <c r="J2435" s="39"/>
      <c r="K2435" s="39"/>
      <c r="L2435" s="39"/>
      <c r="M2435" s="39"/>
    </row>
    <row r="2436" spans="1:13" ht="45" customHeight="1" x14ac:dyDescent="0.2">
      <c r="A2436" s="1328"/>
      <c r="B2436" s="951"/>
      <c r="C2436" s="330" t="s">
        <v>2</v>
      </c>
      <c r="D2436" s="356">
        <v>0</v>
      </c>
      <c r="E2436" s="356">
        <v>0</v>
      </c>
      <c r="F2436" s="357">
        <v>0</v>
      </c>
      <c r="G2436" s="358">
        <v>0</v>
      </c>
      <c r="H2436" s="157"/>
      <c r="I2436" s="39"/>
      <c r="J2436" s="39"/>
      <c r="K2436" s="39"/>
      <c r="L2436" s="39"/>
      <c r="M2436" s="39"/>
    </row>
    <row r="2437" spans="1:13" ht="49.5" customHeight="1" x14ac:dyDescent="0.2">
      <c r="A2437" s="1328"/>
      <c r="B2437" s="951"/>
      <c r="C2437" s="330" t="s">
        <v>1224</v>
      </c>
      <c r="D2437" s="356">
        <v>0</v>
      </c>
      <c r="E2437" s="356">
        <v>0</v>
      </c>
      <c r="F2437" s="357">
        <v>0</v>
      </c>
      <c r="G2437" s="358">
        <v>0</v>
      </c>
      <c r="H2437" s="157"/>
      <c r="I2437" s="39"/>
      <c r="J2437" s="39"/>
      <c r="K2437" s="39"/>
      <c r="L2437" s="39"/>
      <c r="M2437" s="39"/>
    </row>
    <row r="2438" spans="1:13" ht="30" x14ac:dyDescent="0.2">
      <c r="A2438" s="1328"/>
      <c r="B2438" s="951"/>
      <c r="C2438" s="330" t="s">
        <v>268</v>
      </c>
      <c r="D2438" s="356">
        <v>0</v>
      </c>
      <c r="E2438" s="356">
        <v>0</v>
      </c>
      <c r="F2438" s="357">
        <v>0</v>
      </c>
      <c r="G2438" s="358">
        <v>0</v>
      </c>
      <c r="H2438" s="157"/>
      <c r="I2438" s="39"/>
      <c r="J2438" s="39"/>
      <c r="K2438" s="39"/>
      <c r="L2438" s="39"/>
      <c r="M2438" s="39"/>
    </row>
    <row r="2439" spans="1:13" ht="15" customHeight="1" x14ac:dyDescent="0.2">
      <c r="A2439" s="1328" t="s">
        <v>101</v>
      </c>
      <c r="B2439" s="951" t="s">
        <v>530</v>
      </c>
      <c r="C2439" s="324" t="s">
        <v>267</v>
      </c>
      <c r="D2439" s="356">
        <f>D2440+D2441+D2442+D2443</f>
        <v>0</v>
      </c>
      <c r="E2439" s="356">
        <f>E2440+E2441+E2442+E2443</f>
        <v>0</v>
      </c>
      <c r="F2439" s="357">
        <v>0</v>
      </c>
      <c r="G2439" s="358">
        <f>G2440+G2441+G2442+G2443</f>
        <v>0</v>
      </c>
      <c r="H2439" s="157"/>
      <c r="I2439" s="39"/>
      <c r="J2439" s="39"/>
      <c r="K2439" s="39"/>
      <c r="L2439" s="39"/>
      <c r="M2439" s="39"/>
    </row>
    <row r="2440" spans="1:13" ht="45" x14ac:dyDescent="0.2">
      <c r="A2440" s="1328"/>
      <c r="B2440" s="951"/>
      <c r="C2440" s="327" t="s">
        <v>210</v>
      </c>
      <c r="D2440" s="356">
        <v>0</v>
      </c>
      <c r="E2440" s="356">
        <v>0</v>
      </c>
      <c r="F2440" s="357">
        <v>0</v>
      </c>
      <c r="G2440" s="358">
        <v>0</v>
      </c>
      <c r="H2440" s="157"/>
      <c r="I2440" s="39"/>
      <c r="J2440" s="39"/>
      <c r="K2440" s="39"/>
      <c r="L2440" s="39"/>
      <c r="M2440" s="39"/>
    </row>
    <row r="2441" spans="1:13" ht="45" customHeight="1" x14ac:dyDescent="0.2">
      <c r="A2441" s="1328"/>
      <c r="B2441" s="951"/>
      <c r="C2441" s="330" t="s">
        <v>2</v>
      </c>
      <c r="D2441" s="356">
        <v>0</v>
      </c>
      <c r="E2441" s="356">
        <v>0</v>
      </c>
      <c r="F2441" s="357">
        <v>0</v>
      </c>
      <c r="G2441" s="358">
        <v>0</v>
      </c>
      <c r="H2441" s="157"/>
      <c r="I2441" s="39"/>
      <c r="J2441" s="39"/>
      <c r="K2441" s="39"/>
      <c r="L2441" s="39"/>
      <c r="M2441" s="39"/>
    </row>
    <row r="2442" spans="1:13" ht="54.75" customHeight="1" x14ac:dyDescent="0.2">
      <c r="A2442" s="1328"/>
      <c r="B2442" s="951"/>
      <c r="C2442" s="330" t="s">
        <v>1224</v>
      </c>
      <c r="D2442" s="356">
        <v>0</v>
      </c>
      <c r="E2442" s="356">
        <v>0</v>
      </c>
      <c r="F2442" s="357">
        <v>0</v>
      </c>
      <c r="G2442" s="358">
        <v>0</v>
      </c>
      <c r="H2442" s="157"/>
      <c r="I2442" s="39"/>
      <c r="J2442" s="39"/>
      <c r="K2442" s="39"/>
      <c r="L2442" s="39"/>
      <c r="M2442" s="39"/>
    </row>
    <row r="2443" spans="1:13" ht="30" x14ac:dyDescent="0.2">
      <c r="A2443" s="1328"/>
      <c r="B2443" s="951"/>
      <c r="C2443" s="330" t="s">
        <v>268</v>
      </c>
      <c r="D2443" s="356">
        <v>0</v>
      </c>
      <c r="E2443" s="356">
        <v>0</v>
      </c>
      <c r="F2443" s="357">
        <v>0</v>
      </c>
      <c r="G2443" s="358">
        <v>0</v>
      </c>
      <c r="H2443" s="157"/>
      <c r="I2443" s="39"/>
      <c r="J2443" s="39"/>
      <c r="K2443" s="39"/>
      <c r="L2443" s="39"/>
      <c r="M2443" s="39"/>
    </row>
    <row r="2444" spans="1:13" ht="15" customHeight="1" x14ac:dyDescent="0.2">
      <c r="A2444" s="1328" t="s">
        <v>14</v>
      </c>
      <c r="B2444" s="951" t="s">
        <v>531</v>
      </c>
      <c r="C2444" s="324" t="s">
        <v>267</v>
      </c>
      <c r="D2444" s="356">
        <f>D2445+D2446+D2447+D2448</f>
        <v>0</v>
      </c>
      <c r="E2444" s="356">
        <v>0</v>
      </c>
      <c r="F2444" s="357">
        <v>0</v>
      </c>
      <c r="G2444" s="358">
        <v>0</v>
      </c>
      <c r="H2444" s="157"/>
      <c r="I2444" s="39"/>
      <c r="J2444" s="39"/>
      <c r="K2444" s="39"/>
      <c r="L2444" s="39"/>
      <c r="M2444" s="39"/>
    </row>
    <row r="2445" spans="1:13" ht="45" x14ac:dyDescent="0.2">
      <c r="A2445" s="1328"/>
      <c r="B2445" s="951"/>
      <c r="C2445" s="327" t="s">
        <v>210</v>
      </c>
      <c r="D2445" s="356">
        <f>D2450+D2455+D2460</f>
        <v>0</v>
      </c>
      <c r="E2445" s="356">
        <v>0</v>
      </c>
      <c r="F2445" s="357">
        <v>0</v>
      </c>
      <c r="G2445" s="358">
        <v>0</v>
      </c>
      <c r="H2445" s="157"/>
      <c r="I2445" s="39"/>
      <c r="J2445" s="39"/>
      <c r="K2445" s="39"/>
      <c r="L2445" s="39"/>
      <c r="M2445" s="39"/>
    </row>
    <row r="2446" spans="1:13" ht="45" customHeight="1" x14ac:dyDescent="0.2">
      <c r="A2446" s="1328"/>
      <c r="B2446" s="951"/>
      <c r="C2446" s="330" t="s">
        <v>2</v>
      </c>
      <c r="D2446" s="356">
        <f>D2451+D2456+D2461</f>
        <v>0</v>
      </c>
      <c r="E2446" s="356">
        <v>0</v>
      </c>
      <c r="F2446" s="357">
        <v>0</v>
      </c>
      <c r="G2446" s="358">
        <v>0</v>
      </c>
      <c r="H2446" s="157"/>
      <c r="I2446" s="39"/>
      <c r="J2446" s="39"/>
      <c r="K2446" s="39"/>
      <c r="L2446" s="39"/>
      <c r="M2446" s="39"/>
    </row>
    <row r="2447" spans="1:13" ht="49.5" customHeight="1" x14ac:dyDescent="0.2">
      <c r="A2447" s="1328"/>
      <c r="B2447" s="951"/>
      <c r="C2447" s="330" t="s">
        <v>1224</v>
      </c>
      <c r="D2447" s="356">
        <f>D2452+D2457+D2462</f>
        <v>0</v>
      </c>
      <c r="E2447" s="356">
        <v>0</v>
      </c>
      <c r="F2447" s="357">
        <v>0</v>
      </c>
      <c r="G2447" s="358">
        <v>0</v>
      </c>
      <c r="H2447" s="157"/>
      <c r="I2447" s="39"/>
      <c r="J2447" s="39"/>
      <c r="K2447" s="39"/>
      <c r="L2447" s="39"/>
      <c r="M2447" s="39"/>
    </row>
    <row r="2448" spans="1:13" ht="30" x14ac:dyDescent="0.2">
      <c r="A2448" s="1328"/>
      <c r="B2448" s="951"/>
      <c r="C2448" s="330" t="s">
        <v>268</v>
      </c>
      <c r="D2448" s="356">
        <f>D2453+D2458+D2463</f>
        <v>0</v>
      </c>
      <c r="E2448" s="356">
        <v>0</v>
      </c>
      <c r="F2448" s="357">
        <v>0</v>
      </c>
      <c r="G2448" s="358">
        <v>0</v>
      </c>
      <c r="H2448" s="157"/>
      <c r="I2448" s="39"/>
      <c r="J2448" s="39"/>
      <c r="K2448" s="39"/>
      <c r="L2448" s="39"/>
      <c r="M2448" s="39"/>
    </row>
    <row r="2449" spans="1:13" ht="15" customHeight="1" x14ac:dyDescent="0.2">
      <c r="A2449" s="1328" t="s">
        <v>145</v>
      </c>
      <c r="B2449" s="951" t="s">
        <v>532</v>
      </c>
      <c r="C2449" s="324" t="s">
        <v>267</v>
      </c>
      <c r="D2449" s="356">
        <f>D2450+D2451+D2452+D2453</f>
        <v>0</v>
      </c>
      <c r="E2449" s="356">
        <f>E2450+E2451+E2452+E2453</f>
        <v>0</v>
      </c>
      <c r="F2449" s="357">
        <v>0</v>
      </c>
      <c r="G2449" s="358">
        <f>G2450+G2451+G2452+G2453</f>
        <v>0</v>
      </c>
      <c r="H2449" s="157"/>
      <c r="I2449" s="39"/>
      <c r="J2449" s="39"/>
      <c r="K2449" s="39"/>
      <c r="L2449" s="39"/>
      <c r="M2449" s="39"/>
    </row>
    <row r="2450" spans="1:13" ht="45" x14ac:dyDescent="0.2">
      <c r="A2450" s="1328"/>
      <c r="B2450" s="951"/>
      <c r="C2450" s="327" t="s">
        <v>210</v>
      </c>
      <c r="D2450" s="356">
        <v>0</v>
      </c>
      <c r="E2450" s="356">
        <v>0</v>
      </c>
      <c r="F2450" s="357">
        <v>0</v>
      </c>
      <c r="G2450" s="358">
        <v>0</v>
      </c>
      <c r="H2450" s="157"/>
      <c r="I2450" s="39"/>
      <c r="J2450" s="39"/>
      <c r="K2450" s="39"/>
      <c r="L2450" s="39"/>
      <c r="M2450" s="39"/>
    </row>
    <row r="2451" spans="1:13" ht="45" customHeight="1" x14ac:dyDescent="0.2">
      <c r="A2451" s="1328"/>
      <c r="B2451" s="951"/>
      <c r="C2451" s="330" t="s">
        <v>2</v>
      </c>
      <c r="D2451" s="356">
        <v>0</v>
      </c>
      <c r="E2451" s="356">
        <v>0</v>
      </c>
      <c r="F2451" s="357">
        <v>0</v>
      </c>
      <c r="G2451" s="358">
        <v>0</v>
      </c>
      <c r="H2451" s="157"/>
      <c r="I2451" s="39"/>
      <c r="J2451" s="39"/>
      <c r="K2451" s="39"/>
      <c r="L2451" s="39"/>
      <c r="M2451" s="39"/>
    </row>
    <row r="2452" spans="1:13" ht="51" customHeight="1" x14ac:dyDescent="0.2">
      <c r="A2452" s="1328"/>
      <c r="B2452" s="951"/>
      <c r="C2452" s="330" t="s">
        <v>1224</v>
      </c>
      <c r="D2452" s="356">
        <v>0</v>
      </c>
      <c r="E2452" s="356">
        <v>0</v>
      </c>
      <c r="F2452" s="357">
        <v>0</v>
      </c>
      <c r="G2452" s="358">
        <v>0</v>
      </c>
      <c r="H2452" s="157"/>
      <c r="I2452" s="39"/>
      <c r="J2452" s="39"/>
      <c r="K2452" s="39"/>
      <c r="L2452" s="39"/>
      <c r="M2452" s="39"/>
    </row>
    <row r="2453" spans="1:13" ht="30" x14ac:dyDescent="0.2">
      <c r="A2453" s="1328"/>
      <c r="B2453" s="951"/>
      <c r="C2453" s="330" t="s">
        <v>268</v>
      </c>
      <c r="D2453" s="356">
        <v>0</v>
      </c>
      <c r="E2453" s="356">
        <v>0</v>
      </c>
      <c r="F2453" s="357">
        <v>0</v>
      </c>
      <c r="G2453" s="358">
        <v>0</v>
      </c>
      <c r="H2453" s="157"/>
      <c r="I2453" s="39"/>
      <c r="J2453" s="39"/>
      <c r="K2453" s="39"/>
      <c r="L2453" s="39"/>
      <c r="M2453" s="39"/>
    </row>
    <row r="2454" spans="1:13" ht="27.75" customHeight="1" x14ac:dyDescent="0.2">
      <c r="A2454" s="1328" t="s">
        <v>167</v>
      </c>
      <c r="B2454" s="951" t="s">
        <v>533</v>
      </c>
      <c r="C2454" s="324" t="s">
        <v>267</v>
      </c>
      <c r="D2454" s="356">
        <f>D2455+D2456+D2457+D2458</f>
        <v>0</v>
      </c>
      <c r="E2454" s="356">
        <f>E2455+E2456+E2457+E2458</f>
        <v>0</v>
      </c>
      <c r="F2454" s="357">
        <v>0</v>
      </c>
      <c r="G2454" s="358">
        <f>G2455+G2456+G2457+G2458</f>
        <v>0</v>
      </c>
      <c r="H2454" s="157"/>
      <c r="I2454" s="39"/>
      <c r="J2454" s="39"/>
      <c r="K2454" s="39"/>
      <c r="L2454" s="39"/>
      <c r="M2454" s="39"/>
    </row>
    <row r="2455" spans="1:13" ht="48.75" customHeight="1" x14ac:dyDescent="0.2">
      <c r="A2455" s="1328"/>
      <c r="B2455" s="951"/>
      <c r="C2455" s="327" t="s">
        <v>210</v>
      </c>
      <c r="D2455" s="356">
        <v>0</v>
      </c>
      <c r="E2455" s="356">
        <v>0</v>
      </c>
      <c r="F2455" s="357">
        <v>0</v>
      </c>
      <c r="G2455" s="358">
        <v>0</v>
      </c>
      <c r="H2455" s="157"/>
      <c r="I2455" s="39"/>
      <c r="J2455" s="39"/>
      <c r="K2455" s="39"/>
      <c r="L2455" s="39"/>
      <c r="M2455" s="39"/>
    </row>
    <row r="2456" spans="1:13" ht="54.75" customHeight="1" x14ac:dyDescent="0.2">
      <c r="A2456" s="1328"/>
      <c r="B2456" s="951"/>
      <c r="C2456" s="330" t="s">
        <v>2</v>
      </c>
      <c r="D2456" s="356">
        <v>0</v>
      </c>
      <c r="E2456" s="356">
        <v>0</v>
      </c>
      <c r="F2456" s="357">
        <v>0</v>
      </c>
      <c r="G2456" s="358">
        <v>0</v>
      </c>
      <c r="H2456" s="157"/>
      <c r="I2456" s="39"/>
      <c r="J2456" s="39"/>
      <c r="K2456" s="39"/>
      <c r="L2456" s="39"/>
      <c r="M2456" s="39"/>
    </row>
    <row r="2457" spans="1:13" ht="54.75" customHeight="1" x14ac:dyDescent="0.2">
      <c r="A2457" s="1328"/>
      <c r="B2457" s="951"/>
      <c r="C2457" s="330" t="s">
        <v>1224</v>
      </c>
      <c r="D2457" s="356">
        <v>0</v>
      </c>
      <c r="E2457" s="356">
        <v>0</v>
      </c>
      <c r="F2457" s="357">
        <v>0</v>
      </c>
      <c r="G2457" s="358">
        <v>0</v>
      </c>
      <c r="H2457" s="157"/>
      <c r="I2457" s="39"/>
      <c r="J2457" s="39"/>
      <c r="K2457" s="39"/>
      <c r="L2457" s="39"/>
      <c r="M2457" s="39"/>
    </row>
    <row r="2458" spans="1:13" ht="40.5" customHeight="1" x14ac:dyDescent="0.2">
      <c r="A2458" s="1328"/>
      <c r="B2458" s="951"/>
      <c r="C2458" s="330" t="s">
        <v>268</v>
      </c>
      <c r="D2458" s="356">
        <v>0</v>
      </c>
      <c r="E2458" s="356">
        <v>0</v>
      </c>
      <c r="F2458" s="357">
        <v>0</v>
      </c>
      <c r="G2458" s="358">
        <v>0</v>
      </c>
      <c r="H2458" s="157"/>
      <c r="I2458" s="39"/>
      <c r="J2458" s="39"/>
      <c r="K2458" s="39"/>
      <c r="L2458" s="39"/>
      <c r="M2458" s="39"/>
    </row>
    <row r="2459" spans="1:13" ht="15" customHeight="1" x14ac:dyDescent="0.2">
      <c r="A2459" s="1328" t="s">
        <v>169</v>
      </c>
      <c r="B2459" s="951" t="s">
        <v>534</v>
      </c>
      <c r="C2459" s="324" t="s">
        <v>267</v>
      </c>
      <c r="D2459" s="356">
        <f>D2460+D2461+D2462+D2463</f>
        <v>0</v>
      </c>
      <c r="E2459" s="356">
        <v>0</v>
      </c>
      <c r="F2459" s="357">
        <v>0</v>
      </c>
      <c r="G2459" s="358">
        <v>0</v>
      </c>
      <c r="H2459" s="157"/>
      <c r="I2459" s="39"/>
      <c r="J2459" s="39"/>
      <c r="K2459" s="39"/>
      <c r="L2459" s="39"/>
      <c r="M2459" s="39"/>
    </row>
    <row r="2460" spans="1:13" ht="52.5" customHeight="1" x14ac:dyDescent="0.2">
      <c r="A2460" s="1328"/>
      <c r="B2460" s="951"/>
      <c r="C2460" s="327" t="s">
        <v>210</v>
      </c>
      <c r="D2460" s="356">
        <v>0</v>
      </c>
      <c r="E2460" s="356">
        <v>0</v>
      </c>
      <c r="F2460" s="357">
        <v>0</v>
      </c>
      <c r="G2460" s="358">
        <v>0</v>
      </c>
      <c r="H2460" s="157"/>
      <c r="I2460" s="39"/>
      <c r="J2460" s="39"/>
      <c r="K2460" s="39"/>
      <c r="L2460" s="39"/>
      <c r="M2460" s="39"/>
    </row>
    <row r="2461" spans="1:13" ht="45" customHeight="1" x14ac:dyDescent="0.2">
      <c r="A2461" s="1328"/>
      <c r="B2461" s="951"/>
      <c r="C2461" s="330" t="s">
        <v>2</v>
      </c>
      <c r="D2461" s="356">
        <v>0</v>
      </c>
      <c r="E2461" s="356">
        <v>0</v>
      </c>
      <c r="F2461" s="357">
        <v>0</v>
      </c>
      <c r="G2461" s="358">
        <v>0</v>
      </c>
      <c r="H2461" s="157"/>
      <c r="I2461" s="39"/>
      <c r="J2461" s="39"/>
      <c r="K2461" s="39"/>
      <c r="L2461" s="39"/>
      <c r="M2461" s="39"/>
    </row>
    <row r="2462" spans="1:13" ht="51" customHeight="1" x14ac:dyDescent="0.2">
      <c r="A2462" s="1328"/>
      <c r="B2462" s="951"/>
      <c r="C2462" s="330" t="s">
        <v>1224</v>
      </c>
      <c r="D2462" s="356">
        <v>0</v>
      </c>
      <c r="E2462" s="356">
        <v>0</v>
      </c>
      <c r="F2462" s="357">
        <v>0</v>
      </c>
      <c r="G2462" s="358">
        <v>0</v>
      </c>
      <c r="H2462" s="157"/>
      <c r="I2462" s="39"/>
      <c r="J2462" s="39"/>
      <c r="K2462" s="39"/>
      <c r="L2462" s="39"/>
      <c r="M2462" s="39"/>
    </row>
    <row r="2463" spans="1:13" ht="30" x14ac:dyDescent="0.2">
      <c r="A2463" s="1328"/>
      <c r="B2463" s="951"/>
      <c r="C2463" s="330" t="s">
        <v>268</v>
      </c>
      <c r="D2463" s="356">
        <v>0</v>
      </c>
      <c r="E2463" s="356">
        <v>0</v>
      </c>
      <c r="F2463" s="357">
        <v>0</v>
      </c>
      <c r="G2463" s="358">
        <v>0</v>
      </c>
      <c r="H2463" s="157"/>
      <c r="I2463" s="39"/>
      <c r="J2463" s="39"/>
      <c r="K2463" s="39"/>
      <c r="L2463" s="39"/>
      <c r="M2463" s="39"/>
    </row>
    <row r="2464" spans="1:13" ht="39.75" customHeight="1" x14ac:dyDescent="0.2">
      <c r="A2464" s="889" t="s">
        <v>535</v>
      </c>
      <c r="B2464" s="890"/>
      <c r="C2464" s="890"/>
      <c r="D2464" s="890"/>
      <c r="E2464" s="890"/>
      <c r="F2464" s="890"/>
      <c r="G2464" s="890"/>
      <c r="H2464" s="891"/>
      <c r="I2464" s="39"/>
      <c r="J2464" s="39"/>
      <c r="K2464" s="39"/>
      <c r="L2464" s="39"/>
      <c r="M2464" s="39"/>
    </row>
    <row r="2465" spans="1:13" x14ac:dyDescent="0.2">
      <c r="A2465" s="1328"/>
      <c r="B2465" s="976" t="s">
        <v>212</v>
      </c>
      <c r="C2465" s="313" t="s">
        <v>267</v>
      </c>
      <c r="D2465" s="314">
        <f>D2466+D2467+D2468+D2469</f>
        <v>23281</v>
      </c>
      <c r="E2465" s="314">
        <f>E2466+E2467+E2468+E2469</f>
        <v>22816.26</v>
      </c>
      <c r="F2465" s="315">
        <f>E2465/D2465*100</f>
        <v>98.003779906361402</v>
      </c>
      <c r="G2465" s="316">
        <f>G2466+G2467+G2468+G2469</f>
        <v>22816.26</v>
      </c>
      <c r="H2465" s="307"/>
      <c r="I2465" s="39"/>
      <c r="J2465" s="39"/>
      <c r="K2465" s="39"/>
      <c r="L2465" s="39"/>
      <c r="M2465" s="39"/>
    </row>
    <row r="2466" spans="1:13" ht="42.75" x14ac:dyDescent="0.2">
      <c r="A2466" s="1328"/>
      <c r="B2466" s="951"/>
      <c r="C2466" s="317" t="s">
        <v>210</v>
      </c>
      <c r="D2466" s="314">
        <f t="shared" ref="D2466:E2469" si="304">D2471+D2511</f>
        <v>0</v>
      </c>
      <c r="E2466" s="314">
        <f t="shared" si="304"/>
        <v>0</v>
      </c>
      <c r="F2466" s="315">
        <v>0</v>
      </c>
      <c r="G2466" s="316">
        <f>G2471+G2511</f>
        <v>0</v>
      </c>
      <c r="H2466" s="157"/>
      <c r="I2466" s="39"/>
      <c r="J2466" s="39"/>
      <c r="K2466" s="39"/>
      <c r="L2466" s="39"/>
      <c r="M2466" s="39"/>
    </row>
    <row r="2467" spans="1:13" ht="57" x14ac:dyDescent="0.2">
      <c r="A2467" s="1328"/>
      <c r="B2467" s="951"/>
      <c r="C2467" s="319" t="s">
        <v>2</v>
      </c>
      <c r="D2467" s="314">
        <f t="shared" si="304"/>
        <v>543</v>
      </c>
      <c r="E2467" s="314">
        <f t="shared" si="304"/>
        <v>415.57</v>
      </c>
      <c r="F2467" s="315">
        <f>E2467/D2467*100</f>
        <v>76.532228360957646</v>
      </c>
      <c r="G2467" s="316">
        <f>G2472+G2512</f>
        <v>415.57</v>
      </c>
      <c r="H2467" s="157"/>
      <c r="I2467" s="39"/>
      <c r="J2467" s="39"/>
      <c r="K2467" s="39"/>
      <c r="L2467" s="39"/>
      <c r="M2467" s="39"/>
    </row>
    <row r="2468" spans="1:13" ht="61.5" customHeight="1" x14ac:dyDescent="0.2">
      <c r="A2468" s="1328"/>
      <c r="B2468" s="951"/>
      <c r="C2468" s="319" t="s">
        <v>1224</v>
      </c>
      <c r="D2468" s="314">
        <f>D2473+D2513</f>
        <v>22577</v>
      </c>
      <c r="E2468" s="314">
        <f t="shared" si="304"/>
        <v>22239.69</v>
      </c>
      <c r="F2468" s="315">
        <f>E2468/D2468*100</f>
        <v>98.505957390264427</v>
      </c>
      <c r="G2468" s="316">
        <f>G2473+G2513</f>
        <v>22239.69</v>
      </c>
      <c r="H2468" s="157"/>
      <c r="I2468" s="39"/>
      <c r="J2468" s="39"/>
      <c r="K2468" s="39"/>
      <c r="L2468" s="39"/>
      <c r="M2468" s="39"/>
    </row>
    <row r="2469" spans="1:13" ht="42" customHeight="1" x14ac:dyDescent="0.2">
      <c r="A2469" s="1328"/>
      <c r="B2469" s="951"/>
      <c r="C2469" s="319" t="s">
        <v>268</v>
      </c>
      <c r="D2469" s="314">
        <f t="shared" si="304"/>
        <v>161</v>
      </c>
      <c r="E2469" s="314">
        <f t="shared" si="304"/>
        <v>161</v>
      </c>
      <c r="F2469" s="315">
        <f>E2469/D2469*100</f>
        <v>100</v>
      </c>
      <c r="G2469" s="316">
        <f>G2474+G2514</f>
        <v>161</v>
      </c>
      <c r="H2469" s="157"/>
      <c r="I2469" s="39"/>
      <c r="J2469" s="39"/>
      <c r="K2469" s="39"/>
      <c r="L2469" s="39"/>
      <c r="M2469" s="39"/>
    </row>
    <row r="2470" spans="1:13" ht="15" customHeight="1" x14ac:dyDescent="0.2">
      <c r="A2470" s="1328" t="s">
        <v>10</v>
      </c>
      <c r="B2470" s="976" t="s">
        <v>536</v>
      </c>
      <c r="C2470" s="324" t="s">
        <v>267</v>
      </c>
      <c r="D2470" s="356">
        <f>D2471+D2472+D2473+D2474</f>
        <v>761</v>
      </c>
      <c r="E2470" s="356">
        <f>E2471+E2472+E2473+E2474</f>
        <v>614.61</v>
      </c>
      <c r="F2470" s="357">
        <f>E2470/D2470*100</f>
        <v>80.763469119579497</v>
      </c>
      <c r="G2470" s="358">
        <f>SUM(G2471:G2474)</f>
        <v>614.61</v>
      </c>
      <c r="H2470" s="157"/>
      <c r="I2470" s="39"/>
      <c r="J2470" s="39"/>
      <c r="K2470" s="39"/>
      <c r="L2470" s="39"/>
      <c r="M2470" s="39"/>
    </row>
    <row r="2471" spans="1:13" ht="45" x14ac:dyDescent="0.2">
      <c r="A2471" s="1328"/>
      <c r="B2471" s="976"/>
      <c r="C2471" s="327" t="s">
        <v>210</v>
      </c>
      <c r="D2471" s="356">
        <f t="shared" ref="D2471:E2474" si="305">D2476+D2501</f>
        <v>0</v>
      </c>
      <c r="E2471" s="356">
        <f t="shared" si="305"/>
        <v>0</v>
      </c>
      <c r="F2471" s="357">
        <v>0</v>
      </c>
      <c r="G2471" s="358">
        <f>G2476+G2501</f>
        <v>0</v>
      </c>
      <c r="H2471" s="157"/>
      <c r="I2471" s="39"/>
      <c r="J2471" s="39"/>
      <c r="K2471" s="39"/>
      <c r="L2471" s="39"/>
      <c r="M2471" s="39"/>
    </row>
    <row r="2472" spans="1:13" ht="45" customHeight="1" x14ac:dyDescent="0.2">
      <c r="A2472" s="1328"/>
      <c r="B2472" s="976"/>
      <c r="C2472" s="330" t="s">
        <v>2</v>
      </c>
      <c r="D2472" s="356">
        <f t="shared" si="305"/>
        <v>543</v>
      </c>
      <c r="E2472" s="356">
        <f t="shared" si="305"/>
        <v>415.57</v>
      </c>
      <c r="F2472" s="357">
        <f>E2472/D2472*100</f>
        <v>76.532228360957646</v>
      </c>
      <c r="G2472" s="358">
        <f>E2472</f>
        <v>415.57</v>
      </c>
      <c r="H2472" s="157"/>
      <c r="I2472" s="39"/>
      <c r="J2472" s="39"/>
      <c r="K2472" s="39"/>
      <c r="L2472" s="39"/>
      <c r="M2472" s="39"/>
    </row>
    <row r="2473" spans="1:13" ht="54" customHeight="1" x14ac:dyDescent="0.2">
      <c r="A2473" s="1328"/>
      <c r="B2473" s="976"/>
      <c r="C2473" s="330" t="s">
        <v>1224</v>
      </c>
      <c r="D2473" s="356">
        <f t="shared" si="305"/>
        <v>57</v>
      </c>
      <c r="E2473" s="356">
        <f t="shared" si="305"/>
        <v>38.04</v>
      </c>
      <c r="F2473" s="357">
        <f>E2473/D2473*100</f>
        <v>66.736842105263165</v>
      </c>
      <c r="G2473" s="358">
        <f>E2473</f>
        <v>38.04</v>
      </c>
      <c r="H2473" s="157"/>
      <c r="I2473" s="39"/>
      <c r="J2473" s="39"/>
      <c r="K2473" s="39"/>
      <c r="L2473" s="39"/>
      <c r="M2473" s="39"/>
    </row>
    <row r="2474" spans="1:13" ht="39" customHeight="1" x14ac:dyDescent="0.2">
      <c r="A2474" s="1328"/>
      <c r="B2474" s="976"/>
      <c r="C2474" s="330" t="s">
        <v>268</v>
      </c>
      <c r="D2474" s="356">
        <f t="shared" si="305"/>
        <v>161</v>
      </c>
      <c r="E2474" s="356">
        <f t="shared" si="305"/>
        <v>161</v>
      </c>
      <c r="F2474" s="357">
        <f>E2474/D2474*100</f>
        <v>100</v>
      </c>
      <c r="G2474" s="358">
        <f>G2479+G2504</f>
        <v>161</v>
      </c>
      <c r="H2474" s="157"/>
      <c r="I2474" s="39"/>
      <c r="J2474" s="39"/>
      <c r="K2474" s="39"/>
      <c r="L2474" s="39"/>
      <c r="M2474" s="39"/>
    </row>
    <row r="2475" spans="1:13" ht="23.25" customHeight="1" x14ac:dyDescent="0.2">
      <c r="A2475" s="1049" t="s">
        <v>11</v>
      </c>
      <c r="B2475" s="993" t="s">
        <v>537</v>
      </c>
      <c r="C2475" s="324" t="s">
        <v>267</v>
      </c>
      <c r="D2475" s="356">
        <f>SUM(D2476:D2479)</f>
        <v>161</v>
      </c>
      <c r="E2475" s="356">
        <f>SUM(E2476:E2479)</f>
        <v>161</v>
      </c>
      <c r="F2475" s="372">
        <f>E2475/D2475*100</f>
        <v>100</v>
      </c>
      <c r="G2475" s="329">
        <f t="shared" ref="G2475:G2480" si="306">E2475</f>
        <v>161</v>
      </c>
      <c r="H2475" s="157"/>
      <c r="I2475" s="39"/>
      <c r="J2475" s="39"/>
      <c r="K2475" s="39"/>
      <c r="L2475" s="39"/>
      <c r="M2475" s="39"/>
    </row>
    <row r="2476" spans="1:13" ht="45" x14ac:dyDescent="0.2">
      <c r="A2476" s="1050"/>
      <c r="B2476" s="994"/>
      <c r="C2476" s="327" t="s">
        <v>210</v>
      </c>
      <c r="D2476" s="356">
        <f t="shared" ref="D2476:E2479" si="307">D2481+D2486+D2491+D2496</f>
        <v>0</v>
      </c>
      <c r="E2476" s="356">
        <f t="shared" si="307"/>
        <v>0</v>
      </c>
      <c r="F2476" s="372">
        <v>0</v>
      </c>
      <c r="G2476" s="329">
        <f t="shared" si="306"/>
        <v>0</v>
      </c>
      <c r="H2476" s="157"/>
      <c r="I2476" s="39"/>
      <c r="J2476" s="39"/>
      <c r="K2476" s="39"/>
      <c r="L2476" s="39"/>
      <c r="M2476" s="39"/>
    </row>
    <row r="2477" spans="1:13" ht="45" customHeight="1" x14ac:dyDescent="0.2">
      <c r="A2477" s="1050"/>
      <c r="B2477" s="994"/>
      <c r="C2477" s="330" t="s">
        <v>2</v>
      </c>
      <c r="D2477" s="356">
        <f t="shared" si="307"/>
        <v>0</v>
      </c>
      <c r="E2477" s="356">
        <f t="shared" si="307"/>
        <v>0</v>
      </c>
      <c r="F2477" s="372">
        <v>0</v>
      </c>
      <c r="G2477" s="329">
        <f t="shared" si="306"/>
        <v>0</v>
      </c>
      <c r="H2477" s="157"/>
      <c r="I2477" s="39"/>
      <c r="J2477" s="39"/>
      <c r="K2477" s="39"/>
      <c r="L2477" s="39"/>
      <c r="M2477" s="39"/>
    </row>
    <row r="2478" spans="1:13" ht="49.5" customHeight="1" x14ac:dyDescent="0.2">
      <c r="A2478" s="1050"/>
      <c r="B2478" s="994"/>
      <c r="C2478" s="330" t="s">
        <v>1224</v>
      </c>
      <c r="D2478" s="356">
        <f t="shared" si="307"/>
        <v>0</v>
      </c>
      <c r="E2478" s="356">
        <f t="shared" si="307"/>
        <v>0</v>
      </c>
      <c r="F2478" s="372">
        <v>0</v>
      </c>
      <c r="G2478" s="329">
        <f t="shared" si="306"/>
        <v>0</v>
      </c>
      <c r="H2478" s="157"/>
      <c r="I2478" s="39"/>
      <c r="J2478" s="39"/>
      <c r="K2478" s="39"/>
      <c r="L2478" s="39"/>
      <c r="M2478" s="39"/>
    </row>
    <row r="2479" spans="1:13" ht="30" x14ac:dyDescent="0.2">
      <c r="A2479" s="1051"/>
      <c r="B2479" s="995"/>
      <c r="C2479" s="373" t="s">
        <v>268</v>
      </c>
      <c r="D2479" s="356">
        <f t="shared" si="307"/>
        <v>161</v>
      </c>
      <c r="E2479" s="356">
        <f>E2484+E2489+E2494+E2499</f>
        <v>161</v>
      </c>
      <c r="F2479" s="372">
        <f>E2479/D2479*100</f>
        <v>100</v>
      </c>
      <c r="G2479" s="329">
        <f t="shared" si="306"/>
        <v>161</v>
      </c>
      <c r="H2479" s="157"/>
      <c r="I2479" s="39"/>
      <c r="J2479" s="39"/>
      <c r="K2479" s="39"/>
      <c r="L2479" s="39"/>
      <c r="M2479" s="39"/>
    </row>
    <row r="2480" spans="1:13" ht="30.75" customHeight="1" x14ac:dyDescent="0.2">
      <c r="A2480" s="1328" t="s">
        <v>12</v>
      </c>
      <c r="B2480" s="951" t="s">
        <v>538</v>
      </c>
      <c r="C2480" s="324" t="s">
        <v>267</v>
      </c>
      <c r="D2480" s="356">
        <f>D2481+D2482+D2483+D2484</f>
        <v>161</v>
      </c>
      <c r="E2480" s="356">
        <f>E2481+E2482+E2483+E2484</f>
        <v>161</v>
      </c>
      <c r="F2480" s="357">
        <f>E2480/D2480*100</f>
        <v>100</v>
      </c>
      <c r="G2480" s="358">
        <f t="shared" si="306"/>
        <v>161</v>
      </c>
      <c r="H2480" s="242"/>
      <c r="I2480" s="39"/>
      <c r="J2480" s="39"/>
      <c r="K2480" s="39"/>
      <c r="L2480" s="39"/>
      <c r="M2480" s="39"/>
    </row>
    <row r="2481" spans="1:13" ht="45" x14ac:dyDescent="0.2">
      <c r="A2481" s="1328"/>
      <c r="B2481" s="951"/>
      <c r="C2481" s="327" t="s">
        <v>210</v>
      </c>
      <c r="D2481" s="356">
        <v>0</v>
      </c>
      <c r="E2481" s="356">
        <v>0</v>
      </c>
      <c r="F2481" s="357">
        <v>0</v>
      </c>
      <c r="G2481" s="358">
        <v>0</v>
      </c>
      <c r="H2481" s="157"/>
      <c r="I2481" s="39"/>
      <c r="J2481" s="39"/>
      <c r="K2481" s="39"/>
      <c r="L2481" s="39"/>
      <c r="M2481" s="39"/>
    </row>
    <row r="2482" spans="1:13" ht="45" customHeight="1" x14ac:dyDescent="0.2">
      <c r="A2482" s="1328"/>
      <c r="B2482" s="951"/>
      <c r="C2482" s="330" t="s">
        <v>2</v>
      </c>
      <c r="D2482" s="356">
        <v>0</v>
      </c>
      <c r="E2482" s="356">
        <v>0</v>
      </c>
      <c r="F2482" s="357">
        <v>0</v>
      </c>
      <c r="G2482" s="358">
        <v>0</v>
      </c>
      <c r="H2482" s="157"/>
      <c r="I2482" s="39"/>
      <c r="J2482" s="39"/>
      <c r="K2482" s="39"/>
      <c r="L2482" s="39"/>
      <c r="M2482" s="39"/>
    </row>
    <row r="2483" spans="1:13" ht="43.5" customHeight="1" x14ac:dyDescent="0.2">
      <c r="A2483" s="1328"/>
      <c r="B2483" s="951"/>
      <c r="C2483" s="330" t="s">
        <v>1224</v>
      </c>
      <c r="D2483" s="356">
        <v>0</v>
      </c>
      <c r="E2483" s="356">
        <v>0</v>
      </c>
      <c r="F2483" s="357">
        <v>0</v>
      </c>
      <c r="G2483" s="358">
        <v>0</v>
      </c>
      <c r="H2483" s="157"/>
      <c r="I2483" s="39"/>
      <c r="J2483" s="39"/>
      <c r="K2483" s="39"/>
      <c r="L2483" s="39"/>
      <c r="M2483" s="39"/>
    </row>
    <row r="2484" spans="1:13" ht="30" x14ac:dyDescent="0.2">
      <c r="A2484" s="1328"/>
      <c r="B2484" s="1180"/>
      <c r="C2484" s="331" t="s">
        <v>268</v>
      </c>
      <c r="D2484" s="356">
        <v>161</v>
      </c>
      <c r="E2484" s="356">
        <v>161</v>
      </c>
      <c r="F2484" s="357">
        <f>E2484/D2484*100</f>
        <v>100</v>
      </c>
      <c r="G2484" s="358">
        <f>E2484</f>
        <v>161</v>
      </c>
      <c r="H2484" s="157" t="s">
        <v>1282</v>
      </c>
      <c r="I2484" s="39"/>
      <c r="J2484" s="39"/>
      <c r="K2484" s="39"/>
      <c r="L2484" s="39"/>
      <c r="M2484" s="39"/>
    </row>
    <row r="2485" spans="1:13" ht="15" customHeight="1" x14ac:dyDescent="0.2">
      <c r="A2485" s="1334" t="s">
        <v>100</v>
      </c>
      <c r="B2485" s="1053" t="s">
        <v>539</v>
      </c>
      <c r="C2485" s="352" t="s">
        <v>267</v>
      </c>
      <c r="D2485" s="368">
        <f>D2486+D2487+D2488+D2494</f>
        <v>0</v>
      </c>
      <c r="E2485" s="356">
        <f>E2486+E2487+E2488+E2494</f>
        <v>0</v>
      </c>
      <c r="F2485" s="357">
        <v>0</v>
      </c>
      <c r="G2485" s="358">
        <f>G2486+G2487+G2488+G2494</f>
        <v>0</v>
      </c>
      <c r="H2485" s="157"/>
      <c r="I2485" s="39"/>
      <c r="J2485" s="39"/>
      <c r="K2485" s="39"/>
      <c r="L2485" s="39"/>
      <c r="M2485" s="39"/>
    </row>
    <row r="2486" spans="1:13" ht="45" customHeight="1" x14ac:dyDescent="0.2">
      <c r="A2486" s="1335"/>
      <c r="B2486" s="1054"/>
      <c r="C2486" s="346" t="s">
        <v>210</v>
      </c>
      <c r="D2486" s="356">
        <v>0</v>
      </c>
      <c r="E2486" s="356">
        <v>0</v>
      </c>
      <c r="F2486" s="357">
        <v>0</v>
      </c>
      <c r="G2486" s="358">
        <v>0</v>
      </c>
      <c r="H2486" s="157"/>
      <c r="I2486" s="39"/>
      <c r="J2486" s="39"/>
      <c r="K2486" s="39"/>
      <c r="L2486" s="39"/>
      <c r="M2486" s="39"/>
    </row>
    <row r="2487" spans="1:13" ht="45" customHeight="1" x14ac:dyDescent="0.2">
      <c r="A2487" s="1335"/>
      <c r="B2487" s="1054"/>
      <c r="C2487" s="349" t="s">
        <v>2</v>
      </c>
      <c r="D2487" s="356">
        <v>0</v>
      </c>
      <c r="E2487" s="356">
        <v>0</v>
      </c>
      <c r="F2487" s="357">
        <v>0</v>
      </c>
      <c r="G2487" s="358">
        <v>0</v>
      </c>
      <c r="H2487" s="157"/>
      <c r="I2487" s="39"/>
      <c r="J2487" s="39"/>
      <c r="K2487" s="39"/>
      <c r="L2487" s="39"/>
      <c r="M2487" s="39"/>
    </row>
    <row r="2488" spans="1:13" ht="39" customHeight="1" x14ac:dyDescent="0.2">
      <c r="A2488" s="1335"/>
      <c r="B2488" s="1054"/>
      <c r="C2488" s="349" t="s">
        <v>1224</v>
      </c>
      <c r="D2488" s="356">
        <v>0</v>
      </c>
      <c r="E2488" s="356">
        <v>0</v>
      </c>
      <c r="F2488" s="357">
        <v>0</v>
      </c>
      <c r="G2488" s="358">
        <v>0</v>
      </c>
      <c r="H2488" s="157"/>
      <c r="I2488" s="39"/>
      <c r="J2488" s="39"/>
      <c r="K2488" s="39"/>
      <c r="L2488" s="39"/>
      <c r="M2488" s="39"/>
    </row>
    <row r="2489" spans="1:13" ht="45" customHeight="1" x14ac:dyDescent="0.2">
      <c r="A2489" s="1335"/>
      <c r="B2489" s="1055"/>
      <c r="C2489" s="349" t="s">
        <v>268</v>
      </c>
      <c r="D2489" s="356">
        <v>0</v>
      </c>
      <c r="E2489" s="356">
        <v>0</v>
      </c>
      <c r="F2489" s="357">
        <v>0</v>
      </c>
      <c r="G2489" s="358">
        <v>0</v>
      </c>
      <c r="H2489" s="157"/>
      <c r="I2489" s="39"/>
      <c r="J2489" s="39"/>
      <c r="K2489" s="39"/>
      <c r="L2489" s="39"/>
      <c r="M2489" s="39"/>
    </row>
    <row r="2490" spans="1:13" ht="15" customHeight="1" x14ac:dyDescent="0.2">
      <c r="A2490" s="1315" t="s">
        <v>101</v>
      </c>
      <c r="B2490" s="899" t="s">
        <v>540</v>
      </c>
      <c r="C2490" s="352" t="s">
        <v>267</v>
      </c>
      <c r="D2490" s="356">
        <v>0</v>
      </c>
      <c r="E2490" s="356">
        <v>0</v>
      </c>
      <c r="F2490" s="359">
        <v>0</v>
      </c>
      <c r="G2490" s="358">
        <v>0</v>
      </c>
      <c r="H2490" s="157"/>
      <c r="I2490" s="39"/>
      <c r="J2490" s="39"/>
      <c r="K2490" s="39"/>
      <c r="L2490" s="39"/>
      <c r="M2490" s="39"/>
    </row>
    <row r="2491" spans="1:13" ht="45" x14ac:dyDescent="0.2">
      <c r="A2491" s="1315"/>
      <c r="B2491" s="899"/>
      <c r="C2491" s="346" t="s">
        <v>210</v>
      </c>
      <c r="D2491" s="356">
        <v>0</v>
      </c>
      <c r="E2491" s="360">
        <v>0</v>
      </c>
      <c r="F2491" s="361">
        <v>0</v>
      </c>
      <c r="G2491" s="358">
        <v>0</v>
      </c>
      <c r="H2491" s="157"/>
      <c r="I2491" s="39"/>
      <c r="J2491" s="39"/>
      <c r="K2491" s="39"/>
      <c r="L2491" s="39"/>
      <c r="M2491" s="39"/>
    </row>
    <row r="2492" spans="1:13" ht="45" customHeight="1" x14ac:dyDescent="0.2">
      <c r="A2492" s="1315"/>
      <c r="B2492" s="899"/>
      <c r="C2492" s="349" t="s">
        <v>2</v>
      </c>
      <c r="D2492" s="356">
        <v>0</v>
      </c>
      <c r="E2492" s="360">
        <v>0</v>
      </c>
      <c r="F2492" s="361">
        <v>0</v>
      </c>
      <c r="G2492" s="358">
        <v>0</v>
      </c>
      <c r="H2492" s="157"/>
      <c r="I2492" s="39"/>
      <c r="J2492" s="39"/>
      <c r="K2492" s="39"/>
      <c r="L2492" s="39"/>
      <c r="M2492" s="39"/>
    </row>
    <row r="2493" spans="1:13" ht="42" customHeight="1" x14ac:dyDescent="0.2">
      <c r="A2493" s="1315"/>
      <c r="B2493" s="899"/>
      <c r="C2493" s="349" t="s">
        <v>1224</v>
      </c>
      <c r="D2493" s="356">
        <v>0</v>
      </c>
      <c r="E2493" s="360">
        <v>0</v>
      </c>
      <c r="F2493" s="361">
        <v>0</v>
      </c>
      <c r="G2493" s="358">
        <v>0</v>
      </c>
      <c r="H2493" s="157"/>
      <c r="I2493" s="39"/>
      <c r="J2493" s="39"/>
      <c r="K2493" s="39"/>
      <c r="L2493" s="39"/>
      <c r="M2493" s="39"/>
    </row>
    <row r="2494" spans="1:13" ht="41.25" customHeight="1" x14ac:dyDescent="0.2">
      <c r="A2494" s="1316"/>
      <c r="B2494" s="899"/>
      <c r="C2494" s="349" t="s">
        <v>268</v>
      </c>
      <c r="D2494" s="356">
        <v>0</v>
      </c>
      <c r="E2494" s="360">
        <v>0</v>
      </c>
      <c r="F2494" s="361">
        <v>0</v>
      </c>
      <c r="G2494" s="358">
        <v>0</v>
      </c>
      <c r="H2494" s="157"/>
      <c r="I2494" s="39"/>
      <c r="J2494" s="39"/>
      <c r="K2494" s="39"/>
      <c r="L2494" s="39"/>
      <c r="M2494" s="39"/>
    </row>
    <row r="2495" spans="1:13" ht="15" customHeight="1" x14ac:dyDescent="0.2">
      <c r="A2495" s="1049" t="s">
        <v>102</v>
      </c>
      <c r="B2495" s="1473" t="s">
        <v>541</v>
      </c>
      <c r="C2495" s="324" t="s">
        <v>267</v>
      </c>
      <c r="D2495" s="356">
        <f>D2496+D2497+D2498+D2499</f>
        <v>0</v>
      </c>
      <c r="E2495" s="356">
        <f>E2496+E2497+E2498+E2499</f>
        <v>0</v>
      </c>
      <c r="F2495" s="363">
        <v>0</v>
      </c>
      <c r="G2495" s="358">
        <f>G2496+G2497+G2498+G2499</f>
        <v>0</v>
      </c>
      <c r="H2495" s="157"/>
      <c r="I2495" s="39"/>
      <c r="J2495" s="39"/>
      <c r="K2495" s="39"/>
      <c r="L2495" s="39"/>
      <c r="M2495" s="39"/>
    </row>
    <row r="2496" spans="1:13" ht="45" x14ac:dyDescent="0.2">
      <c r="A2496" s="1050"/>
      <c r="B2496" s="951"/>
      <c r="C2496" s="327" t="s">
        <v>210</v>
      </c>
      <c r="D2496" s="356">
        <v>0</v>
      </c>
      <c r="E2496" s="356">
        <v>0</v>
      </c>
      <c r="F2496" s="357">
        <v>0</v>
      </c>
      <c r="G2496" s="358">
        <v>0</v>
      </c>
      <c r="H2496" s="157"/>
      <c r="I2496" s="39"/>
      <c r="J2496" s="39"/>
      <c r="K2496" s="39"/>
      <c r="L2496" s="39"/>
      <c r="M2496" s="39"/>
    </row>
    <row r="2497" spans="1:13" ht="52.5" customHeight="1" x14ac:dyDescent="0.2">
      <c r="A2497" s="1050"/>
      <c r="B2497" s="951"/>
      <c r="C2497" s="330" t="s">
        <v>2</v>
      </c>
      <c r="D2497" s="356">
        <v>0</v>
      </c>
      <c r="E2497" s="356">
        <v>0</v>
      </c>
      <c r="F2497" s="357">
        <v>0</v>
      </c>
      <c r="G2497" s="358">
        <v>0</v>
      </c>
      <c r="H2497" s="157"/>
      <c r="I2497" s="39"/>
      <c r="J2497" s="39"/>
      <c r="K2497" s="39"/>
      <c r="L2497" s="39"/>
      <c r="M2497" s="39"/>
    </row>
    <row r="2498" spans="1:13" ht="54.75" customHeight="1" x14ac:dyDescent="0.2">
      <c r="A2498" s="1050"/>
      <c r="B2498" s="951"/>
      <c r="C2498" s="330" t="s">
        <v>1224</v>
      </c>
      <c r="D2498" s="356">
        <v>0</v>
      </c>
      <c r="E2498" s="356">
        <v>0</v>
      </c>
      <c r="F2498" s="357">
        <v>0</v>
      </c>
      <c r="G2498" s="358">
        <v>0</v>
      </c>
      <c r="H2498" s="157"/>
      <c r="I2498" s="39"/>
      <c r="J2498" s="39"/>
      <c r="K2498" s="39"/>
      <c r="L2498" s="39"/>
      <c r="M2498" s="39"/>
    </row>
    <row r="2499" spans="1:13" ht="57" customHeight="1" x14ac:dyDescent="0.2">
      <c r="A2499" s="1051"/>
      <c r="B2499" s="1180"/>
      <c r="C2499" s="331" t="s">
        <v>268</v>
      </c>
      <c r="D2499" s="366">
        <v>0</v>
      </c>
      <c r="E2499" s="356">
        <v>0</v>
      </c>
      <c r="F2499" s="357">
        <v>0</v>
      </c>
      <c r="G2499" s="358">
        <v>0</v>
      </c>
      <c r="H2499" s="157"/>
      <c r="I2499" s="39"/>
      <c r="J2499" s="39"/>
      <c r="K2499" s="39"/>
      <c r="L2499" s="39"/>
      <c r="M2499" s="39"/>
    </row>
    <row r="2500" spans="1:13" ht="15" customHeight="1" x14ac:dyDescent="0.2">
      <c r="A2500" s="1314" t="s">
        <v>14</v>
      </c>
      <c r="B2500" s="1053" t="s">
        <v>543</v>
      </c>
      <c r="C2500" s="324" t="s">
        <v>267</v>
      </c>
      <c r="D2500" s="375">
        <f>SUM(D2501:D2504)</f>
        <v>600</v>
      </c>
      <c r="E2500" s="376">
        <f>SUM(E2501:E2504)</f>
        <v>453.61</v>
      </c>
      <c r="F2500" s="357">
        <f>E2500/D2500*100</f>
        <v>75.601666666666674</v>
      </c>
      <c r="G2500" s="358">
        <f>SUM(G2501:G2504)</f>
        <v>453.61</v>
      </c>
      <c r="H2500" s="157"/>
      <c r="I2500" s="39"/>
      <c r="J2500" s="39"/>
      <c r="K2500" s="39"/>
      <c r="L2500" s="39"/>
      <c r="M2500" s="39"/>
    </row>
    <row r="2501" spans="1:13" ht="57" customHeight="1" x14ac:dyDescent="0.2">
      <c r="A2501" s="1315"/>
      <c r="B2501" s="1054"/>
      <c r="C2501" s="377" t="s">
        <v>210</v>
      </c>
      <c r="D2501" s="376">
        <f>D2506</f>
        <v>0</v>
      </c>
      <c r="E2501" s="368">
        <f>E2506</f>
        <v>0</v>
      </c>
      <c r="F2501" s="357">
        <v>0</v>
      </c>
      <c r="G2501" s="358">
        <f>G2506</f>
        <v>0</v>
      </c>
      <c r="H2501" s="157"/>
      <c r="I2501" s="39"/>
      <c r="J2501" s="39"/>
      <c r="K2501" s="39"/>
      <c r="L2501" s="39"/>
      <c r="M2501" s="39"/>
    </row>
    <row r="2502" spans="1:13" ht="45" customHeight="1" x14ac:dyDescent="0.2">
      <c r="A2502" s="1315"/>
      <c r="B2502" s="1054"/>
      <c r="C2502" s="324" t="s">
        <v>2</v>
      </c>
      <c r="D2502" s="368">
        <f t="shared" ref="D2502:E2504" si="308">D2507</f>
        <v>543</v>
      </c>
      <c r="E2502" s="368">
        <v>415.57</v>
      </c>
      <c r="F2502" s="357">
        <f>E2502/D2502*100</f>
        <v>76.532228360957646</v>
      </c>
      <c r="G2502" s="358">
        <f>G2507</f>
        <v>415.57</v>
      </c>
      <c r="H2502" s="157"/>
      <c r="I2502" s="39"/>
      <c r="J2502" s="39"/>
      <c r="K2502" s="39"/>
      <c r="L2502" s="39"/>
      <c r="M2502" s="39"/>
    </row>
    <row r="2503" spans="1:13" ht="45.75" customHeight="1" x14ac:dyDescent="0.2">
      <c r="A2503" s="1315"/>
      <c r="B2503" s="1054"/>
      <c r="C2503" s="324" t="s">
        <v>1224</v>
      </c>
      <c r="D2503" s="368">
        <f t="shared" si="308"/>
        <v>57</v>
      </c>
      <c r="E2503" s="368">
        <f t="shared" si="308"/>
        <v>38.04</v>
      </c>
      <c r="F2503" s="357">
        <f>E2503/D2503*100</f>
        <v>66.736842105263165</v>
      </c>
      <c r="G2503" s="358">
        <f>G2508</f>
        <v>38.04</v>
      </c>
      <c r="H2503" s="157"/>
      <c r="I2503" s="39"/>
      <c r="J2503" s="39"/>
      <c r="K2503" s="39"/>
      <c r="L2503" s="39"/>
      <c r="M2503" s="39"/>
    </row>
    <row r="2504" spans="1:13" ht="37.5" customHeight="1" x14ac:dyDescent="0.2">
      <c r="A2504" s="1316"/>
      <c r="B2504" s="1055"/>
      <c r="C2504" s="324" t="s">
        <v>268</v>
      </c>
      <c r="D2504" s="368">
        <f t="shared" si="308"/>
        <v>0</v>
      </c>
      <c r="E2504" s="368">
        <f t="shared" si="308"/>
        <v>0</v>
      </c>
      <c r="F2504" s="357">
        <v>0</v>
      </c>
      <c r="G2504" s="358">
        <f>G2509</f>
        <v>0</v>
      </c>
      <c r="H2504" s="157"/>
      <c r="I2504" s="39"/>
      <c r="J2504" s="39"/>
      <c r="K2504" s="39"/>
      <c r="L2504" s="39"/>
      <c r="M2504" s="39"/>
    </row>
    <row r="2505" spans="1:13" ht="15" customHeight="1" x14ac:dyDescent="0.2">
      <c r="A2505" s="1328" t="s">
        <v>145</v>
      </c>
      <c r="B2505" s="1473" t="s">
        <v>544</v>
      </c>
      <c r="C2505" s="377" t="s">
        <v>267</v>
      </c>
      <c r="D2505" s="356">
        <f>D2506+D2507+D2508+D2509</f>
        <v>600</v>
      </c>
      <c r="E2505" s="356">
        <f>E2506+E2507+E2508+E2509</f>
        <v>453.61</v>
      </c>
      <c r="F2505" s="357">
        <f>E2505/D2505*100</f>
        <v>75.601666666666674</v>
      </c>
      <c r="G2505" s="358">
        <f>G2506+G2507+G2508+G2509</f>
        <v>453.61</v>
      </c>
      <c r="H2505" s="1323" t="s">
        <v>1670</v>
      </c>
      <c r="I2505" s="39"/>
      <c r="J2505" s="39"/>
      <c r="K2505" s="39"/>
      <c r="L2505" s="39"/>
      <c r="M2505" s="39"/>
    </row>
    <row r="2506" spans="1:13" ht="56.25" customHeight="1" x14ac:dyDescent="0.2">
      <c r="A2506" s="1328"/>
      <c r="B2506" s="951"/>
      <c r="C2506" s="327" t="s">
        <v>210</v>
      </c>
      <c r="D2506" s="356">
        <v>0</v>
      </c>
      <c r="E2506" s="356">
        <v>0</v>
      </c>
      <c r="F2506" s="357">
        <v>0</v>
      </c>
      <c r="G2506" s="358">
        <v>0</v>
      </c>
      <c r="H2506" s="1324"/>
      <c r="I2506" s="39"/>
      <c r="J2506" s="39"/>
      <c r="K2506" s="39"/>
      <c r="L2506" s="39"/>
      <c r="M2506" s="39"/>
    </row>
    <row r="2507" spans="1:13" ht="52.5" customHeight="1" x14ac:dyDescent="0.2">
      <c r="A2507" s="1328"/>
      <c r="B2507" s="951"/>
      <c r="C2507" s="330" t="s">
        <v>2</v>
      </c>
      <c r="D2507" s="356">
        <v>543</v>
      </c>
      <c r="E2507" s="356">
        <v>415.57</v>
      </c>
      <c r="F2507" s="357">
        <f>E2507/D2507*100</f>
        <v>76.532228360957646</v>
      </c>
      <c r="G2507" s="358">
        <f>E2507</f>
        <v>415.57</v>
      </c>
      <c r="H2507" s="1324"/>
      <c r="I2507" s="39"/>
      <c r="J2507" s="39"/>
      <c r="K2507" s="39"/>
      <c r="L2507" s="39"/>
      <c r="M2507" s="39"/>
    </row>
    <row r="2508" spans="1:13" ht="54.75" customHeight="1" x14ac:dyDescent="0.2">
      <c r="A2508" s="1328"/>
      <c r="B2508" s="951"/>
      <c r="C2508" s="331" t="s">
        <v>1224</v>
      </c>
      <c r="D2508" s="356">
        <v>57</v>
      </c>
      <c r="E2508" s="356">
        <v>38.04</v>
      </c>
      <c r="F2508" s="357">
        <f>E2508/D2508*100</f>
        <v>66.736842105263165</v>
      </c>
      <c r="G2508" s="358">
        <f>E2508</f>
        <v>38.04</v>
      </c>
      <c r="H2508" s="1324"/>
      <c r="I2508" s="39"/>
      <c r="J2508" s="39"/>
      <c r="K2508" s="39"/>
      <c r="L2508" s="39"/>
      <c r="M2508" s="39"/>
    </row>
    <row r="2509" spans="1:13" ht="40.5" customHeight="1" x14ac:dyDescent="0.2">
      <c r="A2509" s="1328"/>
      <c r="B2509" s="951"/>
      <c r="C2509" s="331" t="s">
        <v>268</v>
      </c>
      <c r="D2509" s="366">
        <v>0</v>
      </c>
      <c r="E2509" s="366">
        <v>0</v>
      </c>
      <c r="F2509" s="359">
        <v>0</v>
      </c>
      <c r="G2509" s="358">
        <v>0</v>
      </c>
      <c r="H2509" s="1325"/>
      <c r="I2509" s="39"/>
      <c r="J2509" s="39"/>
      <c r="K2509" s="39"/>
      <c r="L2509" s="39"/>
      <c r="M2509" s="39"/>
    </row>
    <row r="2510" spans="1:13" ht="15" customHeight="1" x14ac:dyDescent="0.2">
      <c r="A2510" s="1049" t="s">
        <v>16</v>
      </c>
      <c r="B2510" s="928" t="s">
        <v>545</v>
      </c>
      <c r="C2510" s="324" t="s">
        <v>267</v>
      </c>
      <c r="D2510" s="214">
        <f>SUM(D2511:D2514)</f>
        <v>22520</v>
      </c>
      <c r="E2510" s="214">
        <f>SUM(E2511:E2514)</f>
        <v>22201.649999999998</v>
      </c>
      <c r="F2510" s="361">
        <f>E2510/D2510*100</f>
        <v>98.586367673179382</v>
      </c>
      <c r="G2510" s="358">
        <f>SUM(G2511:G2514)</f>
        <v>22201.649999999998</v>
      </c>
      <c r="H2510" s="157"/>
      <c r="I2510" s="39"/>
      <c r="J2510" s="39"/>
      <c r="K2510" s="39"/>
      <c r="L2510" s="39"/>
      <c r="M2510" s="39"/>
    </row>
    <row r="2511" spans="1:13" ht="57" customHeight="1" x14ac:dyDescent="0.2">
      <c r="A2511" s="1050"/>
      <c r="B2511" s="976"/>
      <c r="C2511" s="379" t="s">
        <v>210</v>
      </c>
      <c r="D2511" s="214">
        <f>D2516</f>
        <v>0</v>
      </c>
      <c r="E2511" s="214">
        <f>E2516</f>
        <v>0</v>
      </c>
      <c r="F2511" s="380">
        <v>0</v>
      </c>
      <c r="G2511" s="358">
        <f>G2516</f>
        <v>0</v>
      </c>
      <c r="H2511" s="157"/>
      <c r="I2511" s="39"/>
      <c r="J2511" s="39"/>
      <c r="K2511" s="39"/>
      <c r="L2511" s="39"/>
      <c r="M2511" s="39"/>
    </row>
    <row r="2512" spans="1:13" ht="53.25" customHeight="1" x14ac:dyDescent="0.2">
      <c r="A2512" s="1050"/>
      <c r="B2512" s="976"/>
      <c r="C2512" s="381" t="s">
        <v>2</v>
      </c>
      <c r="D2512" s="214">
        <f t="shared" ref="D2512:E2514" si="309">D2517</f>
        <v>0</v>
      </c>
      <c r="E2512" s="214">
        <f t="shared" si="309"/>
        <v>0</v>
      </c>
      <c r="F2512" s="380">
        <v>0</v>
      </c>
      <c r="G2512" s="358">
        <f>G2517</f>
        <v>0</v>
      </c>
      <c r="H2512" s="157"/>
      <c r="I2512" s="39"/>
      <c r="J2512" s="39"/>
      <c r="K2512" s="39"/>
      <c r="L2512" s="39"/>
      <c r="M2512" s="39"/>
    </row>
    <row r="2513" spans="1:13" ht="49.5" customHeight="1" x14ac:dyDescent="0.2">
      <c r="A2513" s="1050"/>
      <c r="B2513" s="976"/>
      <c r="C2513" s="382" t="s">
        <v>1224</v>
      </c>
      <c r="D2513" s="214">
        <f>D2518+D2531</f>
        <v>22520</v>
      </c>
      <c r="E2513" s="214">
        <f>E2518+E2531</f>
        <v>22201.649999999998</v>
      </c>
      <c r="F2513" s="380">
        <f>E2513/D2513*100</f>
        <v>98.586367673179382</v>
      </c>
      <c r="G2513" s="214">
        <f>G2518+G2531</f>
        <v>22201.649999999998</v>
      </c>
      <c r="H2513" s="157"/>
      <c r="I2513" s="39"/>
      <c r="J2513" s="39"/>
      <c r="K2513" s="39"/>
      <c r="L2513" s="39"/>
      <c r="M2513" s="39"/>
    </row>
    <row r="2514" spans="1:13" ht="42" customHeight="1" x14ac:dyDescent="0.2">
      <c r="A2514" s="1051"/>
      <c r="B2514" s="976"/>
      <c r="C2514" s="381" t="s">
        <v>268</v>
      </c>
      <c r="D2514" s="214">
        <f t="shared" si="309"/>
        <v>0</v>
      </c>
      <c r="E2514" s="214">
        <f t="shared" si="309"/>
        <v>0</v>
      </c>
      <c r="F2514" s="380">
        <v>0</v>
      </c>
      <c r="G2514" s="358">
        <f>G2519</f>
        <v>0</v>
      </c>
      <c r="H2514" s="157"/>
      <c r="I2514" s="39"/>
      <c r="J2514" s="39"/>
      <c r="K2514" s="39"/>
      <c r="L2514" s="39"/>
      <c r="M2514" s="39"/>
    </row>
    <row r="2515" spans="1:13" ht="15" customHeight="1" x14ac:dyDescent="0.2">
      <c r="A2515" s="1049" t="s">
        <v>17</v>
      </c>
      <c r="B2515" s="993" t="s">
        <v>546</v>
      </c>
      <c r="C2515" s="383" t="s">
        <v>267</v>
      </c>
      <c r="D2515" s="214">
        <f>SUM(D2516:D2519)</f>
        <v>14176</v>
      </c>
      <c r="E2515" s="214">
        <f>SUM(E2516:E2519)</f>
        <v>13858.21</v>
      </c>
      <c r="F2515" s="372">
        <f>E2515/D2515*100</f>
        <v>97.758253386004512</v>
      </c>
      <c r="G2515" s="358">
        <f>SUM(G2516:G2519)</f>
        <v>13858.21</v>
      </c>
      <c r="H2515" s="157"/>
      <c r="I2515" s="39"/>
      <c r="J2515" s="39"/>
      <c r="K2515" s="39"/>
      <c r="L2515" s="39"/>
      <c r="M2515" s="39"/>
    </row>
    <row r="2516" spans="1:13" ht="53.25" customHeight="1" x14ac:dyDescent="0.2">
      <c r="A2516" s="1050"/>
      <c r="B2516" s="994"/>
      <c r="C2516" s="324" t="s">
        <v>210</v>
      </c>
      <c r="D2516" s="214">
        <f t="shared" ref="D2516:E2518" si="310">D2521+D2526</f>
        <v>0</v>
      </c>
      <c r="E2516" s="214">
        <f t="shared" si="310"/>
        <v>0</v>
      </c>
      <c r="F2516" s="372">
        <v>0</v>
      </c>
      <c r="G2516" s="358">
        <f>G2521+G2526</f>
        <v>0</v>
      </c>
      <c r="H2516" s="157"/>
      <c r="I2516" s="39"/>
      <c r="J2516" s="39"/>
      <c r="K2516" s="39"/>
      <c r="L2516" s="39"/>
      <c r="M2516" s="39"/>
    </row>
    <row r="2517" spans="1:13" ht="55.5" customHeight="1" x14ac:dyDescent="0.2">
      <c r="A2517" s="1050"/>
      <c r="B2517" s="994"/>
      <c r="C2517" s="324" t="s">
        <v>2</v>
      </c>
      <c r="D2517" s="214">
        <f t="shared" si="310"/>
        <v>0</v>
      </c>
      <c r="E2517" s="214">
        <f t="shared" si="310"/>
        <v>0</v>
      </c>
      <c r="F2517" s="372">
        <v>0</v>
      </c>
      <c r="G2517" s="358">
        <f>G2522+G2527</f>
        <v>0</v>
      </c>
      <c r="H2517" s="157"/>
      <c r="I2517" s="39"/>
      <c r="J2517" s="39"/>
      <c r="K2517" s="39"/>
      <c r="L2517" s="39"/>
      <c r="M2517" s="39"/>
    </row>
    <row r="2518" spans="1:13" ht="51" customHeight="1" x14ac:dyDescent="0.2">
      <c r="A2518" s="1050"/>
      <c r="B2518" s="994"/>
      <c r="C2518" s="324" t="s">
        <v>1224</v>
      </c>
      <c r="D2518" s="214">
        <f t="shared" si="310"/>
        <v>14176</v>
      </c>
      <c r="E2518" s="214">
        <f t="shared" si="310"/>
        <v>13858.21</v>
      </c>
      <c r="F2518" s="372">
        <f>E2518/D2518*100</f>
        <v>97.758253386004512</v>
      </c>
      <c r="G2518" s="358">
        <f>G2523+G2528</f>
        <v>13858.21</v>
      </c>
      <c r="H2518" s="157"/>
      <c r="I2518" s="39"/>
      <c r="J2518" s="39"/>
      <c r="K2518" s="39"/>
      <c r="L2518" s="39"/>
      <c r="M2518" s="39"/>
    </row>
    <row r="2519" spans="1:13" ht="38.25" customHeight="1" x14ac:dyDescent="0.2">
      <c r="A2519" s="1050"/>
      <c r="B2519" s="994"/>
      <c r="C2519" s="324" t="s">
        <v>268</v>
      </c>
      <c r="D2519" s="214">
        <v>0</v>
      </c>
      <c r="E2519" s="214">
        <v>0</v>
      </c>
      <c r="F2519" s="372">
        <v>0</v>
      </c>
      <c r="G2519" s="358">
        <v>0</v>
      </c>
      <c r="H2519" s="157"/>
      <c r="I2519" s="39"/>
      <c r="J2519" s="39"/>
      <c r="K2519" s="39"/>
      <c r="L2519" s="39"/>
      <c r="M2519" s="39"/>
    </row>
    <row r="2520" spans="1:13" ht="39.75" customHeight="1" x14ac:dyDescent="0.2">
      <c r="A2520" s="1328" t="s">
        <v>18</v>
      </c>
      <c r="B2520" s="951" t="s">
        <v>547</v>
      </c>
      <c r="C2520" s="324" t="s">
        <v>267</v>
      </c>
      <c r="D2520" s="356">
        <f>D2521+D2522+D2523+D2524</f>
        <v>14176</v>
      </c>
      <c r="E2520" s="356">
        <f>E2521+E2522+E2523+E2524</f>
        <v>13858.21</v>
      </c>
      <c r="F2520" s="357">
        <f>E2520/D2520*100</f>
        <v>97.758253386004512</v>
      </c>
      <c r="G2520" s="358">
        <f>SUM(G2521:G2524)</f>
        <v>13858.21</v>
      </c>
      <c r="H2520" s="1323" t="s">
        <v>1672</v>
      </c>
      <c r="I2520" s="39"/>
      <c r="J2520" s="39"/>
      <c r="K2520" s="39"/>
      <c r="L2520" s="39"/>
      <c r="M2520" s="39"/>
    </row>
    <row r="2521" spans="1:13" ht="45.75" customHeight="1" x14ac:dyDescent="0.2">
      <c r="A2521" s="1328"/>
      <c r="B2521" s="951"/>
      <c r="C2521" s="327" t="s">
        <v>210</v>
      </c>
      <c r="D2521" s="356">
        <v>0</v>
      </c>
      <c r="E2521" s="356">
        <v>0</v>
      </c>
      <c r="F2521" s="357">
        <v>0</v>
      </c>
      <c r="G2521" s="358">
        <v>0</v>
      </c>
      <c r="H2521" s="1324"/>
      <c r="I2521" s="39"/>
      <c r="J2521" s="39"/>
      <c r="K2521" s="39"/>
      <c r="L2521" s="39"/>
      <c r="M2521" s="39"/>
    </row>
    <row r="2522" spans="1:13" ht="45" customHeight="1" x14ac:dyDescent="0.2">
      <c r="A2522" s="1328"/>
      <c r="B2522" s="951"/>
      <c r="C2522" s="330" t="s">
        <v>2</v>
      </c>
      <c r="D2522" s="356">
        <v>0</v>
      </c>
      <c r="E2522" s="356">
        <v>0</v>
      </c>
      <c r="F2522" s="357">
        <v>0</v>
      </c>
      <c r="G2522" s="358">
        <v>0</v>
      </c>
      <c r="H2522" s="1324"/>
      <c r="I2522" s="39"/>
      <c r="J2522" s="39"/>
      <c r="K2522" s="39"/>
      <c r="L2522" s="39"/>
      <c r="M2522" s="39"/>
    </row>
    <row r="2523" spans="1:13" ht="29.25" customHeight="1" x14ac:dyDescent="0.2">
      <c r="A2523" s="1328"/>
      <c r="B2523" s="951"/>
      <c r="C2523" s="331" t="s">
        <v>1224</v>
      </c>
      <c r="D2523" s="356">
        <v>14176</v>
      </c>
      <c r="E2523" s="356">
        <v>13858.21</v>
      </c>
      <c r="F2523" s="357">
        <f>E2523/D2523*100</f>
        <v>97.758253386004512</v>
      </c>
      <c r="G2523" s="358">
        <f>E2523</f>
        <v>13858.21</v>
      </c>
      <c r="H2523" s="1324"/>
      <c r="I2523" s="39"/>
      <c r="J2523" s="39"/>
      <c r="K2523" s="39"/>
      <c r="L2523" s="39"/>
      <c r="M2523" s="39"/>
    </row>
    <row r="2524" spans="1:13" ht="39" customHeight="1" x14ac:dyDescent="0.2">
      <c r="A2524" s="1328"/>
      <c r="B2524" s="951"/>
      <c r="C2524" s="330" t="s">
        <v>268</v>
      </c>
      <c r="D2524" s="356">
        <v>0</v>
      </c>
      <c r="E2524" s="356">
        <v>0</v>
      </c>
      <c r="F2524" s="357">
        <v>0</v>
      </c>
      <c r="G2524" s="358">
        <v>0</v>
      </c>
      <c r="H2524" s="1325"/>
      <c r="I2524" s="39"/>
      <c r="J2524" s="39"/>
      <c r="K2524" s="39"/>
      <c r="L2524" s="39"/>
      <c r="M2524" s="39"/>
    </row>
    <row r="2525" spans="1:13" ht="15" customHeight="1" x14ac:dyDescent="0.2">
      <c r="A2525" s="1328" t="s">
        <v>105</v>
      </c>
      <c r="B2525" s="951" t="s">
        <v>548</v>
      </c>
      <c r="C2525" s="324" t="s">
        <v>267</v>
      </c>
      <c r="D2525" s="356">
        <f>D2526+D2527+D2528+D2529</f>
        <v>0</v>
      </c>
      <c r="E2525" s="356">
        <f>E2526+E2527+E2528+E2529</f>
        <v>0</v>
      </c>
      <c r="F2525" s="357">
        <v>0</v>
      </c>
      <c r="G2525" s="358">
        <f>G2526+G2527+G2528+G2529</f>
        <v>0</v>
      </c>
      <c r="H2525" s="493"/>
      <c r="I2525" s="39"/>
      <c r="J2525" s="39"/>
      <c r="K2525" s="39"/>
      <c r="L2525" s="39"/>
      <c r="M2525" s="39"/>
    </row>
    <row r="2526" spans="1:13" ht="55.5" customHeight="1" x14ac:dyDescent="0.2">
      <c r="A2526" s="1328"/>
      <c r="B2526" s="951"/>
      <c r="C2526" s="327" t="s">
        <v>210</v>
      </c>
      <c r="D2526" s="356">
        <v>0</v>
      </c>
      <c r="E2526" s="356">
        <v>0</v>
      </c>
      <c r="F2526" s="357">
        <v>0</v>
      </c>
      <c r="G2526" s="358">
        <v>0</v>
      </c>
      <c r="H2526" s="157"/>
      <c r="I2526" s="39"/>
      <c r="J2526" s="39"/>
      <c r="K2526" s="39"/>
      <c r="L2526" s="39"/>
      <c r="M2526" s="39"/>
    </row>
    <row r="2527" spans="1:13" ht="43.5" customHeight="1" x14ac:dyDescent="0.2">
      <c r="A2527" s="1328"/>
      <c r="B2527" s="951"/>
      <c r="C2527" s="330" t="s">
        <v>2</v>
      </c>
      <c r="D2527" s="356">
        <v>0</v>
      </c>
      <c r="E2527" s="356">
        <v>0</v>
      </c>
      <c r="F2527" s="357">
        <v>0</v>
      </c>
      <c r="G2527" s="358">
        <v>0</v>
      </c>
      <c r="H2527" s="157"/>
      <c r="I2527" s="39"/>
      <c r="J2527" s="39"/>
      <c r="K2527" s="39"/>
      <c r="L2527" s="39"/>
      <c r="M2527" s="39"/>
    </row>
    <row r="2528" spans="1:13" ht="30" x14ac:dyDescent="0.2">
      <c r="A2528" s="1328"/>
      <c r="B2528" s="951"/>
      <c r="C2528" s="330" t="s">
        <v>1224</v>
      </c>
      <c r="D2528" s="356">
        <v>0</v>
      </c>
      <c r="E2528" s="356">
        <v>0</v>
      </c>
      <c r="F2528" s="357">
        <v>0</v>
      </c>
      <c r="G2528" s="358">
        <v>0</v>
      </c>
      <c r="H2528" s="157"/>
      <c r="I2528" s="39"/>
      <c r="J2528" s="39"/>
      <c r="K2528" s="39"/>
      <c r="L2528" s="39"/>
      <c r="M2528" s="39"/>
    </row>
    <row r="2529" spans="1:13" ht="36" customHeight="1" x14ac:dyDescent="0.2">
      <c r="A2529" s="1341"/>
      <c r="B2529" s="1470"/>
      <c r="C2529" s="373" t="s">
        <v>268</v>
      </c>
      <c r="D2529" s="384">
        <v>0</v>
      </c>
      <c r="E2529" s="384">
        <v>0</v>
      </c>
      <c r="F2529" s="385">
        <v>0</v>
      </c>
      <c r="G2529" s="358">
        <v>0</v>
      </c>
      <c r="H2529" s="157"/>
      <c r="I2529" s="39"/>
      <c r="J2529" s="39"/>
      <c r="K2529" s="39"/>
      <c r="L2529" s="39"/>
      <c r="M2529" s="39"/>
    </row>
    <row r="2530" spans="1:13" x14ac:dyDescent="0.2">
      <c r="A2530" s="964"/>
      <c r="B2530" s="1339" t="s">
        <v>1314</v>
      </c>
      <c r="C2530" s="330" t="s">
        <v>1</v>
      </c>
      <c r="D2530" s="470">
        <f>D2532+D2534</f>
        <v>8344</v>
      </c>
      <c r="E2530" s="470">
        <f>E2532+E2534</f>
        <v>8343.4399999999987</v>
      </c>
      <c r="F2530" s="357">
        <f t="shared" ref="F2530:F2535" si="311">E2530/D2530*100</f>
        <v>99.99328859060401</v>
      </c>
      <c r="G2530" s="214">
        <v>0</v>
      </c>
      <c r="H2530" s="242"/>
      <c r="I2530" s="39"/>
      <c r="J2530" s="39"/>
      <c r="K2530" s="39"/>
      <c r="L2530" s="39"/>
      <c r="M2530" s="39"/>
    </row>
    <row r="2531" spans="1:13" ht="99.75" customHeight="1" x14ac:dyDescent="0.2">
      <c r="A2531" s="965"/>
      <c r="B2531" s="1340"/>
      <c r="C2531" s="330" t="s">
        <v>1258</v>
      </c>
      <c r="D2531" s="470">
        <f>D2533+D2535</f>
        <v>8344</v>
      </c>
      <c r="E2531" s="470">
        <f>E2533+E2535</f>
        <v>8343.4399999999987</v>
      </c>
      <c r="F2531" s="357">
        <f t="shared" si="311"/>
        <v>99.99328859060401</v>
      </c>
      <c r="G2531" s="214">
        <f>G2533+G2535</f>
        <v>8343.4399999999987</v>
      </c>
      <c r="H2531" s="157"/>
      <c r="I2531" s="39"/>
      <c r="J2531" s="39"/>
      <c r="K2531" s="39"/>
      <c r="L2531" s="39"/>
      <c r="M2531" s="39"/>
    </row>
    <row r="2532" spans="1:13" x14ac:dyDescent="0.2">
      <c r="A2532" s="964"/>
      <c r="B2532" s="1337" t="s">
        <v>1259</v>
      </c>
      <c r="C2532" s="330" t="s">
        <v>1</v>
      </c>
      <c r="D2532" s="214">
        <f>D2533</f>
        <v>6724</v>
      </c>
      <c r="E2532" s="214">
        <f t="shared" ref="E2532:G2532" si="312">E2533</f>
        <v>6723.44</v>
      </c>
      <c r="F2532" s="357">
        <f t="shared" si="311"/>
        <v>99.991671624033302</v>
      </c>
      <c r="G2532" s="214">
        <f t="shared" si="312"/>
        <v>6723.44</v>
      </c>
      <c r="H2532" s="1489" t="s">
        <v>1282</v>
      </c>
      <c r="I2532" s="39"/>
      <c r="J2532" s="39"/>
      <c r="K2532" s="39"/>
      <c r="L2532" s="39"/>
      <c r="M2532" s="39"/>
    </row>
    <row r="2533" spans="1:13" ht="213.75" customHeight="1" x14ac:dyDescent="0.2">
      <c r="A2533" s="965"/>
      <c r="B2533" s="1338"/>
      <c r="C2533" s="330" t="s">
        <v>1258</v>
      </c>
      <c r="D2533" s="214">
        <v>6724</v>
      </c>
      <c r="E2533" s="214">
        <v>6723.44</v>
      </c>
      <c r="F2533" s="357">
        <f t="shared" si="311"/>
        <v>99.991671624033302</v>
      </c>
      <c r="G2533" s="214">
        <f>E2533</f>
        <v>6723.44</v>
      </c>
      <c r="H2533" s="1490"/>
      <c r="I2533" s="39"/>
      <c r="J2533" s="39"/>
      <c r="K2533" s="39"/>
      <c r="L2533" s="39"/>
      <c r="M2533" s="39"/>
    </row>
    <row r="2534" spans="1:13" ht="60.75" customHeight="1" x14ac:dyDescent="0.2">
      <c r="A2534" s="964"/>
      <c r="B2534" s="1339" t="s">
        <v>1260</v>
      </c>
      <c r="C2534" s="330" t="s">
        <v>1</v>
      </c>
      <c r="D2534" s="214">
        <f>D2535</f>
        <v>1620</v>
      </c>
      <c r="E2534" s="214">
        <f t="shared" ref="E2534:G2534" si="313">E2535</f>
        <v>1620</v>
      </c>
      <c r="F2534" s="357">
        <f t="shared" si="311"/>
        <v>100</v>
      </c>
      <c r="G2534" s="214">
        <f t="shared" si="313"/>
        <v>1620</v>
      </c>
      <c r="H2534" s="1489" t="s">
        <v>1282</v>
      </c>
      <c r="I2534" s="39"/>
      <c r="J2534" s="39"/>
      <c r="K2534" s="39"/>
      <c r="L2534" s="39"/>
      <c r="M2534" s="39"/>
    </row>
    <row r="2535" spans="1:13" ht="159.75" customHeight="1" x14ac:dyDescent="0.2">
      <c r="A2535" s="965"/>
      <c r="B2535" s="1340"/>
      <c r="C2535" s="330" t="s">
        <v>1258</v>
      </c>
      <c r="D2535" s="214">
        <v>1620</v>
      </c>
      <c r="E2535" s="214">
        <v>1620</v>
      </c>
      <c r="F2535" s="357">
        <f t="shared" si="311"/>
        <v>100</v>
      </c>
      <c r="G2535" s="214">
        <f>E2535</f>
        <v>1620</v>
      </c>
      <c r="H2535" s="1490"/>
      <c r="I2535" s="39"/>
      <c r="J2535" s="39"/>
      <c r="K2535" s="39"/>
      <c r="L2535" s="39"/>
      <c r="M2535" s="39"/>
    </row>
    <row r="2536" spans="1:13" ht="28.5" customHeight="1" x14ac:dyDescent="0.2">
      <c r="A2536" s="1345" t="s">
        <v>1261</v>
      </c>
      <c r="B2536" s="1346"/>
      <c r="C2536" s="1346"/>
      <c r="D2536" s="1346"/>
      <c r="E2536" s="1346"/>
      <c r="F2536" s="1346"/>
      <c r="G2536" s="1346"/>
      <c r="H2536" s="1347"/>
      <c r="I2536" s="551"/>
      <c r="J2536" s="39"/>
      <c r="K2536" s="39"/>
      <c r="L2536" s="39"/>
      <c r="M2536" s="39"/>
    </row>
    <row r="2537" spans="1:13" x14ac:dyDescent="0.2">
      <c r="A2537" s="945"/>
      <c r="B2537" s="941" t="s">
        <v>19</v>
      </c>
      <c r="C2537" s="25" t="s">
        <v>1</v>
      </c>
      <c r="D2537" s="387">
        <f>SUM(D2538:D2540)</f>
        <v>1205742.5</v>
      </c>
      <c r="E2537" s="391">
        <f>SUM(E2538:E2540)</f>
        <v>1162838.3999999999</v>
      </c>
      <c r="F2537" s="388">
        <f>E2537/D2537*100</f>
        <v>96.441686346794597</v>
      </c>
      <c r="G2537" s="457">
        <f>SUM(G2538:G2540)</f>
        <v>1174343.2999999998</v>
      </c>
      <c r="H2537" s="156"/>
      <c r="I2537" s="39"/>
      <c r="J2537" s="39"/>
      <c r="K2537" s="39"/>
      <c r="L2537" s="39"/>
      <c r="M2537" s="39"/>
    </row>
    <row r="2538" spans="1:13" ht="51" customHeight="1" x14ac:dyDescent="0.2">
      <c r="A2538" s="946"/>
      <c r="B2538" s="1343"/>
      <c r="C2538" s="26" t="s">
        <v>8</v>
      </c>
      <c r="D2538" s="387">
        <f>SUM(D2789)</f>
        <v>0</v>
      </c>
      <c r="E2538" s="387">
        <f>SUM(E2789)</f>
        <v>0</v>
      </c>
      <c r="F2538" s="248">
        <f>SUM(F2789)</f>
        <v>0</v>
      </c>
      <c r="G2538" s="387">
        <f>SUM(G2789)</f>
        <v>0</v>
      </c>
      <c r="H2538" s="156"/>
      <c r="I2538" s="39"/>
      <c r="J2538" s="39"/>
      <c r="K2538" s="39"/>
      <c r="L2538" s="39"/>
      <c r="M2538" s="39"/>
    </row>
    <row r="2539" spans="1:13" ht="57" x14ac:dyDescent="0.2">
      <c r="A2539" s="946"/>
      <c r="B2539" s="1343"/>
      <c r="C2539" s="25" t="s">
        <v>2</v>
      </c>
      <c r="D2539" s="387">
        <f>D2544+D2729+D2790+D2831+D2854</f>
        <v>33547.9</v>
      </c>
      <c r="E2539" s="387">
        <f>E2544+E2729+E2790+E2831+E2854</f>
        <v>23688.699999999997</v>
      </c>
      <c r="F2539" s="388">
        <f>E2539/D2539*100</f>
        <v>70.611573302650825</v>
      </c>
      <c r="G2539" s="387">
        <f>G2544+G2790+G2831+G2854+G2729</f>
        <v>31946.699999999997</v>
      </c>
      <c r="H2539" s="156"/>
      <c r="I2539" s="39"/>
      <c r="J2539" s="39"/>
      <c r="K2539" s="39"/>
      <c r="L2539" s="39"/>
      <c r="M2539" s="39"/>
    </row>
    <row r="2540" spans="1:13" ht="58.5" customHeight="1" x14ac:dyDescent="0.2">
      <c r="A2540" s="985"/>
      <c r="B2540" s="1344"/>
      <c r="C2540" s="25" t="s">
        <v>3</v>
      </c>
      <c r="D2540" s="387">
        <f>D2545+D2730+D2754+D2772+D2781+D2791+D2823+D2838+D2846+D2855+D2894+D2904+D2913</f>
        <v>1172194.6000000001</v>
      </c>
      <c r="E2540" s="391">
        <f>E2545+E2730+E2754+E2772+E2781+E2791+E2823+E2838+E2846+E2855+E2894+E2904+E2913</f>
        <v>1139149.7</v>
      </c>
      <c r="F2540" s="388">
        <f>E2540/D2540*100</f>
        <v>97.180937363130653</v>
      </c>
      <c r="G2540" s="391">
        <f>G2545+G2730+G2754+G2772+G2791+G2823+G2838+G2846+G2855+G2894+G2904+G2913</f>
        <v>1142396.5999999999</v>
      </c>
      <c r="H2540" s="156"/>
      <c r="I2540" s="39"/>
      <c r="J2540" s="39"/>
      <c r="K2540" s="39"/>
      <c r="L2540" s="39"/>
      <c r="M2540" s="39"/>
    </row>
    <row r="2541" spans="1:13" ht="34.5" customHeight="1" x14ac:dyDescent="0.2">
      <c r="A2541" s="889" t="s">
        <v>550</v>
      </c>
      <c r="B2541" s="890"/>
      <c r="C2541" s="890"/>
      <c r="D2541" s="890"/>
      <c r="E2541" s="890"/>
      <c r="F2541" s="890"/>
      <c r="G2541" s="890"/>
      <c r="H2541" s="891"/>
      <c r="I2541" s="39"/>
      <c r="J2541" s="39"/>
      <c r="K2541" s="39"/>
      <c r="L2541" s="39"/>
      <c r="M2541" s="39"/>
    </row>
    <row r="2542" spans="1:13" ht="15" customHeight="1" x14ac:dyDescent="0.2">
      <c r="A2542" s="1350"/>
      <c r="B2542" s="926" t="s">
        <v>54</v>
      </c>
      <c r="C2542" s="253" t="s">
        <v>267</v>
      </c>
      <c r="D2542" s="76">
        <f>SUM(D2543:D2546)</f>
        <v>26785.5</v>
      </c>
      <c r="E2542" s="76">
        <f>G2542</f>
        <v>23028.899999999998</v>
      </c>
      <c r="F2542" s="388">
        <f>E2542/D2542*100</f>
        <v>85.97524780198242</v>
      </c>
      <c r="G2542" s="80">
        <f>SUM(G2543:G2546)</f>
        <v>23028.899999999998</v>
      </c>
      <c r="H2542" s="156"/>
      <c r="I2542" s="39"/>
      <c r="J2542" s="39"/>
      <c r="K2542" s="39"/>
      <c r="L2542" s="39"/>
      <c r="M2542" s="39"/>
    </row>
    <row r="2543" spans="1:13" ht="52.5" customHeight="1" x14ac:dyDescent="0.2">
      <c r="A2543" s="1351"/>
      <c r="B2543" s="927"/>
      <c r="C2543" s="562" t="s">
        <v>8</v>
      </c>
      <c r="D2543" s="76">
        <v>0</v>
      </c>
      <c r="E2543" s="76" t="s">
        <v>551</v>
      </c>
      <c r="F2543" s="103" t="s">
        <v>551</v>
      </c>
      <c r="G2543" s="80" t="s">
        <v>551</v>
      </c>
      <c r="H2543" s="156"/>
      <c r="I2543" s="39"/>
      <c r="J2543" s="39"/>
      <c r="K2543" s="39"/>
      <c r="L2543" s="39"/>
      <c r="M2543" s="39"/>
    </row>
    <row r="2544" spans="1:13" ht="66" customHeight="1" x14ac:dyDescent="0.2">
      <c r="A2544" s="1351"/>
      <c r="B2544" s="927"/>
      <c r="C2544" s="250" t="s">
        <v>2</v>
      </c>
      <c r="D2544" s="76">
        <f>D2549+D2584+D2609+D2624+D2649+D2669+D2694+D2714</f>
        <v>824.9</v>
      </c>
      <c r="E2544" s="76">
        <f>G2544</f>
        <v>822.4</v>
      </c>
      <c r="F2544" s="388">
        <f>E2544/D2544*100</f>
        <v>99.696932961571093</v>
      </c>
      <c r="G2544" s="80">
        <f>G2549+G2584+G2609+G2624+G2649+G2669+G2694+G2714</f>
        <v>822.4</v>
      </c>
      <c r="H2544" s="156"/>
      <c r="I2544" s="39"/>
      <c r="J2544" s="39"/>
      <c r="K2544" s="39"/>
      <c r="L2544" s="39"/>
      <c r="M2544" s="39"/>
    </row>
    <row r="2545" spans="1:13" ht="62.25" customHeight="1" x14ac:dyDescent="0.2">
      <c r="A2545" s="1351"/>
      <c r="B2545" s="927"/>
      <c r="C2545" s="250" t="s">
        <v>3</v>
      </c>
      <c r="D2545" s="76">
        <f>D2550+D2585+D2610+D2625+D2650+D2670+D2695+D2715</f>
        <v>25960.6</v>
      </c>
      <c r="E2545" s="76">
        <f>G2545</f>
        <v>22206.499999999996</v>
      </c>
      <c r="F2545" s="388">
        <f>E2545/D2545*100</f>
        <v>85.539240233276573</v>
      </c>
      <c r="G2545" s="80">
        <f>G2550+G2585+G2610+G2625+G2650+G2670+G2695+G2715</f>
        <v>22206.499999999996</v>
      </c>
      <c r="H2545" s="156"/>
      <c r="I2545" s="39"/>
      <c r="J2545" s="39"/>
      <c r="K2545" s="39"/>
      <c r="L2545" s="39"/>
      <c r="M2545" s="39"/>
    </row>
    <row r="2546" spans="1:13" ht="28.5" x14ac:dyDescent="0.2">
      <c r="A2546" s="1352"/>
      <c r="B2546" s="928"/>
      <c r="C2546" s="250" t="s">
        <v>97</v>
      </c>
      <c r="D2546" s="76" t="s">
        <v>552</v>
      </c>
      <c r="E2546" s="76" t="s">
        <v>552</v>
      </c>
      <c r="F2546" s="103" t="s">
        <v>552</v>
      </c>
      <c r="G2546" s="80" t="s">
        <v>552</v>
      </c>
      <c r="H2546" s="156"/>
      <c r="I2546" s="39"/>
      <c r="J2546" s="39"/>
      <c r="K2546" s="39"/>
      <c r="L2546" s="39"/>
      <c r="M2546" s="39"/>
    </row>
    <row r="2547" spans="1:13" ht="15" customHeight="1" x14ac:dyDescent="0.2">
      <c r="A2547" s="1342">
        <v>1</v>
      </c>
      <c r="B2547" s="976" t="s">
        <v>553</v>
      </c>
      <c r="C2547" s="256" t="s">
        <v>267</v>
      </c>
      <c r="D2547" s="68">
        <f>SUM(D2548:D2551)</f>
        <v>18581.5</v>
      </c>
      <c r="E2547" s="68">
        <f>G2547</f>
        <v>16279.199999999999</v>
      </c>
      <c r="F2547" s="295">
        <f>E2547/D2547*100</f>
        <v>87.609719344509315</v>
      </c>
      <c r="G2547" s="81">
        <f>SUM(G2548:G2551)</f>
        <v>16279.199999999999</v>
      </c>
      <c r="H2547" s="156"/>
      <c r="I2547" s="39"/>
      <c r="J2547" s="39"/>
      <c r="K2547" s="39"/>
      <c r="L2547" s="39"/>
      <c r="M2547" s="39"/>
    </row>
    <row r="2548" spans="1:13" ht="45" x14ac:dyDescent="0.2">
      <c r="A2548" s="1342"/>
      <c r="B2548" s="976"/>
      <c r="C2548" s="599" t="s">
        <v>8</v>
      </c>
      <c r="D2548" s="68" t="s">
        <v>552</v>
      </c>
      <c r="E2548" s="68" t="s">
        <v>552</v>
      </c>
      <c r="F2548" s="96" t="s">
        <v>552</v>
      </c>
      <c r="G2548" s="81" t="str">
        <f>G2553</f>
        <v>0,0</v>
      </c>
      <c r="H2548" s="156"/>
      <c r="I2548" s="39"/>
      <c r="J2548" s="39"/>
      <c r="K2548" s="39"/>
      <c r="L2548" s="39"/>
      <c r="M2548" s="39"/>
    </row>
    <row r="2549" spans="1:13" ht="45" x14ac:dyDescent="0.2">
      <c r="A2549" s="1342"/>
      <c r="B2549" s="976"/>
      <c r="C2549" s="260" t="s">
        <v>2</v>
      </c>
      <c r="D2549" s="68" t="s">
        <v>552</v>
      </c>
      <c r="E2549" s="68" t="s">
        <v>552</v>
      </c>
      <c r="F2549" s="96" t="s">
        <v>552</v>
      </c>
      <c r="G2549" s="81" t="str">
        <f>G2554</f>
        <v>0,0</v>
      </c>
      <c r="H2549" s="156"/>
      <c r="I2549" s="39"/>
      <c r="J2549" s="39"/>
      <c r="K2549" s="39"/>
      <c r="L2549" s="39"/>
      <c r="M2549" s="39"/>
    </row>
    <row r="2550" spans="1:13" ht="45" x14ac:dyDescent="0.2">
      <c r="A2550" s="1342"/>
      <c r="B2550" s="976"/>
      <c r="C2550" s="260" t="s">
        <v>3</v>
      </c>
      <c r="D2550" s="68">
        <f>D2555</f>
        <v>18581.5</v>
      </c>
      <c r="E2550" s="68">
        <f>G2550</f>
        <v>16279.199999999999</v>
      </c>
      <c r="F2550" s="295">
        <f>E2550/D2550*100</f>
        <v>87.609719344509315</v>
      </c>
      <c r="G2550" s="81">
        <f>G2555</f>
        <v>16279.199999999999</v>
      </c>
      <c r="H2550" s="156"/>
      <c r="I2550" s="39"/>
      <c r="J2550" s="39"/>
      <c r="K2550" s="39"/>
      <c r="L2550" s="39"/>
      <c r="M2550" s="39"/>
    </row>
    <row r="2551" spans="1:13" ht="21.75" customHeight="1" x14ac:dyDescent="0.2">
      <c r="A2551" s="1342"/>
      <c r="B2551" s="976"/>
      <c r="C2551" s="260" t="s">
        <v>97</v>
      </c>
      <c r="D2551" s="68" t="str">
        <f>D2556</f>
        <v>0,0</v>
      </c>
      <c r="E2551" s="68" t="str">
        <f>G2551</f>
        <v>0,0</v>
      </c>
      <c r="F2551" s="254" t="s">
        <v>551</v>
      </c>
      <c r="G2551" s="81" t="str">
        <f>G2556</f>
        <v>0,0</v>
      </c>
      <c r="H2551" s="156"/>
      <c r="I2551" s="39"/>
      <c r="J2551" s="39"/>
      <c r="K2551" s="39"/>
      <c r="L2551" s="39"/>
      <c r="M2551" s="39"/>
    </row>
    <row r="2552" spans="1:13" ht="15" customHeight="1" x14ac:dyDescent="0.2">
      <c r="A2552" s="1342" t="s">
        <v>338</v>
      </c>
      <c r="B2552" s="951" t="s">
        <v>554</v>
      </c>
      <c r="C2552" s="256" t="s">
        <v>267</v>
      </c>
      <c r="D2552" s="68">
        <f>SUM(D2553:D2556)</f>
        <v>18581.5</v>
      </c>
      <c r="E2552" s="68">
        <f>G2552</f>
        <v>16279.199999999999</v>
      </c>
      <c r="F2552" s="295">
        <f>E2552/D2552*100</f>
        <v>87.609719344509315</v>
      </c>
      <c r="G2552" s="81">
        <f>SUM(G2553:G2556)</f>
        <v>16279.199999999999</v>
      </c>
      <c r="H2552" s="156"/>
      <c r="I2552" s="39"/>
      <c r="J2552" s="39"/>
      <c r="K2552" s="39"/>
      <c r="L2552" s="39"/>
      <c r="M2552" s="39"/>
    </row>
    <row r="2553" spans="1:13" ht="45" x14ac:dyDescent="0.2">
      <c r="A2553" s="1342"/>
      <c r="B2553" s="951"/>
      <c r="C2553" s="599" t="s">
        <v>8</v>
      </c>
      <c r="D2553" s="68" t="s">
        <v>551</v>
      </c>
      <c r="E2553" s="68" t="s">
        <v>551</v>
      </c>
      <c r="F2553" s="96" t="s">
        <v>551</v>
      </c>
      <c r="G2553" s="81" t="s">
        <v>551</v>
      </c>
      <c r="H2553" s="156"/>
      <c r="I2553" s="39"/>
      <c r="J2553" s="39"/>
      <c r="K2553" s="39"/>
      <c r="L2553" s="39"/>
      <c r="M2553" s="39"/>
    </row>
    <row r="2554" spans="1:13" ht="45" x14ac:dyDescent="0.2">
      <c r="A2554" s="1342"/>
      <c r="B2554" s="951"/>
      <c r="C2554" s="260" t="s">
        <v>2</v>
      </c>
      <c r="D2554" s="68" t="s">
        <v>551</v>
      </c>
      <c r="E2554" s="68" t="s">
        <v>551</v>
      </c>
      <c r="F2554" s="96" t="s">
        <v>551</v>
      </c>
      <c r="G2554" s="81" t="s">
        <v>551</v>
      </c>
      <c r="H2554" s="156"/>
      <c r="I2554" s="39"/>
      <c r="J2554" s="39"/>
      <c r="K2554" s="39"/>
      <c r="L2554" s="39"/>
      <c r="M2554" s="39"/>
    </row>
    <row r="2555" spans="1:13" ht="57" customHeight="1" x14ac:dyDescent="0.2">
      <c r="A2555" s="1342"/>
      <c r="B2555" s="951"/>
      <c r="C2555" s="260" t="s">
        <v>3</v>
      </c>
      <c r="D2555" s="68">
        <f>D2560+D2565+D2570+D2575+D2580</f>
        <v>18581.5</v>
      </c>
      <c r="E2555" s="68">
        <f>E2560+E2565+E2570+E2575+E2580</f>
        <v>16279.199999999999</v>
      </c>
      <c r="F2555" s="96">
        <f>E2555/D2555*100</f>
        <v>87.609719344509315</v>
      </c>
      <c r="G2555" s="81">
        <f>G2560+G2565+G2570+G2575+G2580</f>
        <v>16279.199999999999</v>
      </c>
      <c r="H2555" s="156"/>
      <c r="I2555" s="39"/>
      <c r="J2555" s="39"/>
      <c r="K2555" s="39"/>
      <c r="L2555" s="39"/>
      <c r="M2555" s="39"/>
    </row>
    <row r="2556" spans="1:13" ht="24.75" customHeight="1" x14ac:dyDescent="0.2">
      <c r="A2556" s="1348"/>
      <c r="B2556" s="1180"/>
      <c r="C2556" s="260" t="s">
        <v>97</v>
      </c>
      <c r="D2556" s="68" t="s">
        <v>551</v>
      </c>
      <c r="E2556" s="68" t="s">
        <v>551</v>
      </c>
      <c r="F2556" s="96" t="s">
        <v>551</v>
      </c>
      <c r="G2556" s="81" t="s">
        <v>551</v>
      </c>
      <c r="H2556" s="156"/>
      <c r="I2556" s="39"/>
      <c r="J2556" s="39"/>
      <c r="K2556" s="39"/>
      <c r="L2556" s="39"/>
      <c r="M2556" s="39"/>
    </row>
    <row r="2557" spans="1:13" ht="51.75" customHeight="1" x14ac:dyDescent="0.2">
      <c r="A2557" s="877" t="s">
        <v>67</v>
      </c>
      <c r="B2557" s="899" t="s">
        <v>555</v>
      </c>
      <c r="C2557" s="261" t="s">
        <v>267</v>
      </c>
      <c r="D2557" s="68">
        <f>SUM(D2558:D2561)</f>
        <v>4744.3999999999996</v>
      </c>
      <c r="E2557" s="68">
        <f>G2557</f>
        <v>4321.2</v>
      </c>
      <c r="F2557" s="295">
        <f>E2557/D2557*100</f>
        <v>91.080010117190795</v>
      </c>
      <c r="G2557" s="81">
        <f>SUM(G2558:G2561)</f>
        <v>4321.2</v>
      </c>
      <c r="H2557" s="881" t="s">
        <v>1504</v>
      </c>
      <c r="I2557" s="39"/>
      <c r="J2557" s="39"/>
      <c r="K2557" s="39"/>
      <c r="L2557" s="39"/>
      <c r="M2557" s="39"/>
    </row>
    <row r="2558" spans="1:13" ht="69" customHeight="1" x14ac:dyDescent="0.2">
      <c r="A2558" s="877"/>
      <c r="B2558" s="899"/>
      <c r="C2558" s="584" t="s">
        <v>8</v>
      </c>
      <c r="D2558" s="68" t="s">
        <v>551</v>
      </c>
      <c r="E2558" s="68" t="s">
        <v>551</v>
      </c>
      <c r="F2558" s="96" t="s">
        <v>551</v>
      </c>
      <c r="G2558" s="81" t="s">
        <v>551</v>
      </c>
      <c r="H2558" s="882"/>
      <c r="I2558" s="39"/>
      <c r="J2558" s="39"/>
      <c r="K2558" s="39"/>
      <c r="L2558" s="39"/>
      <c r="M2558" s="39"/>
    </row>
    <row r="2559" spans="1:13" ht="75" customHeight="1" x14ac:dyDescent="0.2">
      <c r="A2559" s="877"/>
      <c r="B2559" s="899"/>
      <c r="C2559" s="293" t="s">
        <v>2</v>
      </c>
      <c r="D2559" s="68" t="s">
        <v>551</v>
      </c>
      <c r="E2559" s="68" t="s">
        <v>551</v>
      </c>
      <c r="F2559" s="96" t="s">
        <v>551</v>
      </c>
      <c r="G2559" s="81" t="s">
        <v>551</v>
      </c>
      <c r="H2559" s="882"/>
      <c r="I2559" s="39"/>
      <c r="J2559" s="39"/>
      <c r="K2559" s="39"/>
      <c r="L2559" s="39"/>
      <c r="M2559" s="39"/>
    </row>
    <row r="2560" spans="1:13" ht="70.5" customHeight="1" x14ac:dyDescent="0.2">
      <c r="A2560" s="877"/>
      <c r="B2560" s="899"/>
      <c r="C2560" s="583" t="s">
        <v>3</v>
      </c>
      <c r="D2560" s="68">
        <v>4744.3999999999996</v>
      </c>
      <c r="E2560" s="68">
        <v>4321.2</v>
      </c>
      <c r="F2560" s="295">
        <f>E2560/D2560*100</f>
        <v>91.080010117190795</v>
      </c>
      <c r="G2560" s="82">
        <v>4321.2</v>
      </c>
      <c r="H2560" s="883"/>
      <c r="I2560" s="39"/>
      <c r="J2560" s="39"/>
      <c r="K2560" s="39"/>
      <c r="L2560" s="39"/>
      <c r="M2560" s="39"/>
    </row>
    <row r="2561" spans="1:13" ht="75" customHeight="1" x14ac:dyDescent="0.2">
      <c r="A2561" s="877"/>
      <c r="B2561" s="899"/>
      <c r="C2561" s="256" t="s">
        <v>97</v>
      </c>
      <c r="D2561" s="68" t="s">
        <v>551</v>
      </c>
      <c r="E2561" s="68" t="s">
        <v>551</v>
      </c>
      <c r="F2561" s="96" t="s">
        <v>551</v>
      </c>
      <c r="G2561" s="81" t="s">
        <v>551</v>
      </c>
      <c r="H2561" s="156"/>
      <c r="I2561" s="39"/>
      <c r="J2561" s="39"/>
      <c r="K2561" s="39"/>
      <c r="L2561" s="39"/>
      <c r="M2561" s="39"/>
    </row>
    <row r="2562" spans="1:13" ht="29.25" customHeight="1" x14ac:dyDescent="0.2">
      <c r="A2562" s="877" t="s">
        <v>341</v>
      </c>
      <c r="B2562" s="899" t="s">
        <v>556</v>
      </c>
      <c r="C2562" s="261" t="s">
        <v>267</v>
      </c>
      <c r="D2562" s="68">
        <f>SUM(D2563:D2566)</f>
        <v>971.3</v>
      </c>
      <c r="E2562" s="68">
        <f>SUM(E2563:E2566)</f>
        <v>958.4</v>
      </c>
      <c r="F2562" s="295">
        <f>E2562/D2562*100</f>
        <v>98.671883043343982</v>
      </c>
      <c r="G2562" s="68">
        <f>SUM(G2563:G2566)</f>
        <v>958.4</v>
      </c>
      <c r="H2562" s="881" t="s">
        <v>1504</v>
      </c>
      <c r="I2562" s="39"/>
      <c r="J2562" s="39"/>
      <c r="K2562" s="39"/>
      <c r="L2562" s="39"/>
      <c r="M2562" s="39"/>
    </row>
    <row r="2563" spans="1:13" ht="45" x14ac:dyDescent="0.2">
      <c r="A2563" s="877"/>
      <c r="B2563" s="899"/>
      <c r="C2563" s="584" t="s">
        <v>8</v>
      </c>
      <c r="D2563" s="68" t="s">
        <v>551</v>
      </c>
      <c r="E2563" s="68" t="s">
        <v>551</v>
      </c>
      <c r="F2563" s="96" t="s">
        <v>551</v>
      </c>
      <c r="G2563" s="81" t="s">
        <v>551</v>
      </c>
      <c r="H2563" s="882"/>
      <c r="I2563" s="39"/>
      <c r="J2563" s="39"/>
      <c r="K2563" s="39"/>
      <c r="L2563" s="39"/>
      <c r="M2563" s="39"/>
    </row>
    <row r="2564" spans="1:13" ht="53.25" customHeight="1" x14ac:dyDescent="0.2">
      <c r="A2564" s="877"/>
      <c r="B2564" s="899"/>
      <c r="C2564" s="293" t="s">
        <v>2</v>
      </c>
      <c r="D2564" s="68" t="s">
        <v>551</v>
      </c>
      <c r="E2564" s="68" t="s">
        <v>551</v>
      </c>
      <c r="F2564" s="96" t="s">
        <v>551</v>
      </c>
      <c r="G2564" s="81" t="s">
        <v>551</v>
      </c>
      <c r="H2564" s="882"/>
      <c r="I2564" s="39"/>
      <c r="J2564" s="39"/>
      <c r="K2564" s="39"/>
      <c r="L2564" s="39"/>
      <c r="M2564" s="39"/>
    </row>
    <row r="2565" spans="1:13" ht="79.5" customHeight="1" x14ac:dyDescent="0.2">
      <c r="A2565" s="877"/>
      <c r="B2565" s="899"/>
      <c r="C2565" s="583" t="s">
        <v>3</v>
      </c>
      <c r="D2565" s="68">
        <v>971.3</v>
      </c>
      <c r="E2565" s="68">
        <v>958.4</v>
      </c>
      <c r="F2565" s="295">
        <f>E2565/D2565*100</f>
        <v>98.671883043343982</v>
      </c>
      <c r="G2565" s="82">
        <v>958.4</v>
      </c>
      <c r="H2565" s="882"/>
      <c r="I2565" s="39"/>
      <c r="J2565" s="39"/>
      <c r="K2565" s="39"/>
      <c r="L2565" s="39"/>
      <c r="M2565" s="39"/>
    </row>
    <row r="2566" spans="1:13" ht="54" customHeight="1" x14ac:dyDescent="0.2">
      <c r="A2566" s="877"/>
      <c r="B2566" s="899"/>
      <c r="C2566" s="256" t="s">
        <v>97</v>
      </c>
      <c r="D2566" s="68" t="s">
        <v>551</v>
      </c>
      <c r="E2566" s="68" t="s">
        <v>551</v>
      </c>
      <c r="F2566" s="96" t="s">
        <v>551</v>
      </c>
      <c r="G2566" s="81" t="s">
        <v>551</v>
      </c>
      <c r="H2566" s="883"/>
      <c r="I2566" s="39"/>
      <c r="J2566" s="39"/>
      <c r="K2566" s="39"/>
      <c r="L2566" s="39"/>
      <c r="M2566" s="39"/>
    </row>
    <row r="2567" spans="1:13" ht="15" customHeight="1" x14ac:dyDescent="0.2">
      <c r="A2567" s="877" t="s">
        <v>344</v>
      </c>
      <c r="B2567" s="899" t="s">
        <v>557</v>
      </c>
      <c r="C2567" s="261" t="s">
        <v>267</v>
      </c>
      <c r="D2567" s="68">
        <f>SUM(D2568:D2571)</f>
        <v>5557.6</v>
      </c>
      <c r="E2567" s="68">
        <f>SUM(E2568:E2571)</f>
        <v>4850.5</v>
      </c>
      <c r="F2567" s="295">
        <f>E2567/D2567*100</f>
        <v>87.27688210738448</v>
      </c>
      <c r="G2567" s="81">
        <f>SUM(G2568:G2571)</f>
        <v>4850.5</v>
      </c>
      <c r="H2567" s="881" t="s">
        <v>1504</v>
      </c>
      <c r="I2567" s="39"/>
      <c r="J2567" s="39"/>
      <c r="K2567" s="39"/>
      <c r="L2567" s="39"/>
      <c r="M2567" s="39"/>
    </row>
    <row r="2568" spans="1:13" ht="45" x14ac:dyDescent="0.2">
      <c r="A2568" s="877"/>
      <c r="B2568" s="899"/>
      <c r="C2568" s="584" t="s">
        <v>8</v>
      </c>
      <c r="D2568" s="68" t="s">
        <v>551</v>
      </c>
      <c r="E2568" s="68" t="s">
        <v>551</v>
      </c>
      <c r="F2568" s="96" t="s">
        <v>551</v>
      </c>
      <c r="G2568" s="81" t="s">
        <v>551</v>
      </c>
      <c r="H2568" s="882"/>
      <c r="I2568" s="39"/>
      <c r="J2568" s="39"/>
      <c r="K2568" s="39"/>
      <c r="L2568" s="39"/>
      <c r="M2568" s="39"/>
    </row>
    <row r="2569" spans="1:13" ht="45" x14ac:dyDescent="0.2">
      <c r="A2569" s="877"/>
      <c r="B2569" s="899"/>
      <c r="C2569" s="293" t="s">
        <v>2</v>
      </c>
      <c r="D2569" s="68" t="s">
        <v>551</v>
      </c>
      <c r="E2569" s="68" t="s">
        <v>551</v>
      </c>
      <c r="F2569" s="96" t="s">
        <v>551</v>
      </c>
      <c r="G2569" s="81" t="s">
        <v>551</v>
      </c>
      <c r="H2569" s="882"/>
      <c r="I2569" s="39"/>
      <c r="J2569" s="39"/>
      <c r="K2569" s="39"/>
      <c r="L2569" s="39"/>
      <c r="M2569" s="39"/>
    </row>
    <row r="2570" spans="1:13" ht="45" x14ac:dyDescent="0.2">
      <c r="A2570" s="877"/>
      <c r="B2570" s="899"/>
      <c r="C2570" s="583" t="s">
        <v>3</v>
      </c>
      <c r="D2570" s="68">
        <v>5557.6</v>
      </c>
      <c r="E2570" s="68">
        <v>4850.5</v>
      </c>
      <c r="F2570" s="295">
        <f>E2570/D2570*100</f>
        <v>87.27688210738448</v>
      </c>
      <c r="G2570" s="82">
        <v>4850.5</v>
      </c>
      <c r="H2570" s="882"/>
      <c r="I2570" s="39"/>
      <c r="J2570" s="39"/>
      <c r="K2570" s="39"/>
      <c r="L2570" s="39"/>
      <c r="M2570" s="39"/>
    </row>
    <row r="2571" spans="1:13" ht="25.5" customHeight="1" x14ac:dyDescent="0.2">
      <c r="A2571" s="877"/>
      <c r="B2571" s="899"/>
      <c r="C2571" s="256" t="s">
        <v>97</v>
      </c>
      <c r="D2571" s="68" t="s">
        <v>551</v>
      </c>
      <c r="E2571" s="68" t="s">
        <v>551</v>
      </c>
      <c r="F2571" s="96" t="s">
        <v>551</v>
      </c>
      <c r="G2571" s="81" t="s">
        <v>551</v>
      </c>
      <c r="H2571" s="883"/>
      <c r="I2571" s="39"/>
      <c r="J2571" s="39"/>
      <c r="K2571" s="39"/>
      <c r="L2571" s="39"/>
      <c r="M2571" s="39"/>
    </row>
    <row r="2572" spans="1:13" ht="35.25" customHeight="1" x14ac:dyDescent="0.2">
      <c r="A2572" s="877" t="s">
        <v>346</v>
      </c>
      <c r="B2572" s="899" t="s">
        <v>558</v>
      </c>
      <c r="C2572" s="261" t="s">
        <v>267</v>
      </c>
      <c r="D2572" s="68">
        <f>SUM(D2573:D2576)</f>
        <v>148</v>
      </c>
      <c r="E2572" s="68">
        <f>G2572</f>
        <v>0.1</v>
      </c>
      <c r="F2572" s="295">
        <f>E2572/D2572*100</f>
        <v>6.7567567567567571E-2</v>
      </c>
      <c r="G2572" s="81">
        <f>SUM(G2573:G2576)</f>
        <v>0.1</v>
      </c>
      <c r="H2572" s="886" t="s">
        <v>1505</v>
      </c>
      <c r="I2572" s="39"/>
      <c r="J2572" s="39"/>
      <c r="K2572" s="39"/>
      <c r="L2572" s="39"/>
      <c r="M2572" s="39"/>
    </row>
    <row r="2573" spans="1:13" ht="47.25" customHeight="1" x14ac:dyDescent="0.2">
      <c r="A2573" s="877"/>
      <c r="B2573" s="899"/>
      <c r="C2573" s="584" t="s">
        <v>8</v>
      </c>
      <c r="D2573" s="68" t="s">
        <v>551</v>
      </c>
      <c r="E2573" s="68" t="s">
        <v>551</v>
      </c>
      <c r="F2573" s="96" t="s">
        <v>551</v>
      </c>
      <c r="G2573" s="81" t="s">
        <v>551</v>
      </c>
      <c r="H2573" s="911"/>
      <c r="I2573" s="39"/>
      <c r="J2573" s="39"/>
      <c r="K2573" s="39"/>
      <c r="L2573" s="39"/>
      <c r="M2573" s="39"/>
    </row>
    <row r="2574" spans="1:13" ht="50.25" customHeight="1" x14ac:dyDescent="0.2">
      <c r="A2574" s="877"/>
      <c r="B2574" s="899"/>
      <c r="C2574" s="293" t="s">
        <v>2</v>
      </c>
      <c r="D2574" s="68" t="s">
        <v>551</v>
      </c>
      <c r="E2574" s="68" t="s">
        <v>551</v>
      </c>
      <c r="F2574" s="96" t="s">
        <v>551</v>
      </c>
      <c r="G2574" s="81" t="s">
        <v>551</v>
      </c>
      <c r="H2574" s="911"/>
      <c r="I2574" s="39"/>
      <c r="J2574" s="39"/>
      <c r="K2574" s="39"/>
      <c r="L2574" s="39"/>
      <c r="M2574" s="39"/>
    </row>
    <row r="2575" spans="1:13" ht="55.5" customHeight="1" x14ac:dyDescent="0.2">
      <c r="A2575" s="877"/>
      <c r="B2575" s="899"/>
      <c r="C2575" s="583" t="s">
        <v>3</v>
      </c>
      <c r="D2575" s="68">
        <v>148</v>
      </c>
      <c r="E2575" s="68">
        <f>G2575</f>
        <v>0.1</v>
      </c>
      <c r="F2575" s="295">
        <f>E2575/D2575*100</f>
        <v>6.7567567567567571E-2</v>
      </c>
      <c r="G2575" s="82">
        <v>0.1</v>
      </c>
      <c r="H2575" s="911"/>
      <c r="I2575" s="39"/>
      <c r="J2575" s="39"/>
      <c r="K2575" s="39"/>
      <c r="L2575" s="39"/>
      <c r="M2575" s="39"/>
    </row>
    <row r="2576" spans="1:13" ht="29.25" customHeight="1" x14ac:dyDescent="0.2">
      <c r="A2576" s="877"/>
      <c r="B2576" s="899"/>
      <c r="C2576" s="256" t="s">
        <v>97</v>
      </c>
      <c r="D2576" s="68" t="s">
        <v>551</v>
      </c>
      <c r="E2576" s="68" t="s">
        <v>551</v>
      </c>
      <c r="F2576" s="96" t="s">
        <v>551</v>
      </c>
      <c r="G2576" s="81" t="s">
        <v>551</v>
      </c>
      <c r="H2576" s="1349"/>
      <c r="I2576" s="39"/>
      <c r="J2576" s="39"/>
      <c r="K2576" s="39"/>
      <c r="L2576" s="39"/>
      <c r="M2576" s="39"/>
    </row>
    <row r="2577" spans="1:13" ht="15" customHeight="1" x14ac:dyDescent="0.2">
      <c r="A2577" s="877" t="s">
        <v>376</v>
      </c>
      <c r="B2577" s="899" t="s">
        <v>559</v>
      </c>
      <c r="C2577" s="261" t="s">
        <v>267</v>
      </c>
      <c r="D2577" s="68">
        <f>SUM(D2578:D2581)</f>
        <v>7160.2</v>
      </c>
      <c r="E2577" s="68">
        <f>SUM(E2578:E2581)</f>
        <v>6149</v>
      </c>
      <c r="F2577" s="295">
        <f>E2577/D2577*100</f>
        <v>85.87748945560179</v>
      </c>
      <c r="G2577" s="81">
        <f>SUM(G2578:G2581)</f>
        <v>6149</v>
      </c>
      <c r="H2577" s="881" t="s">
        <v>1506</v>
      </c>
      <c r="I2577" s="39"/>
      <c r="J2577" s="39"/>
      <c r="K2577" s="39"/>
      <c r="L2577" s="39"/>
      <c r="M2577" s="39"/>
    </row>
    <row r="2578" spans="1:13" ht="45" customHeight="1" x14ac:dyDescent="0.2">
      <c r="A2578" s="877"/>
      <c r="B2578" s="899"/>
      <c r="C2578" s="584" t="s">
        <v>8</v>
      </c>
      <c r="D2578" s="68" t="s">
        <v>551</v>
      </c>
      <c r="E2578" s="68" t="s">
        <v>551</v>
      </c>
      <c r="F2578" s="96" t="s">
        <v>551</v>
      </c>
      <c r="G2578" s="81" t="s">
        <v>551</v>
      </c>
      <c r="H2578" s="882"/>
      <c r="I2578" s="39"/>
      <c r="J2578" s="39"/>
      <c r="K2578" s="39"/>
      <c r="L2578" s="39"/>
      <c r="M2578" s="39"/>
    </row>
    <row r="2579" spans="1:13" ht="45" x14ac:dyDescent="0.2">
      <c r="A2579" s="877"/>
      <c r="B2579" s="899"/>
      <c r="C2579" s="293" t="s">
        <v>2</v>
      </c>
      <c r="D2579" s="68" t="s">
        <v>551</v>
      </c>
      <c r="E2579" s="68" t="s">
        <v>551</v>
      </c>
      <c r="F2579" s="96" t="s">
        <v>551</v>
      </c>
      <c r="G2579" s="81" t="s">
        <v>551</v>
      </c>
      <c r="H2579" s="882"/>
      <c r="I2579" s="39"/>
      <c r="J2579" s="39"/>
      <c r="K2579" s="39"/>
      <c r="L2579" s="39"/>
      <c r="M2579" s="39"/>
    </row>
    <row r="2580" spans="1:13" ht="54.75" customHeight="1" x14ac:dyDescent="0.2">
      <c r="A2580" s="877"/>
      <c r="B2580" s="899"/>
      <c r="C2580" s="583" t="s">
        <v>3</v>
      </c>
      <c r="D2580" s="68">
        <v>7160.2</v>
      </c>
      <c r="E2580" s="68">
        <v>6149</v>
      </c>
      <c r="F2580" s="295">
        <f>E2580/D2580*100</f>
        <v>85.87748945560179</v>
      </c>
      <c r="G2580" s="82">
        <v>6149</v>
      </c>
      <c r="H2580" s="882"/>
      <c r="I2580" s="39"/>
      <c r="J2580" s="39"/>
      <c r="K2580" s="39"/>
      <c r="L2580" s="39"/>
      <c r="M2580" s="39"/>
    </row>
    <row r="2581" spans="1:13" ht="25.5" customHeight="1" x14ac:dyDescent="0.2">
      <c r="A2581" s="877"/>
      <c r="B2581" s="899"/>
      <c r="C2581" s="256" t="s">
        <v>97</v>
      </c>
      <c r="D2581" s="68" t="s">
        <v>551</v>
      </c>
      <c r="E2581" s="68" t="s">
        <v>551</v>
      </c>
      <c r="F2581" s="96" t="s">
        <v>551</v>
      </c>
      <c r="G2581" s="81" t="s">
        <v>551</v>
      </c>
      <c r="H2581" s="883"/>
      <c r="I2581" s="39"/>
      <c r="J2581" s="39"/>
      <c r="K2581" s="39"/>
      <c r="L2581" s="39"/>
      <c r="M2581" s="39"/>
    </row>
    <row r="2582" spans="1:13" ht="15" customHeight="1" x14ac:dyDescent="0.2">
      <c r="A2582" s="1342" t="s">
        <v>561</v>
      </c>
      <c r="B2582" s="976" t="s">
        <v>562</v>
      </c>
      <c r="C2582" s="256" t="s">
        <v>267</v>
      </c>
      <c r="D2582" s="77">
        <f>SUM(D2583:D2586)</f>
        <v>4299.3</v>
      </c>
      <c r="E2582" s="68">
        <f t="shared" ref="E2582:E2635" si="314">G2582</f>
        <v>3321.2</v>
      </c>
      <c r="F2582" s="295">
        <f>E2582/D2582*100</f>
        <v>77.249784848696294</v>
      </c>
      <c r="G2582" s="83">
        <f>SUM(G2583:G2586)</f>
        <v>3321.2</v>
      </c>
      <c r="H2582" s="156"/>
      <c r="I2582" s="39"/>
      <c r="J2582" s="39"/>
      <c r="K2582" s="39"/>
      <c r="L2582" s="39"/>
      <c r="M2582" s="39"/>
    </row>
    <row r="2583" spans="1:13" ht="45" x14ac:dyDescent="0.2">
      <c r="A2583" s="1342"/>
      <c r="B2583" s="976"/>
      <c r="C2583" s="599" t="s">
        <v>8</v>
      </c>
      <c r="D2583" s="77" t="str">
        <f>D2588</f>
        <v>0,0</v>
      </c>
      <c r="E2583" s="68" t="str">
        <f t="shared" si="314"/>
        <v>0,0</v>
      </c>
      <c r="F2583" s="96" t="s">
        <v>551</v>
      </c>
      <c r="G2583" s="83" t="str">
        <f>G2588</f>
        <v>0,0</v>
      </c>
      <c r="H2583" s="156"/>
      <c r="I2583" s="39"/>
      <c r="J2583" s="39"/>
      <c r="K2583" s="39"/>
      <c r="L2583" s="39"/>
      <c r="M2583" s="39"/>
    </row>
    <row r="2584" spans="1:13" ht="45" x14ac:dyDescent="0.2">
      <c r="A2584" s="1342"/>
      <c r="B2584" s="976"/>
      <c r="C2584" s="260" t="s">
        <v>2</v>
      </c>
      <c r="D2584" s="77" t="str">
        <f>D2589</f>
        <v>0,0</v>
      </c>
      <c r="E2584" s="68" t="str">
        <f t="shared" si="314"/>
        <v>0,0</v>
      </c>
      <c r="F2584" s="96" t="s">
        <v>551</v>
      </c>
      <c r="G2584" s="83" t="str">
        <f>G2589</f>
        <v>0,0</v>
      </c>
      <c r="H2584" s="156"/>
      <c r="I2584" s="39"/>
      <c r="J2584" s="39"/>
      <c r="K2584" s="39"/>
      <c r="L2584" s="39"/>
      <c r="M2584" s="39"/>
    </row>
    <row r="2585" spans="1:13" ht="45" x14ac:dyDescent="0.2">
      <c r="A2585" s="1342"/>
      <c r="B2585" s="976"/>
      <c r="C2585" s="260" t="s">
        <v>3</v>
      </c>
      <c r="D2585" s="77">
        <f>D2590</f>
        <v>4299.3</v>
      </c>
      <c r="E2585" s="68">
        <f t="shared" si="314"/>
        <v>3321.2</v>
      </c>
      <c r="F2585" s="295">
        <f>E2585/D2585*100</f>
        <v>77.249784848696294</v>
      </c>
      <c r="G2585" s="152">
        <f>G2590</f>
        <v>3321.2</v>
      </c>
      <c r="H2585" s="156"/>
      <c r="I2585" s="39"/>
      <c r="J2585" s="39"/>
      <c r="K2585" s="39"/>
      <c r="L2585" s="39"/>
      <c r="M2585" s="39"/>
    </row>
    <row r="2586" spans="1:13" ht="36" customHeight="1" x14ac:dyDescent="0.2">
      <c r="A2586" s="1342"/>
      <c r="B2586" s="976"/>
      <c r="C2586" s="260" t="s">
        <v>97</v>
      </c>
      <c r="D2586" s="68" t="s">
        <v>551</v>
      </c>
      <c r="E2586" s="68" t="s">
        <v>551</v>
      </c>
      <c r="F2586" s="96" t="s">
        <v>551</v>
      </c>
      <c r="G2586" s="83" t="str">
        <f>G2591</f>
        <v>0,0</v>
      </c>
      <c r="H2586" s="156"/>
      <c r="I2586" s="39"/>
      <c r="J2586" s="39"/>
      <c r="K2586" s="39"/>
      <c r="L2586" s="39"/>
      <c r="M2586" s="39"/>
    </row>
    <row r="2587" spans="1:13" ht="15" customHeight="1" x14ac:dyDescent="0.2">
      <c r="A2587" s="1342" t="s">
        <v>349</v>
      </c>
      <c r="B2587" s="951" t="s">
        <v>1760</v>
      </c>
      <c r="C2587" s="256" t="s">
        <v>267</v>
      </c>
      <c r="D2587" s="77">
        <f>SUM(D2588:D2591)</f>
        <v>4299.3</v>
      </c>
      <c r="E2587" s="68">
        <f t="shared" si="314"/>
        <v>3321.2</v>
      </c>
      <c r="F2587" s="295">
        <f>E2587/D2587*100</f>
        <v>77.249784848696294</v>
      </c>
      <c r="G2587" s="83">
        <f>SUM(G2588:G2591)</f>
        <v>3321.2</v>
      </c>
      <c r="H2587" s="156"/>
      <c r="I2587" s="39"/>
      <c r="J2587" s="39"/>
      <c r="K2587" s="39"/>
      <c r="L2587" s="39"/>
      <c r="M2587" s="39"/>
    </row>
    <row r="2588" spans="1:13" ht="45" x14ac:dyDescent="0.2">
      <c r="A2588" s="1342"/>
      <c r="B2588" s="951"/>
      <c r="C2588" s="599" t="s">
        <v>8</v>
      </c>
      <c r="D2588" s="68" t="s">
        <v>551</v>
      </c>
      <c r="E2588" s="68" t="s">
        <v>551</v>
      </c>
      <c r="F2588" s="96" t="s">
        <v>551</v>
      </c>
      <c r="G2588" s="81" t="s">
        <v>551</v>
      </c>
      <c r="H2588" s="156"/>
      <c r="I2588" s="39"/>
      <c r="J2588" s="39"/>
      <c r="K2588" s="39"/>
      <c r="L2588" s="39"/>
      <c r="M2588" s="39"/>
    </row>
    <row r="2589" spans="1:13" ht="45" x14ac:dyDescent="0.2">
      <c r="A2589" s="1342"/>
      <c r="B2589" s="951"/>
      <c r="C2589" s="260" t="s">
        <v>2</v>
      </c>
      <c r="D2589" s="68" t="s">
        <v>551</v>
      </c>
      <c r="E2589" s="68" t="s">
        <v>551</v>
      </c>
      <c r="F2589" s="96" t="s">
        <v>551</v>
      </c>
      <c r="G2589" s="81" t="s">
        <v>551</v>
      </c>
      <c r="H2589" s="156"/>
      <c r="I2589" s="39"/>
      <c r="J2589" s="39"/>
      <c r="K2589" s="39"/>
      <c r="L2589" s="39"/>
      <c r="M2589" s="39"/>
    </row>
    <row r="2590" spans="1:13" ht="45" x14ac:dyDescent="0.2">
      <c r="A2590" s="1342"/>
      <c r="B2590" s="951"/>
      <c r="C2590" s="260" t="s">
        <v>3</v>
      </c>
      <c r="D2590" s="77">
        <f>D2595+D2600+D2605</f>
        <v>4299.3</v>
      </c>
      <c r="E2590" s="68">
        <f t="shared" si="314"/>
        <v>3321.2</v>
      </c>
      <c r="F2590" s="295">
        <f>E2590/D2590*100</f>
        <v>77.249784848696294</v>
      </c>
      <c r="G2590" s="83">
        <f>G2595+G2600+G2605</f>
        <v>3321.2</v>
      </c>
      <c r="H2590" s="156"/>
      <c r="I2590" s="39"/>
      <c r="J2590" s="39"/>
      <c r="K2590" s="39"/>
      <c r="L2590" s="39"/>
      <c r="M2590" s="39"/>
    </row>
    <row r="2591" spans="1:13" ht="24" customHeight="1" x14ac:dyDescent="0.2">
      <c r="A2591" s="1348"/>
      <c r="B2591" s="1180"/>
      <c r="C2591" s="260" t="s">
        <v>97</v>
      </c>
      <c r="D2591" s="68" t="s">
        <v>551</v>
      </c>
      <c r="E2591" s="68" t="str">
        <f t="shared" si="314"/>
        <v>0,0</v>
      </c>
      <c r="F2591" s="295">
        <v>0</v>
      </c>
      <c r="G2591" s="81" t="s">
        <v>551</v>
      </c>
      <c r="H2591" s="156"/>
      <c r="I2591" s="39"/>
      <c r="J2591" s="39"/>
      <c r="K2591" s="39"/>
      <c r="L2591" s="39"/>
      <c r="M2591" s="39"/>
    </row>
    <row r="2592" spans="1:13" ht="26.25" customHeight="1" x14ac:dyDescent="0.2">
      <c r="A2592" s="877" t="s">
        <v>351</v>
      </c>
      <c r="B2592" s="899" t="s">
        <v>564</v>
      </c>
      <c r="C2592" s="261" t="s">
        <v>267</v>
      </c>
      <c r="D2592" s="77">
        <f>SUM(D2593:D2596)</f>
        <v>0</v>
      </c>
      <c r="E2592" s="68">
        <f t="shared" si="314"/>
        <v>0</v>
      </c>
      <c r="F2592" s="295">
        <v>0</v>
      </c>
      <c r="G2592" s="81">
        <f>SUM(G2593:G2596)</f>
        <v>0</v>
      </c>
      <c r="H2592" s="1155"/>
      <c r="I2592" s="39"/>
      <c r="J2592" s="39"/>
      <c r="K2592" s="39"/>
      <c r="L2592" s="39"/>
      <c r="M2592" s="39"/>
    </row>
    <row r="2593" spans="1:13" ht="45" x14ac:dyDescent="0.2">
      <c r="A2593" s="877"/>
      <c r="B2593" s="899"/>
      <c r="C2593" s="584" t="s">
        <v>8</v>
      </c>
      <c r="D2593" s="68" t="s">
        <v>551</v>
      </c>
      <c r="E2593" s="68" t="str">
        <f t="shared" si="314"/>
        <v>0,0</v>
      </c>
      <c r="F2593" s="295">
        <v>0</v>
      </c>
      <c r="G2593" s="81" t="s">
        <v>551</v>
      </c>
      <c r="H2593" s="1156"/>
      <c r="I2593" s="39"/>
      <c r="J2593" s="39"/>
      <c r="K2593" s="39"/>
      <c r="L2593" s="39"/>
      <c r="M2593" s="39"/>
    </row>
    <row r="2594" spans="1:13" ht="45" x14ac:dyDescent="0.2">
      <c r="A2594" s="877"/>
      <c r="B2594" s="899"/>
      <c r="C2594" s="293" t="s">
        <v>2</v>
      </c>
      <c r="D2594" s="68" t="s">
        <v>551</v>
      </c>
      <c r="E2594" s="68" t="str">
        <f t="shared" si="314"/>
        <v>0,0</v>
      </c>
      <c r="F2594" s="295">
        <v>0</v>
      </c>
      <c r="G2594" s="81" t="s">
        <v>551</v>
      </c>
      <c r="H2594" s="1156"/>
      <c r="I2594" s="39"/>
      <c r="J2594" s="39"/>
      <c r="K2594" s="39"/>
      <c r="L2594" s="39"/>
      <c r="M2594" s="39"/>
    </row>
    <row r="2595" spans="1:13" ht="67.5" customHeight="1" x14ac:dyDescent="0.2">
      <c r="A2595" s="877"/>
      <c r="B2595" s="899"/>
      <c r="C2595" s="583" t="s">
        <v>3</v>
      </c>
      <c r="D2595" s="68">
        <v>0</v>
      </c>
      <c r="E2595" s="68">
        <f t="shared" si="314"/>
        <v>0</v>
      </c>
      <c r="F2595" s="295">
        <v>0</v>
      </c>
      <c r="G2595" s="81">
        <v>0</v>
      </c>
      <c r="H2595" s="1156"/>
      <c r="I2595" s="39"/>
      <c r="J2595" s="39"/>
      <c r="K2595" s="39"/>
      <c r="L2595" s="39"/>
      <c r="M2595" s="39"/>
    </row>
    <row r="2596" spans="1:13" ht="61.5" customHeight="1" x14ac:dyDescent="0.2">
      <c r="A2596" s="877"/>
      <c r="B2596" s="899"/>
      <c r="C2596" s="256" t="s">
        <v>97</v>
      </c>
      <c r="D2596" s="68" t="s">
        <v>551</v>
      </c>
      <c r="E2596" s="68" t="str">
        <f t="shared" si="314"/>
        <v>0,0</v>
      </c>
      <c r="F2596" s="295">
        <v>0</v>
      </c>
      <c r="G2596" s="81" t="s">
        <v>551</v>
      </c>
      <c r="H2596" s="1157"/>
      <c r="I2596" s="39"/>
      <c r="J2596" s="39"/>
      <c r="K2596" s="39"/>
      <c r="L2596" s="39"/>
      <c r="M2596" s="39"/>
    </row>
    <row r="2597" spans="1:13" ht="75" customHeight="1" x14ac:dyDescent="0.2">
      <c r="A2597" s="877" t="s">
        <v>353</v>
      </c>
      <c r="B2597" s="899" t="s">
        <v>565</v>
      </c>
      <c r="C2597" s="261" t="s">
        <v>267</v>
      </c>
      <c r="D2597" s="77">
        <f>SUM(D2598:D2601)</f>
        <v>0</v>
      </c>
      <c r="E2597" s="68">
        <f t="shared" si="314"/>
        <v>0</v>
      </c>
      <c r="F2597" s="295">
        <v>0</v>
      </c>
      <c r="G2597" s="81">
        <f>SUM(G2598:G2601)</f>
        <v>0</v>
      </c>
      <c r="H2597" s="1158"/>
      <c r="I2597" s="39"/>
      <c r="J2597" s="39"/>
      <c r="K2597" s="39"/>
      <c r="L2597" s="39"/>
      <c r="M2597" s="39"/>
    </row>
    <row r="2598" spans="1:13" ht="45" x14ac:dyDescent="0.2">
      <c r="A2598" s="877"/>
      <c r="B2598" s="899"/>
      <c r="C2598" s="584" t="s">
        <v>8</v>
      </c>
      <c r="D2598" s="68" t="s">
        <v>551</v>
      </c>
      <c r="E2598" s="68" t="s">
        <v>551</v>
      </c>
      <c r="F2598" s="295">
        <v>0</v>
      </c>
      <c r="G2598" s="81" t="s">
        <v>551</v>
      </c>
      <c r="H2598" s="1159"/>
      <c r="I2598" s="39"/>
      <c r="J2598" s="39"/>
      <c r="K2598" s="39"/>
      <c r="L2598" s="39"/>
      <c r="M2598" s="39"/>
    </row>
    <row r="2599" spans="1:13" ht="85.5" customHeight="1" x14ac:dyDescent="0.2">
      <c r="A2599" s="877"/>
      <c r="B2599" s="899"/>
      <c r="C2599" s="293" t="s">
        <v>2</v>
      </c>
      <c r="D2599" s="68" t="s">
        <v>551</v>
      </c>
      <c r="E2599" s="68" t="s">
        <v>551</v>
      </c>
      <c r="F2599" s="295">
        <v>0</v>
      </c>
      <c r="G2599" s="81" t="s">
        <v>551</v>
      </c>
      <c r="H2599" s="1159"/>
      <c r="I2599" s="39"/>
      <c r="J2599" s="39"/>
      <c r="K2599" s="39"/>
      <c r="L2599" s="39"/>
      <c r="M2599" s="39"/>
    </row>
    <row r="2600" spans="1:13" ht="45" x14ac:dyDescent="0.2">
      <c r="A2600" s="877"/>
      <c r="B2600" s="899"/>
      <c r="C2600" s="583" t="s">
        <v>3</v>
      </c>
      <c r="D2600" s="68">
        <v>0</v>
      </c>
      <c r="E2600" s="68">
        <f>G2600</f>
        <v>0</v>
      </c>
      <c r="F2600" s="295">
        <v>0</v>
      </c>
      <c r="G2600" s="81">
        <v>0</v>
      </c>
      <c r="H2600" s="1159"/>
      <c r="I2600" s="39"/>
      <c r="J2600" s="39"/>
      <c r="K2600" s="39"/>
      <c r="L2600" s="39"/>
      <c r="M2600" s="39"/>
    </row>
    <row r="2601" spans="1:13" ht="88.5" customHeight="1" x14ac:dyDescent="0.2">
      <c r="A2601" s="877"/>
      <c r="B2601" s="899"/>
      <c r="C2601" s="256" t="s">
        <v>97</v>
      </c>
      <c r="D2601" s="68" t="s">
        <v>551</v>
      </c>
      <c r="E2601" s="68" t="s">
        <v>551</v>
      </c>
      <c r="F2601" s="96" t="s">
        <v>551</v>
      </c>
      <c r="G2601" s="81" t="s">
        <v>551</v>
      </c>
      <c r="H2601" s="1160"/>
      <c r="I2601" s="39"/>
      <c r="J2601" s="39"/>
      <c r="K2601" s="39"/>
      <c r="L2601" s="39"/>
      <c r="M2601" s="39"/>
    </row>
    <row r="2602" spans="1:13" ht="15" customHeight="1" x14ac:dyDescent="0.2">
      <c r="A2602" s="877" t="s">
        <v>355</v>
      </c>
      <c r="B2602" s="899" t="s">
        <v>566</v>
      </c>
      <c r="C2602" s="261" t="s">
        <v>267</v>
      </c>
      <c r="D2602" s="77">
        <f>SUM(D2603:D2606)</f>
        <v>4299.3</v>
      </c>
      <c r="E2602" s="77">
        <f>SUM(E2603:E2606)</f>
        <v>3321.2</v>
      </c>
      <c r="F2602" s="295">
        <f>E2602/D2602*100</f>
        <v>77.249784848696294</v>
      </c>
      <c r="G2602" s="83">
        <f>SUM(G2603:G2606)</f>
        <v>3321.2</v>
      </c>
      <c r="H2602" s="881"/>
      <c r="I2602" s="39"/>
      <c r="J2602" s="39"/>
      <c r="K2602" s="39"/>
      <c r="L2602" s="39"/>
      <c r="M2602" s="39"/>
    </row>
    <row r="2603" spans="1:13" ht="45" x14ac:dyDescent="0.2">
      <c r="A2603" s="877"/>
      <c r="B2603" s="899"/>
      <c r="C2603" s="584" t="s">
        <v>8</v>
      </c>
      <c r="D2603" s="68" t="s">
        <v>551</v>
      </c>
      <c r="E2603" s="68" t="s">
        <v>551</v>
      </c>
      <c r="F2603" s="96" t="s">
        <v>551</v>
      </c>
      <c r="G2603" s="81" t="s">
        <v>551</v>
      </c>
      <c r="H2603" s="1156"/>
      <c r="I2603" s="39"/>
      <c r="J2603" s="39"/>
      <c r="K2603" s="39"/>
      <c r="L2603" s="39"/>
      <c r="M2603" s="39"/>
    </row>
    <row r="2604" spans="1:13" ht="45" x14ac:dyDescent="0.2">
      <c r="A2604" s="877"/>
      <c r="B2604" s="899"/>
      <c r="C2604" s="293" t="s">
        <v>2</v>
      </c>
      <c r="D2604" s="68" t="s">
        <v>551</v>
      </c>
      <c r="E2604" s="68" t="s">
        <v>551</v>
      </c>
      <c r="F2604" s="96" t="s">
        <v>551</v>
      </c>
      <c r="G2604" s="81" t="s">
        <v>551</v>
      </c>
      <c r="H2604" s="1156"/>
      <c r="I2604" s="39"/>
      <c r="J2604" s="39"/>
      <c r="K2604" s="39"/>
      <c r="L2604" s="39"/>
      <c r="M2604" s="39"/>
    </row>
    <row r="2605" spans="1:13" ht="64.5" customHeight="1" x14ac:dyDescent="0.2">
      <c r="A2605" s="877"/>
      <c r="B2605" s="899"/>
      <c r="C2605" s="583" t="s">
        <v>3</v>
      </c>
      <c r="D2605" s="153">
        <v>4299.3</v>
      </c>
      <c r="E2605" s="68">
        <v>3321.2</v>
      </c>
      <c r="F2605" s="295">
        <f>E2605/D2605*100</f>
        <v>77.249784848696294</v>
      </c>
      <c r="G2605" s="82">
        <v>3321.2</v>
      </c>
      <c r="H2605" s="1156"/>
      <c r="I2605" s="39"/>
      <c r="J2605" s="39"/>
      <c r="K2605" s="39"/>
      <c r="L2605" s="39"/>
      <c r="M2605" s="39"/>
    </row>
    <row r="2606" spans="1:13" ht="33" customHeight="1" x14ac:dyDescent="0.2">
      <c r="A2606" s="877"/>
      <c r="B2606" s="899"/>
      <c r="C2606" s="256" t="s">
        <v>97</v>
      </c>
      <c r="D2606" s="68" t="s">
        <v>551</v>
      </c>
      <c r="E2606" s="68" t="str">
        <f t="shared" si="314"/>
        <v>0,0</v>
      </c>
      <c r="F2606" s="96" t="s">
        <v>551</v>
      </c>
      <c r="G2606" s="81" t="s">
        <v>551</v>
      </c>
      <c r="H2606" s="1157"/>
      <c r="I2606" s="39"/>
      <c r="J2606" s="39"/>
      <c r="K2606" s="39"/>
      <c r="L2606" s="39"/>
      <c r="M2606" s="39"/>
    </row>
    <row r="2607" spans="1:13" ht="15" customHeight="1" x14ac:dyDescent="0.2">
      <c r="A2607" s="1342" t="s">
        <v>567</v>
      </c>
      <c r="B2607" s="976" t="s">
        <v>568</v>
      </c>
      <c r="C2607" s="256" t="s">
        <v>267</v>
      </c>
      <c r="D2607" s="77">
        <f>SUM(D2608:D2611)</f>
        <v>287</v>
      </c>
      <c r="E2607" s="77">
        <f>SUM(E2608:E2611)</f>
        <v>287</v>
      </c>
      <c r="F2607" s="105">
        <f>SUM(F2608:F2611)</f>
        <v>100</v>
      </c>
      <c r="G2607" s="81">
        <f>SUM(G2608:G2611)</f>
        <v>287</v>
      </c>
      <c r="H2607" s="156"/>
      <c r="I2607" s="39"/>
      <c r="J2607" s="39"/>
      <c r="K2607" s="39"/>
      <c r="L2607" s="39"/>
      <c r="M2607" s="39"/>
    </row>
    <row r="2608" spans="1:13" ht="45" x14ac:dyDescent="0.2">
      <c r="A2608" s="1342"/>
      <c r="B2608" s="976"/>
      <c r="C2608" s="599" t="s">
        <v>8</v>
      </c>
      <c r="D2608" s="68" t="s">
        <v>551</v>
      </c>
      <c r="E2608" s="68" t="str">
        <f t="shared" si="314"/>
        <v>0,0</v>
      </c>
      <c r="F2608" s="96" t="s">
        <v>551</v>
      </c>
      <c r="G2608" s="81" t="s">
        <v>551</v>
      </c>
      <c r="H2608" s="156"/>
      <c r="I2608" s="39"/>
      <c r="J2608" s="39"/>
      <c r="K2608" s="39"/>
      <c r="L2608" s="39"/>
      <c r="M2608" s="39"/>
    </row>
    <row r="2609" spans="1:13" ht="45" x14ac:dyDescent="0.2">
      <c r="A2609" s="1342"/>
      <c r="B2609" s="976"/>
      <c r="C2609" s="260" t="s">
        <v>2</v>
      </c>
      <c r="D2609" s="68" t="s">
        <v>551</v>
      </c>
      <c r="E2609" s="68" t="str">
        <f t="shared" si="314"/>
        <v>0,0</v>
      </c>
      <c r="F2609" s="96" t="s">
        <v>551</v>
      </c>
      <c r="G2609" s="81" t="s">
        <v>551</v>
      </c>
      <c r="H2609" s="156"/>
      <c r="I2609" s="39"/>
      <c r="J2609" s="39"/>
      <c r="K2609" s="39"/>
      <c r="L2609" s="39"/>
      <c r="M2609" s="39"/>
    </row>
    <row r="2610" spans="1:13" ht="45" x14ac:dyDescent="0.2">
      <c r="A2610" s="1342"/>
      <c r="B2610" s="976"/>
      <c r="C2610" s="260" t="s">
        <v>3</v>
      </c>
      <c r="D2610" s="68">
        <f>D2615</f>
        <v>287</v>
      </c>
      <c r="E2610" s="68">
        <f>E2615</f>
        <v>287</v>
      </c>
      <c r="F2610" s="96">
        <f>F2615</f>
        <v>100</v>
      </c>
      <c r="G2610" s="81">
        <f>G2615</f>
        <v>287</v>
      </c>
      <c r="H2610" s="156"/>
      <c r="I2610" s="39"/>
      <c r="J2610" s="39"/>
      <c r="K2610" s="39"/>
      <c r="L2610" s="39"/>
      <c r="M2610" s="39"/>
    </row>
    <row r="2611" spans="1:13" ht="73.5" customHeight="1" x14ac:dyDescent="0.2">
      <c r="A2611" s="1342"/>
      <c r="B2611" s="976"/>
      <c r="C2611" s="260" t="s">
        <v>97</v>
      </c>
      <c r="D2611" s="68" t="str">
        <f>D2616</f>
        <v>0,0</v>
      </c>
      <c r="E2611" s="68" t="str">
        <f t="shared" si="314"/>
        <v>0,0</v>
      </c>
      <c r="F2611" s="96" t="s">
        <v>551</v>
      </c>
      <c r="G2611" s="81" t="s">
        <v>551</v>
      </c>
      <c r="H2611" s="156"/>
      <c r="I2611" s="39"/>
      <c r="J2611" s="39"/>
      <c r="K2611" s="39"/>
      <c r="L2611" s="39"/>
      <c r="M2611" s="39"/>
    </row>
    <row r="2612" spans="1:13" ht="15" customHeight="1" x14ac:dyDescent="0.2">
      <c r="A2612" s="1342" t="s">
        <v>468</v>
      </c>
      <c r="B2612" s="951" t="s">
        <v>569</v>
      </c>
      <c r="C2612" s="256" t="s">
        <v>267</v>
      </c>
      <c r="D2612" s="77">
        <f>SUM(D2613:D2616)</f>
        <v>287</v>
      </c>
      <c r="E2612" s="77">
        <f>SUM(E2613:E2616)</f>
        <v>287</v>
      </c>
      <c r="F2612" s="105">
        <f>SUM(F2613:F2616)</f>
        <v>100</v>
      </c>
      <c r="G2612" s="81">
        <f>SUM(G2613:G2616)</f>
        <v>287</v>
      </c>
      <c r="H2612" s="156"/>
      <c r="I2612" s="39"/>
      <c r="J2612" s="39"/>
      <c r="K2612" s="39"/>
      <c r="L2612" s="39"/>
      <c r="M2612" s="39"/>
    </row>
    <row r="2613" spans="1:13" ht="45" x14ac:dyDescent="0.2">
      <c r="A2613" s="1342"/>
      <c r="B2613" s="951"/>
      <c r="C2613" s="599" t="s">
        <v>8</v>
      </c>
      <c r="D2613" s="68" t="s">
        <v>551</v>
      </c>
      <c r="E2613" s="68" t="str">
        <f t="shared" si="314"/>
        <v>0,0</v>
      </c>
      <c r="F2613" s="96" t="s">
        <v>551</v>
      </c>
      <c r="G2613" s="81" t="s">
        <v>551</v>
      </c>
      <c r="H2613" s="156"/>
      <c r="I2613" s="39"/>
      <c r="J2613" s="39"/>
      <c r="K2613" s="39"/>
      <c r="L2613" s="39"/>
      <c r="M2613" s="39"/>
    </row>
    <row r="2614" spans="1:13" ht="45" x14ac:dyDescent="0.2">
      <c r="A2614" s="1342"/>
      <c r="B2614" s="951"/>
      <c r="C2614" s="260" t="s">
        <v>2</v>
      </c>
      <c r="D2614" s="68" t="s">
        <v>551</v>
      </c>
      <c r="E2614" s="68" t="str">
        <f t="shared" si="314"/>
        <v>0,0</v>
      </c>
      <c r="F2614" s="96" t="s">
        <v>551</v>
      </c>
      <c r="G2614" s="81" t="s">
        <v>551</v>
      </c>
      <c r="H2614" s="156"/>
      <c r="I2614" s="39"/>
      <c r="J2614" s="39"/>
      <c r="K2614" s="39"/>
      <c r="L2614" s="39"/>
      <c r="M2614" s="39"/>
    </row>
    <row r="2615" spans="1:13" ht="45" x14ac:dyDescent="0.2">
      <c r="A2615" s="1342"/>
      <c r="B2615" s="951"/>
      <c r="C2615" s="260" t="s">
        <v>3</v>
      </c>
      <c r="D2615" s="68">
        <f>D2620</f>
        <v>287</v>
      </c>
      <c r="E2615" s="68">
        <f>E2620</f>
        <v>287</v>
      </c>
      <c r="F2615" s="96">
        <f>F2620</f>
        <v>100</v>
      </c>
      <c r="G2615" s="81">
        <f>G2620</f>
        <v>287</v>
      </c>
      <c r="H2615" s="156"/>
      <c r="I2615" s="39"/>
      <c r="J2615" s="39"/>
      <c r="K2615" s="39"/>
      <c r="L2615" s="39"/>
      <c r="M2615" s="39"/>
    </row>
    <row r="2616" spans="1:13" ht="30" customHeight="1" x14ac:dyDescent="0.2">
      <c r="A2616" s="1348"/>
      <c r="B2616" s="1180"/>
      <c r="C2616" s="260" t="s">
        <v>97</v>
      </c>
      <c r="D2616" s="68" t="s">
        <v>551</v>
      </c>
      <c r="E2616" s="68" t="str">
        <f t="shared" si="314"/>
        <v>0,0</v>
      </c>
      <c r="F2616" s="96" t="s">
        <v>551</v>
      </c>
      <c r="G2616" s="81" t="s">
        <v>551</v>
      </c>
      <c r="H2616" s="156"/>
      <c r="I2616" s="39"/>
      <c r="J2616" s="39"/>
      <c r="K2616" s="39"/>
      <c r="L2616" s="39"/>
      <c r="M2616" s="39"/>
    </row>
    <row r="2617" spans="1:13" ht="15" customHeight="1" x14ac:dyDescent="0.2">
      <c r="A2617" s="877" t="s">
        <v>470</v>
      </c>
      <c r="B2617" s="899" t="s">
        <v>570</v>
      </c>
      <c r="C2617" s="261" t="s">
        <v>267</v>
      </c>
      <c r="D2617" s="77">
        <f>SUM(D2618:D2621)</f>
        <v>287</v>
      </c>
      <c r="E2617" s="77">
        <f>SUM(E2618:E2621)</f>
        <v>287</v>
      </c>
      <c r="F2617" s="96">
        <f>E2617/D2617*100</f>
        <v>100</v>
      </c>
      <c r="G2617" s="81">
        <f>SUM(G2618:G2621)</f>
        <v>287</v>
      </c>
      <c r="H2617" s="881" t="s">
        <v>1508</v>
      </c>
      <c r="I2617" s="39"/>
      <c r="J2617" s="39"/>
      <c r="K2617" s="39"/>
      <c r="L2617" s="39"/>
      <c r="M2617" s="39"/>
    </row>
    <row r="2618" spans="1:13" ht="80.25" customHeight="1" x14ac:dyDescent="0.2">
      <c r="A2618" s="877"/>
      <c r="B2618" s="899"/>
      <c r="C2618" s="584" t="s">
        <v>8</v>
      </c>
      <c r="D2618" s="68" t="s">
        <v>551</v>
      </c>
      <c r="E2618" s="68" t="str">
        <f t="shared" si="314"/>
        <v>0,0</v>
      </c>
      <c r="F2618" s="96" t="s">
        <v>551</v>
      </c>
      <c r="G2618" s="81" t="s">
        <v>551</v>
      </c>
      <c r="H2618" s="882"/>
      <c r="I2618" s="39"/>
      <c r="J2618" s="39"/>
      <c r="K2618" s="39"/>
      <c r="L2618" s="39"/>
      <c r="M2618" s="39"/>
    </row>
    <row r="2619" spans="1:13" ht="45" x14ac:dyDescent="0.2">
      <c r="A2619" s="877"/>
      <c r="B2619" s="899"/>
      <c r="C2619" s="293" t="s">
        <v>2</v>
      </c>
      <c r="D2619" s="68" t="s">
        <v>551</v>
      </c>
      <c r="E2619" s="68" t="str">
        <f t="shared" si="314"/>
        <v>0,0</v>
      </c>
      <c r="F2619" s="96" t="s">
        <v>551</v>
      </c>
      <c r="G2619" s="81" t="s">
        <v>551</v>
      </c>
      <c r="H2619" s="882"/>
      <c r="I2619" s="39"/>
      <c r="J2619" s="39"/>
      <c r="K2619" s="39"/>
      <c r="L2619" s="39"/>
      <c r="M2619" s="39"/>
    </row>
    <row r="2620" spans="1:13" ht="116.25" customHeight="1" x14ac:dyDescent="0.2">
      <c r="A2620" s="877"/>
      <c r="B2620" s="899"/>
      <c r="C2620" s="583" t="s">
        <v>3</v>
      </c>
      <c r="D2620" s="153">
        <v>287</v>
      </c>
      <c r="E2620" s="68">
        <v>287</v>
      </c>
      <c r="F2620" s="96">
        <f>E2620/D2620*100</f>
        <v>100</v>
      </c>
      <c r="G2620" s="81">
        <v>287</v>
      </c>
      <c r="H2620" s="882"/>
      <c r="I2620" s="39"/>
      <c r="J2620" s="39"/>
      <c r="K2620" s="39"/>
      <c r="L2620" s="39"/>
      <c r="M2620" s="39"/>
    </row>
    <row r="2621" spans="1:13" ht="141" customHeight="1" x14ac:dyDescent="0.2">
      <c r="A2621" s="877"/>
      <c r="B2621" s="899"/>
      <c r="C2621" s="256" t="s">
        <v>97</v>
      </c>
      <c r="D2621" s="68" t="s">
        <v>551</v>
      </c>
      <c r="E2621" s="68" t="str">
        <f t="shared" si="314"/>
        <v>0,0</v>
      </c>
      <c r="F2621" s="96" t="s">
        <v>551</v>
      </c>
      <c r="G2621" s="81" t="s">
        <v>551</v>
      </c>
      <c r="H2621" s="883"/>
      <c r="I2621" s="39"/>
      <c r="J2621" s="39"/>
      <c r="K2621" s="39"/>
      <c r="L2621" s="39"/>
      <c r="M2621" s="39"/>
    </row>
    <row r="2622" spans="1:13" ht="15" customHeight="1" x14ac:dyDescent="0.2">
      <c r="A2622" s="1342" t="s">
        <v>571</v>
      </c>
      <c r="B2622" s="976" t="s">
        <v>572</v>
      </c>
      <c r="C2622" s="256" t="s">
        <v>267</v>
      </c>
      <c r="D2622" s="77">
        <f>SUM(D2623:D2626)</f>
        <v>3191.5</v>
      </c>
      <c r="E2622" s="68">
        <f t="shared" si="314"/>
        <v>2715.2999999999997</v>
      </c>
      <c r="F2622" s="295">
        <f>E2622/D2622*100</f>
        <v>85.079116402945303</v>
      </c>
      <c r="G2622" s="83">
        <f>SUM(G2623:G2626)</f>
        <v>2715.2999999999997</v>
      </c>
      <c r="H2622" s="156"/>
      <c r="I2622" s="39"/>
      <c r="J2622" s="39"/>
      <c r="K2622" s="39"/>
      <c r="L2622" s="39"/>
      <c r="M2622" s="39"/>
    </row>
    <row r="2623" spans="1:13" ht="45" x14ac:dyDescent="0.2">
      <c r="A2623" s="1342"/>
      <c r="B2623" s="976"/>
      <c r="C2623" s="599" t="s">
        <v>8</v>
      </c>
      <c r="D2623" s="77" t="str">
        <f>D2628</f>
        <v>0,0</v>
      </c>
      <c r="E2623" s="68" t="str">
        <f t="shared" si="314"/>
        <v>0,0</v>
      </c>
      <c r="F2623" s="96" t="s">
        <v>551</v>
      </c>
      <c r="G2623" s="83" t="str">
        <f>G2628</f>
        <v>0,0</v>
      </c>
      <c r="H2623" s="156"/>
      <c r="I2623" s="39"/>
      <c r="J2623" s="39"/>
      <c r="K2623" s="39"/>
      <c r="L2623" s="39"/>
      <c r="M2623" s="39"/>
    </row>
    <row r="2624" spans="1:13" ht="45" x14ac:dyDescent="0.2">
      <c r="A2624" s="1342"/>
      <c r="B2624" s="976"/>
      <c r="C2624" s="260" t="s">
        <v>2</v>
      </c>
      <c r="D2624" s="77">
        <f>D2629</f>
        <v>420</v>
      </c>
      <c r="E2624" s="68">
        <f t="shared" si="314"/>
        <v>417.5</v>
      </c>
      <c r="F2624" s="295">
        <f>E2624/D2624*100</f>
        <v>99.404761904761912</v>
      </c>
      <c r="G2624" s="83">
        <f>G2629</f>
        <v>417.5</v>
      </c>
      <c r="H2624" s="156"/>
      <c r="I2624" s="39"/>
      <c r="J2624" s="39"/>
      <c r="K2624" s="39"/>
      <c r="L2624" s="39"/>
      <c r="M2624" s="39"/>
    </row>
    <row r="2625" spans="1:13" ht="45" x14ac:dyDescent="0.2">
      <c r="A2625" s="1342"/>
      <c r="B2625" s="976"/>
      <c r="C2625" s="260" t="s">
        <v>3</v>
      </c>
      <c r="D2625" s="77">
        <f>D2630</f>
        <v>2771.5</v>
      </c>
      <c r="E2625" s="68">
        <f t="shared" si="314"/>
        <v>2297.7999999999997</v>
      </c>
      <c r="F2625" s="254">
        <f>E2625/D2625*100</f>
        <v>82.90817246978169</v>
      </c>
      <c r="G2625" s="83">
        <f>G2630</f>
        <v>2297.7999999999997</v>
      </c>
      <c r="H2625" s="156"/>
      <c r="I2625" s="39"/>
      <c r="J2625" s="39"/>
      <c r="K2625" s="39"/>
      <c r="L2625" s="39"/>
      <c r="M2625" s="39"/>
    </row>
    <row r="2626" spans="1:13" x14ac:dyDescent="0.2">
      <c r="A2626" s="1342"/>
      <c r="B2626" s="976"/>
      <c r="C2626" s="260" t="s">
        <v>97</v>
      </c>
      <c r="D2626" s="68" t="s">
        <v>551</v>
      </c>
      <c r="E2626" s="68" t="s">
        <v>551</v>
      </c>
      <c r="F2626" s="96" t="s">
        <v>551</v>
      </c>
      <c r="G2626" s="81" t="s">
        <v>551</v>
      </c>
      <c r="H2626" s="156"/>
      <c r="I2626" s="39"/>
      <c r="J2626" s="39"/>
      <c r="K2626" s="39"/>
      <c r="L2626" s="39"/>
      <c r="M2626" s="39"/>
    </row>
    <row r="2627" spans="1:13" ht="15" customHeight="1" x14ac:dyDescent="0.2">
      <c r="A2627" s="1342" t="s">
        <v>573</v>
      </c>
      <c r="B2627" s="951" t="s">
        <v>574</v>
      </c>
      <c r="C2627" s="256" t="s">
        <v>267</v>
      </c>
      <c r="D2627" s="77">
        <f>SUM(D2628:D2631)</f>
        <v>3191.5</v>
      </c>
      <c r="E2627" s="77">
        <f>SUM(E2628:E2631)</f>
        <v>2715.2999999999997</v>
      </c>
      <c r="F2627" s="295">
        <f>E2627/D2627*100</f>
        <v>85.079116402945303</v>
      </c>
      <c r="G2627" s="83">
        <f>SUM(G2628:G2631)</f>
        <v>2715.2999999999997</v>
      </c>
      <c r="H2627" s="156"/>
      <c r="I2627" s="39"/>
      <c r="J2627" s="39"/>
      <c r="K2627" s="39"/>
      <c r="L2627" s="39"/>
      <c r="M2627" s="39"/>
    </row>
    <row r="2628" spans="1:13" ht="45" x14ac:dyDescent="0.2">
      <c r="A2628" s="1342"/>
      <c r="B2628" s="951"/>
      <c r="C2628" s="599" t="s">
        <v>8</v>
      </c>
      <c r="D2628" s="68" t="s">
        <v>551</v>
      </c>
      <c r="E2628" s="68" t="s">
        <v>551</v>
      </c>
      <c r="F2628" s="96" t="s">
        <v>551</v>
      </c>
      <c r="G2628" s="81" t="s">
        <v>551</v>
      </c>
      <c r="H2628" s="156"/>
      <c r="I2628" s="39"/>
      <c r="J2628" s="39"/>
      <c r="K2628" s="39"/>
      <c r="L2628" s="39"/>
      <c r="M2628" s="39"/>
    </row>
    <row r="2629" spans="1:13" ht="45" x14ac:dyDescent="0.2">
      <c r="A2629" s="1342"/>
      <c r="B2629" s="951"/>
      <c r="C2629" s="260" t="s">
        <v>2</v>
      </c>
      <c r="D2629" s="77">
        <f>D2634+D2639+D2644</f>
        <v>420</v>
      </c>
      <c r="E2629" s="77">
        <f>E2634+E2639+E2644</f>
        <v>417.5</v>
      </c>
      <c r="F2629" s="295">
        <f>E2629/D2629*100</f>
        <v>99.404761904761912</v>
      </c>
      <c r="G2629" s="77">
        <f>G2634+G2639+G2644</f>
        <v>417.5</v>
      </c>
      <c r="H2629" s="156"/>
      <c r="I2629" s="39"/>
      <c r="J2629" s="39"/>
      <c r="K2629" s="39"/>
      <c r="L2629" s="39"/>
      <c r="M2629" s="39"/>
    </row>
    <row r="2630" spans="1:13" ht="48.75" customHeight="1" x14ac:dyDescent="0.2">
      <c r="A2630" s="1342"/>
      <c r="B2630" s="951"/>
      <c r="C2630" s="260" t="s">
        <v>3</v>
      </c>
      <c r="D2630" s="77">
        <f>D2635+D2640+D2645</f>
        <v>2771.5</v>
      </c>
      <c r="E2630" s="77">
        <f>E2635+E2640+E2645</f>
        <v>2297.7999999999997</v>
      </c>
      <c r="F2630" s="295">
        <f>E2630/D2630*100</f>
        <v>82.90817246978169</v>
      </c>
      <c r="G2630" s="77">
        <f>G2635+G2640+G2645</f>
        <v>2297.7999999999997</v>
      </c>
      <c r="H2630" s="156"/>
      <c r="I2630" s="39"/>
      <c r="J2630" s="39"/>
      <c r="K2630" s="39"/>
      <c r="L2630" s="39"/>
      <c r="M2630" s="39"/>
    </row>
    <row r="2631" spans="1:13" ht="27" customHeight="1" x14ac:dyDescent="0.2">
      <c r="A2631" s="1348"/>
      <c r="B2631" s="1180"/>
      <c r="C2631" s="260" t="s">
        <v>97</v>
      </c>
      <c r="D2631" s="68" t="s">
        <v>551</v>
      </c>
      <c r="E2631" s="68" t="s">
        <v>551</v>
      </c>
      <c r="F2631" s="96" t="s">
        <v>551</v>
      </c>
      <c r="G2631" s="81" t="s">
        <v>551</v>
      </c>
      <c r="H2631" s="156"/>
      <c r="I2631" s="39"/>
      <c r="J2631" s="39"/>
      <c r="K2631" s="39"/>
      <c r="L2631" s="39"/>
      <c r="M2631" s="39"/>
    </row>
    <row r="2632" spans="1:13" ht="15" customHeight="1" x14ac:dyDescent="0.2">
      <c r="A2632" s="877" t="s">
        <v>575</v>
      </c>
      <c r="B2632" s="899" t="s">
        <v>576</v>
      </c>
      <c r="C2632" s="261" t="s">
        <v>267</v>
      </c>
      <c r="D2632" s="77">
        <f>SUM(D2633:D2636)</f>
        <v>454.5</v>
      </c>
      <c r="E2632" s="68">
        <f t="shared" si="314"/>
        <v>0</v>
      </c>
      <c r="F2632" s="295">
        <f>E2632/D2632*100</f>
        <v>0</v>
      </c>
      <c r="G2632" s="83">
        <f>SUM(G2633:G2636)</f>
        <v>0</v>
      </c>
      <c r="H2632" s="156"/>
      <c r="I2632" s="39"/>
      <c r="J2632" s="39"/>
      <c r="K2632" s="39"/>
      <c r="L2632" s="39"/>
      <c r="M2632" s="39"/>
    </row>
    <row r="2633" spans="1:13" ht="66.75" customHeight="1" x14ac:dyDescent="0.2">
      <c r="A2633" s="877"/>
      <c r="B2633" s="899"/>
      <c r="C2633" s="584" t="s">
        <v>8</v>
      </c>
      <c r="D2633" s="68" t="s">
        <v>551</v>
      </c>
      <c r="E2633" s="68" t="s">
        <v>551</v>
      </c>
      <c r="F2633" s="96" t="s">
        <v>551</v>
      </c>
      <c r="G2633" s="81" t="s">
        <v>551</v>
      </c>
      <c r="H2633" s="881"/>
      <c r="I2633" s="39"/>
      <c r="J2633" s="39"/>
      <c r="K2633" s="39"/>
      <c r="L2633" s="39"/>
      <c r="M2633" s="39"/>
    </row>
    <row r="2634" spans="1:13" ht="76.5" customHeight="1" x14ac:dyDescent="0.2">
      <c r="A2634" s="877"/>
      <c r="B2634" s="899"/>
      <c r="C2634" s="293" t="s">
        <v>2</v>
      </c>
      <c r="D2634" s="68">
        <v>0</v>
      </c>
      <c r="E2634" s="68">
        <f>G2634</f>
        <v>0</v>
      </c>
      <c r="F2634" s="295">
        <v>0</v>
      </c>
      <c r="G2634" s="81">
        <v>0</v>
      </c>
      <c r="H2634" s="882"/>
      <c r="I2634" s="39"/>
      <c r="J2634" s="39"/>
      <c r="K2634" s="39"/>
      <c r="L2634" s="39"/>
      <c r="M2634" s="39"/>
    </row>
    <row r="2635" spans="1:13" ht="57" customHeight="1" x14ac:dyDescent="0.2">
      <c r="A2635" s="877"/>
      <c r="B2635" s="899"/>
      <c r="C2635" s="583" t="s">
        <v>3</v>
      </c>
      <c r="D2635" s="68">
        <f>682.1-23-98.6-106</f>
        <v>454.5</v>
      </c>
      <c r="E2635" s="68">
        <f t="shared" si="314"/>
        <v>0</v>
      </c>
      <c r="F2635" s="295">
        <f>E2635/D2635*100</f>
        <v>0</v>
      </c>
      <c r="G2635" s="82">
        <v>0</v>
      </c>
      <c r="H2635" s="882"/>
      <c r="I2635" s="39"/>
      <c r="J2635" s="39"/>
      <c r="K2635" s="39"/>
      <c r="L2635" s="39"/>
      <c r="M2635" s="39"/>
    </row>
    <row r="2636" spans="1:13" ht="30" customHeight="1" x14ac:dyDescent="0.2">
      <c r="A2636" s="877"/>
      <c r="B2636" s="899"/>
      <c r="C2636" s="256" t="s">
        <v>97</v>
      </c>
      <c r="D2636" s="68" t="s">
        <v>551</v>
      </c>
      <c r="E2636" s="68" t="s">
        <v>551</v>
      </c>
      <c r="F2636" s="96" t="s">
        <v>551</v>
      </c>
      <c r="G2636" s="81" t="s">
        <v>551</v>
      </c>
      <c r="H2636" s="883"/>
      <c r="I2636" s="39"/>
      <c r="J2636" s="39"/>
      <c r="K2636" s="39"/>
      <c r="L2636" s="39"/>
      <c r="M2636" s="39"/>
    </row>
    <row r="2637" spans="1:13" ht="15" customHeight="1" x14ac:dyDescent="0.2">
      <c r="A2637" s="877" t="s">
        <v>577</v>
      </c>
      <c r="B2637" s="899" t="s">
        <v>578</v>
      </c>
      <c r="C2637" s="261" t="s">
        <v>267</v>
      </c>
      <c r="D2637" s="77">
        <f>SUM(D2638:D2641)</f>
        <v>182.6</v>
      </c>
      <c r="E2637" s="77">
        <f>SUM(E2638:E2641)</f>
        <v>182.6</v>
      </c>
      <c r="F2637" s="295">
        <f>E2637/D2637*100</f>
        <v>100</v>
      </c>
      <c r="G2637" s="83">
        <f>SUM(G2638:G2641)</f>
        <v>182.6</v>
      </c>
      <c r="H2637" s="881" t="s">
        <v>1282</v>
      </c>
      <c r="I2637" s="39"/>
      <c r="J2637" s="39"/>
      <c r="K2637" s="39"/>
      <c r="L2637" s="39"/>
      <c r="M2637" s="39"/>
    </row>
    <row r="2638" spans="1:13" ht="45" customHeight="1" x14ac:dyDescent="0.2">
      <c r="A2638" s="877"/>
      <c r="B2638" s="899"/>
      <c r="C2638" s="584" t="s">
        <v>8</v>
      </c>
      <c r="D2638" s="68" t="s">
        <v>551</v>
      </c>
      <c r="E2638" s="68" t="s">
        <v>551</v>
      </c>
      <c r="F2638" s="96" t="s">
        <v>551</v>
      </c>
      <c r="G2638" s="81" t="s">
        <v>551</v>
      </c>
      <c r="H2638" s="882"/>
      <c r="I2638" s="39"/>
      <c r="J2638" s="39"/>
      <c r="K2638" s="39"/>
      <c r="L2638" s="39"/>
      <c r="M2638" s="39"/>
    </row>
    <row r="2639" spans="1:13" ht="45" x14ac:dyDescent="0.2">
      <c r="A2639" s="877"/>
      <c r="B2639" s="899"/>
      <c r="C2639" s="293" t="s">
        <v>2</v>
      </c>
      <c r="D2639" s="68" t="s">
        <v>551</v>
      </c>
      <c r="E2639" s="68" t="s">
        <v>551</v>
      </c>
      <c r="F2639" s="96" t="s">
        <v>551</v>
      </c>
      <c r="G2639" s="81" t="s">
        <v>551</v>
      </c>
      <c r="H2639" s="882"/>
      <c r="I2639" s="39"/>
      <c r="J2639" s="39"/>
      <c r="K2639" s="39"/>
      <c r="L2639" s="39"/>
      <c r="M2639" s="39"/>
    </row>
    <row r="2640" spans="1:13" ht="65.25" customHeight="1" x14ac:dyDescent="0.2">
      <c r="A2640" s="877"/>
      <c r="B2640" s="899"/>
      <c r="C2640" s="583" t="s">
        <v>3</v>
      </c>
      <c r="D2640" s="68">
        <f>80+4+98.6</f>
        <v>182.6</v>
      </c>
      <c r="E2640" s="68">
        <v>182.6</v>
      </c>
      <c r="F2640" s="295">
        <f>E2640/D2640*100</f>
        <v>100</v>
      </c>
      <c r="G2640" s="82">
        <v>182.6</v>
      </c>
      <c r="H2640" s="882"/>
      <c r="I2640" s="39"/>
      <c r="J2640" s="39"/>
      <c r="K2640" s="39"/>
      <c r="L2640" s="39"/>
      <c r="M2640" s="39"/>
    </row>
    <row r="2641" spans="1:13" ht="34.5" customHeight="1" x14ac:dyDescent="0.2">
      <c r="A2641" s="877"/>
      <c r="B2641" s="899"/>
      <c r="C2641" s="256" t="s">
        <v>97</v>
      </c>
      <c r="D2641" s="68" t="s">
        <v>551</v>
      </c>
      <c r="E2641" s="68" t="s">
        <v>551</v>
      </c>
      <c r="F2641" s="96" t="s">
        <v>551</v>
      </c>
      <c r="G2641" s="81" t="s">
        <v>551</v>
      </c>
      <c r="H2641" s="883"/>
      <c r="I2641" s="39"/>
      <c r="J2641" s="39"/>
      <c r="K2641" s="39"/>
      <c r="L2641" s="39"/>
      <c r="M2641" s="39"/>
    </row>
    <row r="2642" spans="1:13" ht="15" customHeight="1" x14ac:dyDescent="0.2">
      <c r="A2642" s="877" t="s">
        <v>579</v>
      </c>
      <c r="B2642" s="899" t="s">
        <v>580</v>
      </c>
      <c r="C2642" s="261" t="s">
        <v>267</v>
      </c>
      <c r="D2642" s="77">
        <f>SUM(D2643:D2646)</f>
        <v>2554.4</v>
      </c>
      <c r="E2642" s="77">
        <f>SUM(E2643:E2646)</f>
        <v>2532.6999999999998</v>
      </c>
      <c r="F2642" s="295">
        <f>E2642/D2642*100</f>
        <v>99.150485436893206</v>
      </c>
      <c r="G2642" s="83">
        <f>SUM(G2643:G2646)</f>
        <v>2532.6999999999998</v>
      </c>
      <c r="H2642" s="881" t="s">
        <v>1412</v>
      </c>
      <c r="I2642" s="39"/>
      <c r="J2642" s="39"/>
      <c r="K2642" s="39"/>
      <c r="L2642" s="39"/>
      <c r="M2642" s="39"/>
    </row>
    <row r="2643" spans="1:13" ht="45" customHeight="1" x14ac:dyDescent="0.2">
      <c r="A2643" s="877"/>
      <c r="B2643" s="899"/>
      <c r="C2643" s="584" t="s">
        <v>8</v>
      </c>
      <c r="D2643" s="68" t="s">
        <v>551</v>
      </c>
      <c r="E2643" s="68" t="s">
        <v>551</v>
      </c>
      <c r="F2643" s="96" t="s">
        <v>551</v>
      </c>
      <c r="G2643" s="81" t="s">
        <v>551</v>
      </c>
      <c r="H2643" s="882"/>
      <c r="I2643" s="39"/>
      <c r="J2643" s="39"/>
      <c r="K2643" s="39"/>
      <c r="L2643" s="39"/>
      <c r="M2643" s="39"/>
    </row>
    <row r="2644" spans="1:13" ht="60" customHeight="1" x14ac:dyDescent="0.2">
      <c r="A2644" s="877"/>
      <c r="B2644" s="899"/>
      <c r="C2644" s="293" t="s">
        <v>2</v>
      </c>
      <c r="D2644" s="153">
        <v>420</v>
      </c>
      <c r="E2644" s="68">
        <v>417.5</v>
      </c>
      <c r="F2644" s="295">
        <f>E2644/D2644*100</f>
        <v>99.404761904761912</v>
      </c>
      <c r="G2644" s="81">
        <v>417.5</v>
      </c>
      <c r="H2644" s="882"/>
      <c r="I2644" s="39"/>
      <c r="J2644" s="39"/>
      <c r="K2644" s="39"/>
      <c r="L2644" s="39"/>
      <c r="M2644" s="39"/>
    </row>
    <row r="2645" spans="1:13" ht="47.25" customHeight="1" x14ac:dyDescent="0.2">
      <c r="A2645" s="877"/>
      <c r="B2645" s="899"/>
      <c r="C2645" s="583" t="s">
        <v>3</v>
      </c>
      <c r="D2645" s="68">
        <f>2782.4+19-667</f>
        <v>2134.4</v>
      </c>
      <c r="E2645" s="68">
        <v>2115.1999999999998</v>
      </c>
      <c r="F2645" s="295">
        <f>E2645/D2645*100</f>
        <v>99.100449775112438</v>
      </c>
      <c r="G2645" s="82">
        <v>2115.1999999999998</v>
      </c>
      <c r="H2645" s="883"/>
      <c r="I2645" s="39"/>
      <c r="J2645" s="39"/>
      <c r="K2645" s="39"/>
      <c r="L2645" s="39"/>
      <c r="M2645" s="39"/>
    </row>
    <row r="2646" spans="1:13" ht="18.75" customHeight="1" x14ac:dyDescent="0.2">
      <c r="A2646" s="877"/>
      <c r="B2646" s="899"/>
      <c r="C2646" s="256" t="s">
        <v>97</v>
      </c>
      <c r="D2646" s="68" t="s">
        <v>551</v>
      </c>
      <c r="E2646" s="68" t="s">
        <v>551</v>
      </c>
      <c r="F2646" s="96" t="s">
        <v>551</v>
      </c>
      <c r="G2646" s="81" t="s">
        <v>551</v>
      </c>
      <c r="H2646" s="156"/>
      <c r="I2646" s="39"/>
      <c r="J2646" s="39"/>
      <c r="K2646" s="39"/>
      <c r="L2646" s="39"/>
      <c r="M2646" s="39"/>
    </row>
    <row r="2647" spans="1:13" ht="15" customHeight="1" x14ac:dyDescent="0.2">
      <c r="A2647" s="877" t="s">
        <v>581</v>
      </c>
      <c r="B2647" s="916" t="s">
        <v>582</v>
      </c>
      <c r="C2647" s="261" t="s">
        <v>267</v>
      </c>
      <c r="D2647" s="77">
        <f>SUM(D2648:D2651)</f>
        <v>0</v>
      </c>
      <c r="E2647" s="68">
        <f>G2647</f>
        <v>0</v>
      </c>
      <c r="F2647" s="295">
        <v>0</v>
      </c>
      <c r="G2647" s="83">
        <f>SUM(G2648:G2651)</f>
        <v>0</v>
      </c>
      <c r="H2647" s="156"/>
      <c r="I2647" s="39"/>
      <c r="J2647" s="39"/>
      <c r="K2647" s="39"/>
      <c r="L2647" s="39"/>
      <c r="M2647" s="39"/>
    </row>
    <row r="2648" spans="1:13" ht="45" x14ac:dyDescent="0.2">
      <c r="A2648" s="877"/>
      <c r="B2648" s="916"/>
      <c r="C2648" s="584" t="s">
        <v>8</v>
      </c>
      <c r="D2648" s="77" t="str">
        <f>D2653</f>
        <v>0,0</v>
      </c>
      <c r="E2648" s="68" t="str">
        <f>G2648</f>
        <v>0,0</v>
      </c>
      <c r="F2648" s="96" t="s">
        <v>551</v>
      </c>
      <c r="G2648" s="83" t="str">
        <f>G2653</f>
        <v>0,0</v>
      </c>
      <c r="H2648" s="156"/>
      <c r="I2648" s="39"/>
      <c r="J2648" s="39"/>
      <c r="K2648" s="39"/>
      <c r="L2648" s="39"/>
      <c r="M2648" s="39"/>
    </row>
    <row r="2649" spans="1:13" ht="45" x14ac:dyDescent="0.2">
      <c r="A2649" s="877"/>
      <c r="B2649" s="916"/>
      <c r="C2649" s="293" t="s">
        <v>2</v>
      </c>
      <c r="D2649" s="77" t="str">
        <f>D2654</f>
        <v>0,0</v>
      </c>
      <c r="E2649" s="68" t="str">
        <f>G2649</f>
        <v>0,0</v>
      </c>
      <c r="F2649" s="96" t="s">
        <v>551</v>
      </c>
      <c r="G2649" s="83" t="str">
        <f>G2654</f>
        <v>0,0</v>
      </c>
      <c r="H2649" s="156"/>
      <c r="I2649" s="39"/>
      <c r="J2649" s="39"/>
      <c r="K2649" s="39"/>
      <c r="L2649" s="39"/>
      <c r="M2649" s="39"/>
    </row>
    <row r="2650" spans="1:13" ht="45" x14ac:dyDescent="0.2">
      <c r="A2650" s="877"/>
      <c r="B2650" s="916"/>
      <c r="C2650" s="583" t="s">
        <v>3</v>
      </c>
      <c r="D2650" s="77">
        <f>D2655</f>
        <v>0</v>
      </c>
      <c r="E2650" s="77">
        <f>E2655</f>
        <v>0</v>
      </c>
      <c r="F2650" s="295">
        <v>0</v>
      </c>
      <c r="G2650" s="83">
        <f>G2655</f>
        <v>0</v>
      </c>
      <c r="H2650" s="156"/>
      <c r="I2650" s="39"/>
      <c r="J2650" s="39"/>
      <c r="K2650" s="39"/>
      <c r="L2650" s="39"/>
      <c r="M2650" s="39"/>
    </row>
    <row r="2651" spans="1:13" x14ac:dyDescent="0.2">
      <c r="A2651" s="877"/>
      <c r="B2651" s="916"/>
      <c r="C2651" s="256" t="s">
        <v>97</v>
      </c>
      <c r="D2651" s="77" t="str">
        <f>D2656</f>
        <v>0,0</v>
      </c>
      <c r="E2651" s="68" t="str">
        <f>G2651</f>
        <v>0,0</v>
      </c>
      <c r="F2651" s="96" t="s">
        <v>551</v>
      </c>
      <c r="G2651" s="83" t="str">
        <f>G2656</f>
        <v>0,0</v>
      </c>
      <c r="H2651" s="156"/>
      <c r="I2651" s="39"/>
      <c r="J2651" s="39"/>
      <c r="K2651" s="39"/>
      <c r="L2651" s="39"/>
      <c r="M2651" s="39"/>
    </row>
    <row r="2652" spans="1:13" ht="15" customHeight="1" x14ac:dyDescent="0.2">
      <c r="A2652" s="877" t="s">
        <v>583</v>
      </c>
      <c r="B2652" s="899" t="s">
        <v>584</v>
      </c>
      <c r="C2652" s="261" t="s">
        <v>267</v>
      </c>
      <c r="D2652" s="77">
        <f>SUM(D2653:D2656)</f>
        <v>0</v>
      </c>
      <c r="E2652" s="77">
        <f>SUM(E2653:E2656)</f>
        <v>0</v>
      </c>
      <c r="F2652" s="295">
        <v>0</v>
      </c>
      <c r="G2652" s="83">
        <f>SUM(G2653:G2656)</f>
        <v>0</v>
      </c>
      <c r="H2652" s="156"/>
      <c r="I2652" s="39"/>
      <c r="J2652" s="39"/>
      <c r="K2652" s="39"/>
      <c r="L2652" s="39"/>
      <c r="M2652" s="39"/>
    </row>
    <row r="2653" spans="1:13" ht="45" x14ac:dyDescent="0.2">
      <c r="A2653" s="877"/>
      <c r="B2653" s="899"/>
      <c r="C2653" s="584" t="s">
        <v>8</v>
      </c>
      <c r="D2653" s="68" t="s">
        <v>551</v>
      </c>
      <c r="E2653" s="68" t="s">
        <v>551</v>
      </c>
      <c r="F2653" s="96" t="s">
        <v>551</v>
      </c>
      <c r="G2653" s="81" t="s">
        <v>551</v>
      </c>
      <c r="H2653" s="156"/>
      <c r="I2653" s="39"/>
      <c r="J2653" s="39"/>
      <c r="K2653" s="39"/>
      <c r="L2653" s="39"/>
      <c r="M2653" s="39"/>
    </row>
    <row r="2654" spans="1:13" ht="45" x14ac:dyDescent="0.2">
      <c r="A2654" s="877"/>
      <c r="B2654" s="899"/>
      <c r="C2654" s="293" t="s">
        <v>2</v>
      </c>
      <c r="D2654" s="68" t="s">
        <v>551</v>
      </c>
      <c r="E2654" s="68" t="s">
        <v>551</v>
      </c>
      <c r="F2654" s="96" t="s">
        <v>551</v>
      </c>
      <c r="G2654" s="81" t="s">
        <v>551</v>
      </c>
      <c r="H2654" s="156"/>
      <c r="I2654" s="39"/>
      <c r="J2654" s="39"/>
      <c r="K2654" s="39"/>
      <c r="L2654" s="39"/>
      <c r="M2654" s="39"/>
    </row>
    <row r="2655" spans="1:13" ht="45" x14ac:dyDescent="0.2">
      <c r="A2655" s="877"/>
      <c r="B2655" s="899"/>
      <c r="C2655" s="583" t="s">
        <v>3</v>
      </c>
      <c r="D2655" s="77">
        <f>D2660+D2665</f>
        <v>0</v>
      </c>
      <c r="E2655" s="77">
        <f>E2660+E2665</f>
        <v>0</v>
      </c>
      <c r="F2655" s="295">
        <v>0</v>
      </c>
      <c r="G2655" s="83">
        <f>G2660+G2665</f>
        <v>0</v>
      </c>
      <c r="H2655" s="156"/>
      <c r="I2655" s="39"/>
      <c r="J2655" s="39"/>
      <c r="K2655" s="39"/>
      <c r="L2655" s="39"/>
      <c r="M2655" s="39"/>
    </row>
    <row r="2656" spans="1:13" x14ac:dyDescent="0.2">
      <c r="A2656" s="877"/>
      <c r="B2656" s="899"/>
      <c r="C2656" s="256" t="s">
        <v>97</v>
      </c>
      <c r="D2656" s="68" t="s">
        <v>551</v>
      </c>
      <c r="E2656" s="68" t="str">
        <f>G2656</f>
        <v>0,0</v>
      </c>
      <c r="F2656" s="96" t="s">
        <v>551</v>
      </c>
      <c r="G2656" s="81" t="s">
        <v>551</v>
      </c>
      <c r="H2656" s="156"/>
      <c r="I2656" s="39"/>
      <c r="J2656" s="39"/>
      <c r="K2656" s="39"/>
      <c r="L2656" s="39"/>
      <c r="M2656" s="39"/>
    </row>
    <row r="2657" spans="1:13" ht="15" customHeight="1" x14ac:dyDescent="0.2">
      <c r="A2657" s="877" t="s">
        <v>585</v>
      </c>
      <c r="B2657" s="899" t="s">
        <v>586</v>
      </c>
      <c r="C2657" s="261" t="s">
        <v>267</v>
      </c>
      <c r="D2657" s="77">
        <f>SUM(D2658:D2661)</f>
        <v>0</v>
      </c>
      <c r="E2657" s="68" t="str">
        <f>G2657</f>
        <v>0,0</v>
      </c>
      <c r="F2657" s="96" t="s">
        <v>551</v>
      </c>
      <c r="G2657" s="81" t="s">
        <v>551</v>
      </c>
      <c r="H2657" s="156"/>
      <c r="I2657" s="39"/>
      <c r="J2657" s="39"/>
      <c r="K2657" s="39"/>
      <c r="L2657" s="39"/>
      <c r="M2657" s="39"/>
    </row>
    <row r="2658" spans="1:13" ht="45" x14ac:dyDescent="0.2">
      <c r="A2658" s="877"/>
      <c r="B2658" s="899"/>
      <c r="C2658" s="584" t="s">
        <v>8</v>
      </c>
      <c r="D2658" s="68" t="s">
        <v>551</v>
      </c>
      <c r="E2658" s="68" t="s">
        <v>551</v>
      </c>
      <c r="F2658" s="96" t="s">
        <v>551</v>
      </c>
      <c r="G2658" s="81" t="s">
        <v>551</v>
      </c>
      <c r="H2658" s="156"/>
      <c r="I2658" s="39"/>
      <c r="J2658" s="39"/>
      <c r="K2658" s="39"/>
      <c r="L2658" s="39"/>
      <c r="M2658" s="39"/>
    </row>
    <row r="2659" spans="1:13" ht="45" x14ac:dyDescent="0.2">
      <c r="A2659" s="877"/>
      <c r="B2659" s="899"/>
      <c r="C2659" s="293" t="s">
        <v>2</v>
      </c>
      <c r="D2659" s="68" t="s">
        <v>551</v>
      </c>
      <c r="E2659" s="68" t="s">
        <v>551</v>
      </c>
      <c r="F2659" s="96" t="s">
        <v>551</v>
      </c>
      <c r="G2659" s="81" t="s">
        <v>551</v>
      </c>
      <c r="H2659" s="156"/>
      <c r="I2659" s="39"/>
      <c r="J2659" s="39"/>
      <c r="K2659" s="39"/>
      <c r="L2659" s="39"/>
      <c r="M2659" s="39"/>
    </row>
    <row r="2660" spans="1:13" ht="45" x14ac:dyDescent="0.2">
      <c r="A2660" s="877"/>
      <c r="B2660" s="899"/>
      <c r="C2660" s="583" t="s">
        <v>3</v>
      </c>
      <c r="D2660" s="68">
        <v>0</v>
      </c>
      <c r="E2660" s="68" t="s">
        <v>551</v>
      </c>
      <c r="F2660" s="96" t="s">
        <v>551</v>
      </c>
      <c r="G2660" s="81" t="s">
        <v>551</v>
      </c>
      <c r="H2660" s="156"/>
      <c r="I2660" s="39"/>
      <c r="J2660" s="39"/>
      <c r="K2660" s="39"/>
      <c r="L2660" s="39"/>
      <c r="M2660" s="39"/>
    </row>
    <row r="2661" spans="1:13" x14ac:dyDescent="0.2">
      <c r="A2661" s="877"/>
      <c r="B2661" s="899"/>
      <c r="C2661" s="256" t="s">
        <v>97</v>
      </c>
      <c r="D2661" s="68" t="s">
        <v>551</v>
      </c>
      <c r="E2661" s="68" t="s">
        <v>551</v>
      </c>
      <c r="F2661" s="96" t="s">
        <v>551</v>
      </c>
      <c r="G2661" s="81" t="s">
        <v>551</v>
      </c>
      <c r="H2661" s="156"/>
      <c r="I2661" s="39"/>
      <c r="J2661" s="39"/>
      <c r="K2661" s="39"/>
      <c r="L2661" s="39"/>
      <c r="M2661" s="39"/>
    </row>
    <row r="2662" spans="1:13" ht="15" customHeight="1" x14ac:dyDescent="0.2">
      <c r="A2662" s="877" t="s">
        <v>587</v>
      </c>
      <c r="B2662" s="899" t="s">
        <v>588</v>
      </c>
      <c r="C2662" s="261" t="s">
        <v>267</v>
      </c>
      <c r="D2662" s="77">
        <f>SUM(D2663:D2666)</f>
        <v>0</v>
      </c>
      <c r="E2662" s="68">
        <f>G2662</f>
        <v>0</v>
      </c>
      <c r="F2662" s="295">
        <v>0</v>
      </c>
      <c r="G2662" s="83">
        <f>SUM(G2663:G2666)</f>
        <v>0</v>
      </c>
      <c r="H2662" s="156"/>
      <c r="I2662" s="39"/>
      <c r="J2662" s="39"/>
      <c r="K2662" s="39"/>
      <c r="L2662" s="39"/>
      <c r="M2662" s="39"/>
    </row>
    <row r="2663" spans="1:13" ht="45" x14ac:dyDescent="0.2">
      <c r="A2663" s="877"/>
      <c r="B2663" s="899"/>
      <c r="C2663" s="584" t="s">
        <v>8</v>
      </c>
      <c r="D2663" s="68" t="s">
        <v>551</v>
      </c>
      <c r="E2663" s="68" t="s">
        <v>551</v>
      </c>
      <c r="F2663" s="96" t="s">
        <v>551</v>
      </c>
      <c r="G2663" s="81" t="s">
        <v>551</v>
      </c>
      <c r="H2663" s="886"/>
      <c r="I2663" s="39"/>
      <c r="J2663" s="39"/>
      <c r="K2663" s="39"/>
      <c r="L2663" s="39"/>
      <c r="M2663" s="39"/>
    </row>
    <row r="2664" spans="1:13" ht="45" x14ac:dyDescent="0.2">
      <c r="A2664" s="877"/>
      <c r="B2664" s="899"/>
      <c r="C2664" s="293" t="s">
        <v>2</v>
      </c>
      <c r="D2664" s="68" t="s">
        <v>551</v>
      </c>
      <c r="E2664" s="68" t="s">
        <v>551</v>
      </c>
      <c r="F2664" s="96" t="s">
        <v>551</v>
      </c>
      <c r="G2664" s="81" t="s">
        <v>551</v>
      </c>
      <c r="H2664" s="911"/>
      <c r="I2664" s="39"/>
      <c r="J2664" s="39"/>
      <c r="K2664" s="39"/>
      <c r="L2664" s="39"/>
      <c r="M2664" s="39"/>
    </row>
    <row r="2665" spans="1:13" ht="45" x14ac:dyDescent="0.2">
      <c r="A2665" s="877"/>
      <c r="B2665" s="899"/>
      <c r="C2665" s="583" t="s">
        <v>3</v>
      </c>
      <c r="D2665" s="68">
        <v>0</v>
      </c>
      <c r="E2665" s="68">
        <f>G2665</f>
        <v>0</v>
      </c>
      <c r="F2665" s="295">
        <v>0</v>
      </c>
      <c r="G2665" s="82">
        <v>0</v>
      </c>
      <c r="H2665" s="887"/>
      <c r="I2665" s="39"/>
      <c r="J2665" s="39"/>
      <c r="K2665" s="39"/>
      <c r="L2665" s="39"/>
      <c r="M2665" s="39"/>
    </row>
    <row r="2666" spans="1:13" x14ac:dyDescent="0.2">
      <c r="A2666" s="877"/>
      <c r="B2666" s="899"/>
      <c r="C2666" s="256" t="s">
        <v>97</v>
      </c>
      <c r="D2666" s="68" t="s">
        <v>551</v>
      </c>
      <c r="E2666" s="68" t="s">
        <v>551</v>
      </c>
      <c r="F2666" s="96" t="s">
        <v>551</v>
      </c>
      <c r="G2666" s="81" t="s">
        <v>551</v>
      </c>
      <c r="H2666" s="156"/>
      <c r="I2666" s="39"/>
      <c r="J2666" s="39"/>
      <c r="K2666" s="39"/>
      <c r="L2666" s="39"/>
      <c r="M2666" s="39"/>
    </row>
    <row r="2667" spans="1:13" ht="15" customHeight="1" x14ac:dyDescent="0.2">
      <c r="A2667" s="877" t="s">
        <v>589</v>
      </c>
      <c r="B2667" s="916" t="s">
        <v>590</v>
      </c>
      <c r="C2667" s="261" t="s">
        <v>267</v>
      </c>
      <c r="D2667" s="68" t="s">
        <v>551</v>
      </c>
      <c r="E2667" s="68" t="s">
        <v>551</v>
      </c>
      <c r="F2667" s="96" t="s">
        <v>551</v>
      </c>
      <c r="G2667" s="81" t="s">
        <v>551</v>
      </c>
      <c r="H2667" s="156"/>
      <c r="I2667" s="39"/>
      <c r="J2667" s="39"/>
      <c r="K2667" s="39"/>
      <c r="L2667" s="39"/>
      <c r="M2667" s="39"/>
    </row>
    <row r="2668" spans="1:13" ht="45" x14ac:dyDescent="0.2">
      <c r="A2668" s="877"/>
      <c r="B2668" s="916"/>
      <c r="C2668" s="584" t="s">
        <v>8</v>
      </c>
      <c r="D2668" s="68" t="s">
        <v>551</v>
      </c>
      <c r="E2668" s="68" t="s">
        <v>551</v>
      </c>
      <c r="F2668" s="96" t="s">
        <v>551</v>
      </c>
      <c r="G2668" s="81" t="s">
        <v>551</v>
      </c>
      <c r="H2668" s="156"/>
      <c r="I2668" s="39"/>
      <c r="J2668" s="39"/>
      <c r="K2668" s="39"/>
      <c r="L2668" s="39"/>
      <c r="M2668" s="39"/>
    </row>
    <row r="2669" spans="1:13" ht="45" x14ac:dyDescent="0.2">
      <c r="A2669" s="877"/>
      <c r="B2669" s="916"/>
      <c r="C2669" s="293" t="s">
        <v>2</v>
      </c>
      <c r="D2669" s="68" t="s">
        <v>551</v>
      </c>
      <c r="E2669" s="68" t="s">
        <v>551</v>
      </c>
      <c r="F2669" s="96" t="s">
        <v>551</v>
      </c>
      <c r="G2669" s="81" t="s">
        <v>551</v>
      </c>
      <c r="H2669" s="156"/>
      <c r="I2669" s="39"/>
      <c r="J2669" s="39"/>
      <c r="K2669" s="39"/>
      <c r="L2669" s="39"/>
      <c r="M2669" s="39"/>
    </row>
    <row r="2670" spans="1:13" ht="45" x14ac:dyDescent="0.2">
      <c r="A2670" s="877"/>
      <c r="B2670" s="916"/>
      <c r="C2670" s="583" t="s">
        <v>3</v>
      </c>
      <c r="D2670" s="68" t="s">
        <v>551</v>
      </c>
      <c r="E2670" s="68" t="s">
        <v>551</v>
      </c>
      <c r="F2670" s="96" t="s">
        <v>551</v>
      </c>
      <c r="G2670" s="81" t="s">
        <v>551</v>
      </c>
      <c r="H2670" s="156"/>
      <c r="I2670" s="39"/>
      <c r="J2670" s="39"/>
      <c r="K2670" s="39"/>
      <c r="L2670" s="39"/>
      <c r="M2670" s="39"/>
    </row>
    <row r="2671" spans="1:13" x14ac:dyDescent="0.2">
      <c r="A2671" s="877"/>
      <c r="B2671" s="916"/>
      <c r="C2671" s="256" t="s">
        <v>97</v>
      </c>
      <c r="D2671" s="68" t="s">
        <v>551</v>
      </c>
      <c r="E2671" s="68" t="s">
        <v>551</v>
      </c>
      <c r="F2671" s="96" t="s">
        <v>551</v>
      </c>
      <c r="G2671" s="81" t="s">
        <v>551</v>
      </c>
      <c r="H2671" s="156"/>
      <c r="I2671" s="39"/>
      <c r="J2671" s="39"/>
      <c r="K2671" s="39"/>
      <c r="L2671" s="39"/>
      <c r="M2671" s="39"/>
    </row>
    <row r="2672" spans="1:13" ht="30" customHeight="1" x14ac:dyDescent="0.2">
      <c r="A2672" s="877" t="s">
        <v>591</v>
      </c>
      <c r="B2672" s="899" t="s">
        <v>1759</v>
      </c>
      <c r="C2672" s="261" t="s">
        <v>267</v>
      </c>
      <c r="D2672" s="68" t="s">
        <v>551</v>
      </c>
      <c r="E2672" s="68" t="s">
        <v>551</v>
      </c>
      <c r="F2672" s="96" t="s">
        <v>551</v>
      </c>
      <c r="G2672" s="81" t="s">
        <v>551</v>
      </c>
      <c r="H2672" s="156"/>
      <c r="I2672" s="39"/>
      <c r="J2672" s="39"/>
      <c r="K2672" s="39"/>
      <c r="L2672" s="39"/>
      <c r="M2672" s="39"/>
    </row>
    <row r="2673" spans="1:13" ht="45" x14ac:dyDescent="0.2">
      <c r="A2673" s="877"/>
      <c r="B2673" s="899"/>
      <c r="C2673" s="584" t="s">
        <v>8</v>
      </c>
      <c r="D2673" s="68" t="s">
        <v>551</v>
      </c>
      <c r="E2673" s="68" t="s">
        <v>551</v>
      </c>
      <c r="F2673" s="96" t="s">
        <v>551</v>
      </c>
      <c r="G2673" s="81" t="s">
        <v>551</v>
      </c>
      <c r="H2673" s="156"/>
      <c r="I2673" s="39"/>
      <c r="J2673" s="39"/>
      <c r="K2673" s="39"/>
      <c r="L2673" s="39"/>
      <c r="M2673" s="39"/>
    </row>
    <row r="2674" spans="1:13" ht="63" customHeight="1" x14ac:dyDescent="0.2">
      <c r="A2674" s="877"/>
      <c r="B2674" s="899"/>
      <c r="C2674" s="293" t="s">
        <v>2</v>
      </c>
      <c r="D2674" s="68" t="s">
        <v>551</v>
      </c>
      <c r="E2674" s="68" t="s">
        <v>551</v>
      </c>
      <c r="F2674" s="96" t="s">
        <v>551</v>
      </c>
      <c r="G2674" s="81" t="s">
        <v>551</v>
      </c>
      <c r="H2674" s="156"/>
      <c r="I2674" s="39"/>
      <c r="J2674" s="39"/>
      <c r="K2674" s="39"/>
      <c r="L2674" s="39"/>
      <c r="M2674" s="39"/>
    </row>
    <row r="2675" spans="1:13" ht="45" x14ac:dyDescent="0.2">
      <c r="A2675" s="877"/>
      <c r="B2675" s="899"/>
      <c r="C2675" s="583" t="s">
        <v>3</v>
      </c>
      <c r="D2675" s="68" t="s">
        <v>551</v>
      </c>
      <c r="E2675" s="68" t="s">
        <v>551</v>
      </c>
      <c r="F2675" s="96" t="s">
        <v>551</v>
      </c>
      <c r="G2675" s="81" t="s">
        <v>551</v>
      </c>
      <c r="H2675" s="156"/>
      <c r="I2675" s="39"/>
      <c r="J2675" s="39"/>
      <c r="K2675" s="39"/>
      <c r="L2675" s="39"/>
      <c r="M2675" s="39"/>
    </row>
    <row r="2676" spans="1:13" ht="48.75" customHeight="1" x14ac:dyDescent="0.2">
      <c r="A2676" s="877"/>
      <c r="B2676" s="899"/>
      <c r="C2676" s="256" t="s">
        <v>97</v>
      </c>
      <c r="D2676" s="68" t="s">
        <v>551</v>
      </c>
      <c r="E2676" s="68" t="s">
        <v>551</v>
      </c>
      <c r="F2676" s="96" t="s">
        <v>551</v>
      </c>
      <c r="G2676" s="81" t="s">
        <v>551</v>
      </c>
      <c r="H2676" s="156"/>
      <c r="I2676" s="39"/>
      <c r="J2676" s="39"/>
      <c r="K2676" s="39"/>
      <c r="L2676" s="39"/>
      <c r="M2676" s="39"/>
    </row>
    <row r="2677" spans="1:13" ht="15" customHeight="1" x14ac:dyDescent="0.2">
      <c r="A2677" s="877" t="s">
        <v>593</v>
      </c>
      <c r="B2677" s="899" t="s">
        <v>594</v>
      </c>
      <c r="C2677" s="261" t="s">
        <v>267</v>
      </c>
      <c r="D2677" s="68" t="s">
        <v>551</v>
      </c>
      <c r="E2677" s="68" t="s">
        <v>551</v>
      </c>
      <c r="F2677" s="96" t="s">
        <v>551</v>
      </c>
      <c r="G2677" s="81" t="s">
        <v>551</v>
      </c>
      <c r="H2677" s="156"/>
      <c r="I2677" s="39"/>
      <c r="J2677" s="39"/>
      <c r="K2677" s="39"/>
      <c r="L2677" s="39"/>
      <c r="M2677" s="39"/>
    </row>
    <row r="2678" spans="1:13" ht="45" x14ac:dyDescent="0.2">
      <c r="A2678" s="877"/>
      <c r="B2678" s="899"/>
      <c r="C2678" s="584" t="s">
        <v>8</v>
      </c>
      <c r="D2678" s="68" t="s">
        <v>551</v>
      </c>
      <c r="E2678" s="68" t="s">
        <v>551</v>
      </c>
      <c r="F2678" s="96" t="s">
        <v>551</v>
      </c>
      <c r="G2678" s="81" t="s">
        <v>551</v>
      </c>
      <c r="H2678" s="156"/>
      <c r="I2678" s="39"/>
      <c r="J2678" s="39"/>
      <c r="K2678" s="39"/>
      <c r="L2678" s="39"/>
      <c r="M2678" s="39"/>
    </row>
    <row r="2679" spans="1:13" ht="45" x14ac:dyDescent="0.2">
      <c r="A2679" s="877"/>
      <c r="B2679" s="899"/>
      <c r="C2679" s="293" t="s">
        <v>2</v>
      </c>
      <c r="D2679" s="68" t="s">
        <v>551</v>
      </c>
      <c r="E2679" s="68" t="s">
        <v>551</v>
      </c>
      <c r="F2679" s="96" t="s">
        <v>551</v>
      </c>
      <c r="G2679" s="81" t="s">
        <v>551</v>
      </c>
      <c r="H2679" s="156"/>
      <c r="I2679" s="39"/>
      <c r="J2679" s="39"/>
      <c r="K2679" s="39"/>
      <c r="L2679" s="39"/>
      <c r="M2679" s="39"/>
    </row>
    <row r="2680" spans="1:13" ht="45" x14ac:dyDescent="0.2">
      <c r="A2680" s="877"/>
      <c r="B2680" s="899"/>
      <c r="C2680" s="583" t="s">
        <v>3</v>
      </c>
      <c r="D2680" s="68" t="s">
        <v>551</v>
      </c>
      <c r="E2680" s="68" t="s">
        <v>551</v>
      </c>
      <c r="F2680" s="96" t="s">
        <v>551</v>
      </c>
      <c r="G2680" s="81" t="s">
        <v>551</v>
      </c>
      <c r="H2680" s="156"/>
      <c r="I2680" s="39"/>
      <c r="J2680" s="39"/>
      <c r="K2680" s="39"/>
      <c r="L2680" s="39"/>
      <c r="M2680" s="39"/>
    </row>
    <row r="2681" spans="1:13" x14ac:dyDescent="0.2">
      <c r="A2681" s="877"/>
      <c r="B2681" s="899"/>
      <c r="C2681" s="256" t="s">
        <v>97</v>
      </c>
      <c r="D2681" s="68" t="s">
        <v>551</v>
      </c>
      <c r="E2681" s="68" t="s">
        <v>551</v>
      </c>
      <c r="F2681" s="96" t="s">
        <v>551</v>
      </c>
      <c r="G2681" s="81" t="s">
        <v>551</v>
      </c>
      <c r="H2681" s="156"/>
      <c r="I2681" s="39"/>
      <c r="J2681" s="39"/>
      <c r="K2681" s="39"/>
      <c r="L2681" s="39"/>
      <c r="M2681" s="39"/>
    </row>
    <row r="2682" spans="1:13" ht="15" customHeight="1" x14ac:dyDescent="0.2">
      <c r="A2682" s="877" t="s">
        <v>595</v>
      </c>
      <c r="B2682" s="899" t="s">
        <v>596</v>
      </c>
      <c r="C2682" s="261" t="s">
        <v>267</v>
      </c>
      <c r="D2682" s="68" t="s">
        <v>551</v>
      </c>
      <c r="E2682" s="68" t="s">
        <v>551</v>
      </c>
      <c r="F2682" s="96" t="s">
        <v>551</v>
      </c>
      <c r="G2682" s="81" t="s">
        <v>551</v>
      </c>
      <c r="H2682" s="156"/>
      <c r="I2682" s="39"/>
      <c r="J2682" s="39"/>
      <c r="K2682" s="39"/>
      <c r="L2682" s="39"/>
      <c r="M2682" s="39"/>
    </row>
    <row r="2683" spans="1:13" ht="45" x14ac:dyDescent="0.2">
      <c r="A2683" s="877"/>
      <c r="B2683" s="899"/>
      <c r="C2683" s="584" t="s">
        <v>8</v>
      </c>
      <c r="D2683" s="68" t="s">
        <v>551</v>
      </c>
      <c r="E2683" s="68" t="s">
        <v>551</v>
      </c>
      <c r="F2683" s="96" t="s">
        <v>551</v>
      </c>
      <c r="G2683" s="81" t="s">
        <v>551</v>
      </c>
      <c r="H2683" s="156"/>
      <c r="I2683" s="39"/>
      <c r="J2683" s="39"/>
      <c r="K2683" s="39"/>
      <c r="L2683" s="39"/>
      <c r="M2683" s="39"/>
    </row>
    <row r="2684" spans="1:13" ht="45" x14ac:dyDescent="0.2">
      <c r="A2684" s="877"/>
      <c r="B2684" s="899"/>
      <c r="C2684" s="293" t="s">
        <v>2</v>
      </c>
      <c r="D2684" s="68" t="s">
        <v>551</v>
      </c>
      <c r="E2684" s="68" t="s">
        <v>551</v>
      </c>
      <c r="F2684" s="96" t="s">
        <v>551</v>
      </c>
      <c r="G2684" s="81" t="s">
        <v>551</v>
      </c>
      <c r="H2684" s="156"/>
      <c r="I2684" s="39"/>
      <c r="J2684" s="39"/>
      <c r="K2684" s="39"/>
      <c r="L2684" s="39"/>
      <c r="M2684" s="39"/>
    </row>
    <row r="2685" spans="1:13" ht="45" x14ac:dyDescent="0.2">
      <c r="A2685" s="877"/>
      <c r="B2685" s="899"/>
      <c r="C2685" s="583" t="s">
        <v>3</v>
      </c>
      <c r="D2685" s="68" t="s">
        <v>551</v>
      </c>
      <c r="E2685" s="68" t="s">
        <v>551</v>
      </c>
      <c r="F2685" s="96" t="s">
        <v>551</v>
      </c>
      <c r="G2685" s="81" t="s">
        <v>551</v>
      </c>
      <c r="H2685" s="156"/>
      <c r="I2685" s="39"/>
      <c r="J2685" s="39"/>
      <c r="K2685" s="39"/>
      <c r="L2685" s="39"/>
      <c r="M2685" s="39"/>
    </row>
    <row r="2686" spans="1:13" x14ac:dyDescent="0.2">
      <c r="A2686" s="877"/>
      <c r="B2686" s="899"/>
      <c r="C2686" s="256" t="s">
        <v>97</v>
      </c>
      <c r="D2686" s="68" t="s">
        <v>551</v>
      </c>
      <c r="E2686" s="68" t="s">
        <v>551</v>
      </c>
      <c r="F2686" s="96" t="s">
        <v>551</v>
      </c>
      <c r="G2686" s="81" t="s">
        <v>551</v>
      </c>
      <c r="H2686" s="156"/>
      <c r="I2686" s="39"/>
      <c r="J2686" s="39"/>
      <c r="K2686" s="39"/>
      <c r="L2686" s="39"/>
      <c r="M2686" s="39"/>
    </row>
    <row r="2687" spans="1:13" ht="15" customHeight="1" x14ac:dyDescent="0.2">
      <c r="A2687" s="877" t="s">
        <v>597</v>
      </c>
      <c r="B2687" s="899" t="s">
        <v>598</v>
      </c>
      <c r="C2687" s="261" t="s">
        <v>267</v>
      </c>
      <c r="D2687" s="68" t="s">
        <v>551</v>
      </c>
      <c r="E2687" s="68" t="s">
        <v>551</v>
      </c>
      <c r="F2687" s="96" t="s">
        <v>551</v>
      </c>
      <c r="G2687" s="81" t="s">
        <v>551</v>
      </c>
      <c r="H2687" s="156"/>
      <c r="I2687" s="39"/>
      <c r="J2687" s="39"/>
      <c r="K2687" s="39"/>
      <c r="L2687" s="39"/>
      <c r="M2687" s="39"/>
    </row>
    <row r="2688" spans="1:13" ht="45" x14ac:dyDescent="0.2">
      <c r="A2688" s="877"/>
      <c r="B2688" s="899"/>
      <c r="C2688" s="584" t="s">
        <v>8</v>
      </c>
      <c r="D2688" s="68" t="s">
        <v>551</v>
      </c>
      <c r="E2688" s="68" t="s">
        <v>551</v>
      </c>
      <c r="F2688" s="96" t="s">
        <v>551</v>
      </c>
      <c r="G2688" s="81" t="s">
        <v>551</v>
      </c>
      <c r="H2688" s="156"/>
      <c r="I2688" s="39"/>
      <c r="J2688" s="39"/>
      <c r="K2688" s="39"/>
      <c r="L2688" s="39"/>
      <c r="M2688" s="39"/>
    </row>
    <row r="2689" spans="1:13" ht="45" x14ac:dyDescent="0.2">
      <c r="A2689" s="877"/>
      <c r="B2689" s="899"/>
      <c r="C2689" s="293" t="s">
        <v>2</v>
      </c>
      <c r="D2689" s="68" t="s">
        <v>551</v>
      </c>
      <c r="E2689" s="68" t="s">
        <v>551</v>
      </c>
      <c r="F2689" s="96" t="s">
        <v>551</v>
      </c>
      <c r="G2689" s="81" t="s">
        <v>551</v>
      </c>
      <c r="H2689" s="156"/>
      <c r="I2689" s="39"/>
      <c r="J2689" s="39"/>
      <c r="K2689" s="39"/>
      <c r="L2689" s="39"/>
      <c r="M2689" s="39"/>
    </row>
    <row r="2690" spans="1:13" ht="45" x14ac:dyDescent="0.2">
      <c r="A2690" s="877"/>
      <c r="B2690" s="899"/>
      <c r="C2690" s="583" t="s">
        <v>3</v>
      </c>
      <c r="D2690" s="68" t="s">
        <v>551</v>
      </c>
      <c r="E2690" s="68" t="s">
        <v>551</v>
      </c>
      <c r="F2690" s="96" t="s">
        <v>551</v>
      </c>
      <c r="G2690" s="81" t="s">
        <v>551</v>
      </c>
      <c r="H2690" s="156"/>
      <c r="I2690" s="39"/>
      <c r="J2690" s="39"/>
      <c r="K2690" s="39"/>
      <c r="L2690" s="39"/>
      <c r="M2690" s="39"/>
    </row>
    <row r="2691" spans="1:13" ht="24" customHeight="1" x14ac:dyDescent="0.2">
      <c r="A2691" s="877"/>
      <c r="B2691" s="899"/>
      <c r="C2691" s="256" t="s">
        <v>97</v>
      </c>
      <c r="D2691" s="68" t="s">
        <v>551</v>
      </c>
      <c r="E2691" s="68" t="s">
        <v>551</v>
      </c>
      <c r="F2691" s="96" t="s">
        <v>551</v>
      </c>
      <c r="G2691" s="81" t="s">
        <v>551</v>
      </c>
      <c r="H2691" s="156"/>
      <c r="I2691" s="39"/>
      <c r="J2691" s="39"/>
      <c r="K2691" s="39"/>
      <c r="L2691" s="39"/>
      <c r="M2691" s="39"/>
    </row>
    <row r="2692" spans="1:13" ht="15" customHeight="1" x14ac:dyDescent="0.2">
      <c r="A2692" s="875" t="s">
        <v>895</v>
      </c>
      <c r="B2692" s="916" t="s">
        <v>896</v>
      </c>
      <c r="C2692" s="610" t="s">
        <v>267</v>
      </c>
      <c r="D2692" s="153">
        <f>D2697</f>
        <v>0</v>
      </c>
      <c r="E2692" s="153">
        <f t="shared" ref="E2692:E2696" si="315">E2697</f>
        <v>0</v>
      </c>
      <c r="F2692" s="390">
        <v>0</v>
      </c>
      <c r="G2692" s="81">
        <f>G2697</f>
        <v>0</v>
      </c>
      <c r="H2692" s="157"/>
      <c r="I2692" s="39"/>
      <c r="J2692" s="39"/>
      <c r="K2692" s="39"/>
      <c r="L2692" s="39"/>
      <c r="M2692" s="39"/>
    </row>
    <row r="2693" spans="1:13" ht="45" x14ac:dyDescent="0.2">
      <c r="A2693" s="875"/>
      <c r="B2693" s="916"/>
      <c r="C2693" s="611" t="s">
        <v>8</v>
      </c>
      <c r="D2693" s="153">
        <f>D2698</f>
        <v>0</v>
      </c>
      <c r="E2693" s="153">
        <f t="shared" si="315"/>
        <v>0</v>
      </c>
      <c r="F2693" s="390">
        <v>0</v>
      </c>
      <c r="G2693" s="81">
        <f>G2698</f>
        <v>0</v>
      </c>
      <c r="H2693" s="157"/>
      <c r="I2693" s="39"/>
      <c r="J2693" s="39"/>
      <c r="K2693" s="39"/>
      <c r="L2693" s="39"/>
      <c r="M2693" s="39"/>
    </row>
    <row r="2694" spans="1:13" ht="45" x14ac:dyDescent="0.2">
      <c r="A2694" s="875"/>
      <c r="B2694" s="916"/>
      <c r="C2694" s="612" t="s">
        <v>2</v>
      </c>
      <c r="D2694" s="153">
        <f>D2699</f>
        <v>0</v>
      </c>
      <c r="E2694" s="153">
        <f t="shared" si="315"/>
        <v>0</v>
      </c>
      <c r="F2694" s="390">
        <v>0</v>
      </c>
      <c r="G2694" s="81">
        <f>G2699</f>
        <v>0</v>
      </c>
      <c r="H2694" s="157"/>
      <c r="I2694" s="39"/>
      <c r="J2694" s="39"/>
      <c r="K2694" s="39"/>
      <c r="L2694" s="39"/>
      <c r="M2694" s="39"/>
    </row>
    <row r="2695" spans="1:13" ht="45" x14ac:dyDescent="0.2">
      <c r="A2695" s="875"/>
      <c r="B2695" s="916"/>
      <c r="C2695" s="613" t="s">
        <v>3</v>
      </c>
      <c r="D2695" s="153">
        <f>D2700</f>
        <v>0</v>
      </c>
      <c r="E2695" s="153">
        <f t="shared" si="315"/>
        <v>0</v>
      </c>
      <c r="F2695" s="390">
        <v>0</v>
      </c>
      <c r="G2695" s="81">
        <f>G2700</f>
        <v>0</v>
      </c>
      <c r="H2695" s="157"/>
      <c r="I2695" s="39"/>
      <c r="J2695" s="39"/>
      <c r="K2695" s="39"/>
      <c r="L2695" s="39"/>
      <c r="M2695" s="39"/>
    </row>
    <row r="2696" spans="1:13" x14ac:dyDescent="0.2">
      <c r="A2696" s="875"/>
      <c r="B2696" s="916"/>
      <c r="C2696" s="614" t="s">
        <v>97</v>
      </c>
      <c r="D2696" s="153">
        <f>D2701</f>
        <v>0</v>
      </c>
      <c r="E2696" s="153">
        <f t="shared" si="315"/>
        <v>0</v>
      </c>
      <c r="F2696" s="390">
        <v>0</v>
      </c>
      <c r="G2696" s="81">
        <f>G2701</f>
        <v>0</v>
      </c>
      <c r="H2696" s="157"/>
      <c r="I2696" s="39"/>
      <c r="J2696" s="39"/>
      <c r="K2696" s="39"/>
      <c r="L2696" s="39"/>
      <c r="M2696" s="39"/>
    </row>
    <row r="2697" spans="1:13" ht="15" customHeight="1" x14ac:dyDescent="0.2">
      <c r="A2697" s="875" t="s">
        <v>897</v>
      </c>
      <c r="B2697" s="899" t="s">
        <v>898</v>
      </c>
      <c r="C2697" s="610" t="s">
        <v>267</v>
      </c>
      <c r="D2697" s="153">
        <f>SUM(D2698:D2701)</f>
        <v>0</v>
      </c>
      <c r="E2697" s="153">
        <f>SUM(E2698:E2701)</f>
        <v>0</v>
      </c>
      <c r="F2697" s="390">
        <v>0</v>
      </c>
      <c r="G2697" s="81">
        <f>SUM(G2698:G2701)</f>
        <v>0</v>
      </c>
      <c r="H2697" s="157"/>
      <c r="I2697" s="39"/>
      <c r="J2697" s="39"/>
      <c r="K2697" s="39"/>
      <c r="L2697" s="39"/>
      <c r="M2697" s="39"/>
    </row>
    <row r="2698" spans="1:13" ht="45" x14ac:dyDescent="0.2">
      <c r="A2698" s="875"/>
      <c r="B2698" s="899"/>
      <c r="C2698" s="611" t="s">
        <v>8</v>
      </c>
      <c r="D2698" s="153">
        <f t="shared" ref="D2698:E2701" si="316">D2703+D2708</f>
        <v>0</v>
      </c>
      <c r="E2698" s="153">
        <f t="shared" si="316"/>
        <v>0</v>
      </c>
      <c r="F2698" s="390">
        <v>0</v>
      </c>
      <c r="G2698" s="81">
        <f>G2703+G2708</f>
        <v>0</v>
      </c>
      <c r="H2698" s="157"/>
      <c r="I2698" s="39"/>
      <c r="J2698" s="39"/>
      <c r="K2698" s="39"/>
      <c r="L2698" s="39"/>
      <c r="M2698" s="39"/>
    </row>
    <row r="2699" spans="1:13" ht="45" x14ac:dyDescent="0.2">
      <c r="A2699" s="875"/>
      <c r="B2699" s="899"/>
      <c r="C2699" s="612" t="s">
        <v>2</v>
      </c>
      <c r="D2699" s="153">
        <f t="shared" si="316"/>
        <v>0</v>
      </c>
      <c r="E2699" s="153">
        <f t="shared" si="316"/>
        <v>0</v>
      </c>
      <c r="F2699" s="390">
        <v>0</v>
      </c>
      <c r="G2699" s="81">
        <f>G2704+G2709</f>
        <v>0</v>
      </c>
      <c r="H2699" s="157"/>
      <c r="I2699" s="39"/>
      <c r="J2699" s="39"/>
      <c r="K2699" s="39"/>
      <c r="L2699" s="39"/>
      <c r="M2699" s="39"/>
    </row>
    <row r="2700" spans="1:13" ht="45" x14ac:dyDescent="0.2">
      <c r="A2700" s="875"/>
      <c r="B2700" s="899"/>
      <c r="C2700" s="613" t="s">
        <v>3</v>
      </c>
      <c r="D2700" s="153">
        <f t="shared" si="316"/>
        <v>0</v>
      </c>
      <c r="E2700" s="153">
        <f t="shared" si="316"/>
        <v>0</v>
      </c>
      <c r="F2700" s="390">
        <v>0</v>
      </c>
      <c r="G2700" s="81">
        <f>G2705+G2710</f>
        <v>0</v>
      </c>
      <c r="H2700" s="157"/>
      <c r="I2700" s="39"/>
      <c r="J2700" s="39"/>
      <c r="K2700" s="39"/>
      <c r="L2700" s="39"/>
      <c r="M2700" s="39"/>
    </row>
    <row r="2701" spans="1:13" x14ac:dyDescent="0.2">
      <c r="A2701" s="875"/>
      <c r="B2701" s="899"/>
      <c r="C2701" s="614" t="s">
        <v>97</v>
      </c>
      <c r="D2701" s="153">
        <f t="shared" si="316"/>
        <v>0</v>
      </c>
      <c r="E2701" s="153">
        <f t="shared" si="316"/>
        <v>0</v>
      </c>
      <c r="F2701" s="390">
        <v>0</v>
      </c>
      <c r="G2701" s="81">
        <f>G2706+G2711</f>
        <v>0</v>
      </c>
      <c r="H2701" s="157"/>
      <c r="I2701" s="39"/>
      <c r="J2701" s="39"/>
      <c r="K2701" s="39"/>
      <c r="L2701" s="39"/>
      <c r="M2701" s="39"/>
    </row>
    <row r="2702" spans="1:13" ht="15" customHeight="1" x14ac:dyDescent="0.2">
      <c r="A2702" s="875" t="s">
        <v>899</v>
      </c>
      <c r="B2702" s="899" t="s">
        <v>900</v>
      </c>
      <c r="C2702" s="610" t="s">
        <v>267</v>
      </c>
      <c r="D2702" s="153">
        <f>SUM(D2703:D2706)</f>
        <v>0</v>
      </c>
      <c r="E2702" s="153">
        <f>SUM(E2703:E2706)</f>
        <v>0</v>
      </c>
      <c r="F2702" s="390">
        <v>0</v>
      </c>
      <c r="G2702" s="81">
        <f>SUM(G2703:G2706)</f>
        <v>0</v>
      </c>
      <c r="H2702" s="157"/>
      <c r="I2702" s="39"/>
      <c r="J2702" s="39"/>
      <c r="K2702" s="39"/>
      <c r="L2702" s="39"/>
      <c r="M2702" s="39"/>
    </row>
    <row r="2703" spans="1:13" ht="45" x14ac:dyDescent="0.2">
      <c r="A2703" s="875"/>
      <c r="B2703" s="899"/>
      <c r="C2703" s="611" t="s">
        <v>8</v>
      </c>
      <c r="D2703" s="153" t="s">
        <v>551</v>
      </c>
      <c r="E2703" s="153" t="str">
        <f>G2703</f>
        <v>0,0</v>
      </c>
      <c r="F2703" s="390">
        <v>0</v>
      </c>
      <c r="G2703" s="81" t="s">
        <v>551</v>
      </c>
      <c r="H2703" s="157"/>
      <c r="I2703" s="39"/>
      <c r="J2703" s="39"/>
      <c r="K2703" s="39"/>
      <c r="L2703" s="39"/>
      <c r="M2703" s="39"/>
    </row>
    <row r="2704" spans="1:13" ht="45" x14ac:dyDescent="0.2">
      <c r="A2704" s="875"/>
      <c r="B2704" s="899"/>
      <c r="C2704" s="612" t="s">
        <v>2</v>
      </c>
      <c r="D2704" s="153" t="s">
        <v>551</v>
      </c>
      <c r="E2704" s="153" t="str">
        <f>G2704</f>
        <v>0,0</v>
      </c>
      <c r="F2704" s="390">
        <v>0</v>
      </c>
      <c r="G2704" s="81" t="s">
        <v>551</v>
      </c>
      <c r="H2704" s="157"/>
      <c r="I2704" s="39"/>
      <c r="J2704" s="39"/>
      <c r="K2704" s="39"/>
      <c r="L2704" s="39"/>
      <c r="M2704" s="39"/>
    </row>
    <row r="2705" spans="1:13" ht="45" x14ac:dyDescent="0.2">
      <c r="A2705" s="875"/>
      <c r="B2705" s="899"/>
      <c r="C2705" s="613" t="s">
        <v>3</v>
      </c>
      <c r="D2705" s="153" t="s">
        <v>551</v>
      </c>
      <c r="E2705" s="153" t="str">
        <f>G2705</f>
        <v>0,0</v>
      </c>
      <c r="F2705" s="390">
        <v>0</v>
      </c>
      <c r="G2705" s="81" t="s">
        <v>551</v>
      </c>
      <c r="H2705" s="157"/>
      <c r="I2705" s="39"/>
      <c r="J2705" s="39"/>
      <c r="K2705" s="39"/>
      <c r="L2705" s="39"/>
      <c r="M2705" s="39"/>
    </row>
    <row r="2706" spans="1:13" ht="40.5" customHeight="1" x14ac:dyDescent="0.2">
      <c r="A2706" s="875"/>
      <c r="B2706" s="899"/>
      <c r="C2706" s="614" t="s">
        <v>97</v>
      </c>
      <c r="D2706" s="153" t="s">
        <v>551</v>
      </c>
      <c r="E2706" s="153" t="str">
        <f>G2706</f>
        <v>0,0</v>
      </c>
      <c r="F2706" s="390">
        <v>0</v>
      </c>
      <c r="G2706" s="81" t="s">
        <v>551</v>
      </c>
      <c r="H2706" s="157"/>
      <c r="I2706" s="39"/>
      <c r="J2706" s="39"/>
      <c r="K2706" s="39"/>
      <c r="L2706" s="39"/>
      <c r="M2706" s="39"/>
    </row>
    <row r="2707" spans="1:13" ht="15" customHeight="1" x14ac:dyDescent="0.2">
      <c r="A2707" s="875" t="s">
        <v>901</v>
      </c>
      <c r="B2707" s="899" t="s">
        <v>902</v>
      </c>
      <c r="C2707" s="610" t="s">
        <v>267</v>
      </c>
      <c r="D2707" s="153">
        <f>SUM(D2708:D2711)</f>
        <v>0</v>
      </c>
      <c r="E2707" s="153">
        <f>SUM(E2708:E2711)</f>
        <v>0</v>
      </c>
      <c r="F2707" s="390">
        <v>0</v>
      </c>
      <c r="G2707" s="81">
        <f>SUM(G2708:G2711)</f>
        <v>0</v>
      </c>
      <c r="H2707" s="157"/>
      <c r="I2707" s="39"/>
      <c r="J2707" s="39"/>
      <c r="K2707" s="39"/>
      <c r="L2707" s="39"/>
      <c r="M2707" s="39"/>
    </row>
    <row r="2708" spans="1:13" ht="45" x14ac:dyDescent="0.2">
      <c r="A2708" s="875"/>
      <c r="B2708" s="899"/>
      <c r="C2708" s="611" t="s">
        <v>8</v>
      </c>
      <c r="D2708" s="153" t="s">
        <v>551</v>
      </c>
      <c r="E2708" s="153" t="str">
        <f>G2708</f>
        <v>0,0</v>
      </c>
      <c r="F2708" s="390">
        <v>0</v>
      </c>
      <c r="G2708" s="81" t="s">
        <v>551</v>
      </c>
      <c r="H2708" s="157"/>
      <c r="I2708" s="39"/>
      <c r="J2708" s="39"/>
      <c r="K2708" s="39"/>
      <c r="L2708" s="39"/>
      <c r="M2708" s="39"/>
    </row>
    <row r="2709" spans="1:13" ht="45" x14ac:dyDescent="0.2">
      <c r="A2709" s="875"/>
      <c r="B2709" s="899"/>
      <c r="C2709" s="612" t="s">
        <v>2</v>
      </c>
      <c r="D2709" s="153" t="s">
        <v>551</v>
      </c>
      <c r="E2709" s="153" t="str">
        <f>G2709</f>
        <v>0,0</v>
      </c>
      <c r="F2709" s="390">
        <v>0</v>
      </c>
      <c r="G2709" s="81" t="s">
        <v>551</v>
      </c>
      <c r="H2709" s="157"/>
      <c r="I2709" s="39"/>
      <c r="J2709" s="39"/>
      <c r="K2709" s="39"/>
      <c r="L2709" s="39"/>
      <c r="M2709" s="39"/>
    </row>
    <row r="2710" spans="1:13" ht="45" x14ac:dyDescent="0.2">
      <c r="A2710" s="875"/>
      <c r="B2710" s="899"/>
      <c r="C2710" s="613" t="s">
        <v>3</v>
      </c>
      <c r="D2710" s="153" t="s">
        <v>551</v>
      </c>
      <c r="E2710" s="153" t="str">
        <f>G2710</f>
        <v>0,0</v>
      </c>
      <c r="F2710" s="390">
        <v>0</v>
      </c>
      <c r="G2710" s="81" t="s">
        <v>551</v>
      </c>
      <c r="H2710" s="157"/>
      <c r="I2710" s="39"/>
      <c r="J2710" s="39"/>
      <c r="K2710" s="39"/>
      <c r="L2710" s="39"/>
      <c r="M2710" s="39"/>
    </row>
    <row r="2711" spans="1:13" ht="22.5" customHeight="1" x14ac:dyDescent="0.2">
      <c r="A2711" s="875"/>
      <c r="B2711" s="899"/>
      <c r="C2711" s="614" t="s">
        <v>97</v>
      </c>
      <c r="D2711" s="153" t="s">
        <v>551</v>
      </c>
      <c r="E2711" s="153" t="str">
        <f>G2711</f>
        <v>0,0</v>
      </c>
      <c r="F2711" s="390">
        <v>0</v>
      </c>
      <c r="G2711" s="81" t="s">
        <v>551</v>
      </c>
      <c r="H2711" s="157"/>
      <c r="I2711" s="39"/>
      <c r="J2711" s="39"/>
      <c r="K2711" s="39"/>
      <c r="L2711" s="39"/>
      <c r="M2711" s="39"/>
    </row>
    <row r="2712" spans="1:13" ht="15" customHeight="1" x14ac:dyDescent="0.2">
      <c r="A2712" s="875" t="s">
        <v>903</v>
      </c>
      <c r="B2712" s="916" t="s">
        <v>904</v>
      </c>
      <c r="C2712" s="610" t="s">
        <v>267</v>
      </c>
      <c r="D2712" s="153">
        <f>SUM(D2713:D2716)</f>
        <v>426.2</v>
      </c>
      <c r="E2712" s="153">
        <f>SUM(E2713:E2716)</f>
        <v>426.2</v>
      </c>
      <c r="F2712" s="390">
        <f t="shared" ref="F2712:F2720" si="317">E2712/D2712*100</f>
        <v>100</v>
      </c>
      <c r="G2712" s="81">
        <f>SUM(G2713:G2716)</f>
        <v>426.2</v>
      </c>
      <c r="H2712" s="157"/>
      <c r="I2712" s="39"/>
      <c r="J2712" s="39"/>
      <c r="K2712" s="39"/>
      <c r="L2712" s="39"/>
      <c r="M2712" s="39"/>
    </row>
    <row r="2713" spans="1:13" ht="45" x14ac:dyDescent="0.2">
      <c r="A2713" s="875"/>
      <c r="B2713" s="916"/>
      <c r="C2713" s="611" t="s">
        <v>8</v>
      </c>
      <c r="D2713" s="153" t="str">
        <f>D2718</f>
        <v>0,0</v>
      </c>
      <c r="E2713" s="153" t="str">
        <f>G2713</f>
        <v>0,0</v>
      </c>
      <c r="F2713" s="390">
        <v>0</v>
      </c>
      <c r="G2713" s="81" t="str">
        <f>G2718</f>
        <v>0,0</v>
      </c>
      <c r="H2713" s="157"/>
      <c r="I2713" s="39"/>
      <c r="J2713" s="39"/>
      <c r="K2713" s="39"/>
      <c r="L2713" s="39"/>
      <c r="M2713" s="39"/>
    </row>
    <row r="2714" spans="1:13" ht="45" x14ac:dyDescent="0.2">
      <c r="A2714" s="875"/>
      <c r="B2714" s="916"/>
      <c r="C2714" s="612" t="s">
        <v>2</v>
      </c>
      <c r="D2714" s="153">
        <f>D2719</f>
        <v>404.9</v>
      </c>
      <c r="E2714" s="153">
        <f>G2714</f>
        <v>404.9</v>
      </c>
      <c r="F2714" s="390">
        <f t="shared" si="317"/>
        <v>100</v>
      </c>
      <c r="G2714" s="81">
        <f>G2719</f>
        <v>404.9</v>
      </c>
      <c r="H2714" s="157"/>
      <c r="I2714" s="39"/>
      <c r="J2714" s="39"/>
      <c r="K2714" s="39"/>
      <c r="L2714" s="39"/>
      <c r="M2714" s="39"/>
    </row>
    <row r="2715" spans="1:13" ht="45" x14ac:dyDescent="0.2">
      <c r="A2715" s="875"/>
      <c r="B2715" s="916"/>
      <c r="C2715" s="613" t="s">
        <v>3</v>
      </c>
      <c r="D2715" s="153">
        <f>D2720</f>
        <v>21.3</v>
      </c>
      <c r="E2715" s="153">
        <f>G2715</f>
        <v>21.3</v>
      </c>
      <c r="F2715" s="390">
        <f t="shared" si="317"/>
        <v>100</v>
      </c>
      <c r="G2715" s="81">
        <f>G2720</f>
        <v>21.3</v>
      </c>
      <c r="H2715" s="157"/>
      <c r="I2715" s="39"/>
      <c r="J2715" s="39"/>
      <c r="K2715" s="39"/>
      <c r="L2715" s="39"/>
      <c r="M2715" s="39"/>
    </row>
    <row r="2716" spans="1:13" x14ac:dyDescent="0.2">
      <c r="A2716" s="875"/>
      <c r="B2716" s="916"/>
      <c r="C2716" s="614" t="s">
        <v>97</v>
      </c>
      <c r="D2716" s="153" t="str">
        <f>D2721</f>
        <v>0,0</v>
      </c>
      <c r="E2716" s="153" t="s">
        <v>551</v>
      </c>
      <c r="F2716" s="390">
        <v>0</v>
      </c>
      <c r="G2716" s="81" t="str">
        <f>G2721</f>
        <v>0,0</v>
      </c>
      <c r="H2716" s="157"/>
      <c r="I2716" s="39"/>
      <c r="J2716" s="39"/>
      <c r="K2716" s="39"/>
      <c r="L2716" s="39"/>
      <c r="M2716" s="39"/>
    </row>
    <row r="2717" spans="1:13" ht="15" customHeight="1" x14ac:dyDescent="0.2">
      <c r="A2717" s="875" t="s">
        <v>905</v>
      </c>
      <c r="B2717" s="899" t="s">
        <v>906</v>
      </c>
      <c r="C2717" s="610" t="s">
        <v>267</v>
      </c>
      <c r="D2717" s="153">
        <f>SUM(D2718:D2721)</f>
        <v>426.2</v>
      </c>
      <c r="E2717" s="153">
        <f>SUM(E2718:E2721)</f>
        <v>426.2</v>
      </c>
      <c r="F2717" s="390">
        <f t="shared" si="317"/>
        <v>100</v>
      </c>
      <c r="G2717" s="81">
        <f>SUM(G2718:G2721)</f>
        <v>426.2</v>
      </c>
      <c r="H2717" s="157"/>
      <c r="I2717" s="39"/>
      <c r="J2717" s="39"/>
      <c r="K2717" s="39"/>
      <c r="L2717" s="39"/>
      <c r="M2717" s="39"/>
    </row>
    <row r="2718" spans="1:13" ht="45" x14ac:dyDescent="0.2">
      <c r="A2718" s="875"/>
      <c r="B2718" s="899"/>
      <c r="C2718" s="611" t="s">
        <v>8</v>
      </c>
      <c r="D2718" s="153" t="str">
        <f>D2723</f>
        <v>0,0</v>
      </c>
      <c r="E2718" s="153" t="str">
        <f>G2718</f>
        <v>0,0</v>
      </c>
      <c r="F2718" s="390">
        <v>0</v>
      </c>
      <c r="G2718" s="81" t="str">
        <f>G2723</f>
        <v>0,0</v>
      </c>
      <c r="H2718" s="1323"/>
      <c r="I2718" s="39"/>
      <c r="J2718" s="39"/>
      <c r="K2718" s="39"/>
      <c r="L2718" s="39"/>
      <c r="M2718" s="39"/>
    </row>
    <row r="2719" spans="1:13" ht="45" x14ac:dyDescent="0.2">
      <c r="A2719" s="875"/>
      <c r="B2719" s="899"/>
      <c r="C2719" s="612" t="s">
        <v>2</v>
      </c>
      <c r="D2719" s="153">
        <f>D2724</f>
        <v>404.9</v>
      </c>
      <c r="E2719" s="153">
        <f>G2719</f>
        <v>404.9</v>
      </c>
      <c r="F2719" s="390">
        <f t="shared" si="317"/>
        <v>100</v>
      </c>
      <c r="G2719" s="81">
        <f>G2724</f>
        <v>404.9</v>
      </c>
      <c r="H2719" s="1324"/>
      <c r="I2719" s="39"/>
      <c r="J2719" s="39"/>
      <c r="K2719" s="39"/>
      <c r="L2719" s="39"/>
      <c r="M2719" s="39"/>
    </row>
    <row r="2720" spans="1:13" ht="45" x14ac:dyDescent="0.2">
      <c r="A2720" s="875"/>
      <c r="B2720" s="899"/>
      <c r="C2720" s="613" t="s">
        <v>3</v>
      </c>
      <c r="D2720" s="153">
        <f>D2725</f>
        <v>21.3</v>
      </c>
      <c r="E2720" s="153">
        <f>G2720</f>
        <v>21.3</v>
      </c>
      <c r="F2720" s="390">
        <f t="shared" si="317"/>
        <v>100</v>
      </c>
      <c r="G2720" s="81">
        <f>G2725</f>
        <v>21.3</v>
      </c>
      <c r="H2720" s="1325"/>
      <c r="I2720" s="39"/>
      <c r="J2720" s="39"/>
      <c r="K2720" s="39"/>
      <c r="L2720" s="39"/>
      <c r="M2720" s="39"/>
    </row>
    <row r="2721" spans="1:13" ht="23.25" customHeight="1" x14ac:dyDescent="0.2">
      <c r="A2721" s="875"/>
      <c r="B2721" s="899"/>
      <c r="C2721" s="614" t="s">
        <v>97</v>
      </c>
      <c r="D2721" s="153" t="str">
        <f>D2726</f>
        <v>0,0</v>
      </c>
      <c r="E2721" s="153" t="str">
        <f>G2721</f>
        <v>0,0</v>
      </c>
      <c r="F2721" s="390" t="s">
        <v>551</v>
      </c>
      <c r="G2721" s="81" t="str">
        <f>G2726</f>
        <v>0,0</v>
      </c>
      <c r="H2721" s="157"/>
      <c r="I2721" s="39"/>
      <c r="J2721" s="39"/>
      <c r="K2721" s="39"/>
      <c r="L2721" s="39"/>
      <c r="M2721" s="39"/>
    </row>
    <row r="2722" spans="1:13" ht="15" customHeight="1" x14ac:dyDescent="0.2">
      <c r="A2722" s="875" t="s">
        <v>907</v>
      </c>
      <c r="B2722" s="899" t="s">
        <v>908</v>
      </c>
      <c r="C2722" s="610" t="s">
        <v>267</v>
      </c>
      <c r="D2722" s="153">
        <f>SUM(D2723:D2726)</f>
        <v>426.2</v>
      </c>
      <c r="E2722" s="153">
        <f>SUM(E2723:E2726)</f>
        <v>426.2</v>
      </c>
      <c r="F2722" s="390">
        <f>E2722/D2722*100</f>
        <v>100</v>
      </c>
      <c r="G2722" s="81">
        <f>SUM(G2723:G2726)</f>
        <v>426.2</v>
      </c>
      <c r="H2722" s="1046" t="s">
        <v>1211</v>
      </c>
      <c r="I2722" s="39"/>
      <c r="J2722" s="39"/>
      <c r="K2722" s="39"/>
      <c r="L2722" s="39"/>
      <c r="M2722" s="39"/>
    </row>
    <row r="2723" spans="1:13" ht="45" x14ac:dyDescent="0.2">
      <c r="A2723" s="875"/>
      <c r="B2723" s="899"/>
      <c r="C2723" s="611" t="s">
        <v>8</v>
      </c>
      <c r="D2723" s="153" t="s">
        <v>551</v>
      </c>
      <c r="E2723" s="153" t="str">
        <f>G2723</f>
        <v>0,0</v>
      </c>
      <c r="F2723" s="390">
        <v>0</v>
      </c>
      <c r="G2723" s="81" t="s">
        <v>551</v>
      </c>
      <c r="H2723" s="1047"/>
      <c r="I2723" s="39"/>
      <c r="J2723" s="39"/>
      <c r="K2723" s="39"/>
      <c r="L2723" s="39"/>
      <c r="M2723" s="39"/>
    </row>
    <row r="2724" spans="1:13" ht="45" x14ac:dyDescent="0.2">
      <c r="A2724" s="875"/>
      <c r="B2724" s="899"/>
      <c r="C2724" s="612" t="s">
        <v>2</v>
      </c>
      <c r="D2724" s="153">
        <v>404.9</v>
      </c>
      <c r="E2724" s="153">
        <v>404.9</v>
      </c>
      <c r="F2724" s="390">
        <f>E2724/D2724*100</f>
        <v>100</v>
      </c>
      <c r="G2724" s="81">
        <v>404.9</v>
      </c>
      <c r="H2724" s="1047"/>
      <c r="I2724" s="39"/>
      <c r="J2724" s="39"/>
      <c r="K2724" s="39"/>
      <c r="L2724" s="39"/>
      <c r="M2724" s="39"/>
    </row>
    <row r="2725" spans="1:13" ht="45" x14ac:dyDescent="0.2">
      <c r="A2725" s="875"/>
      <c r="B2725" s="899"/>
      <c r="C2725" s="613" t="s">
        <v>3</v>
      </c>
      <c r="D2725" s="153">
        <v>21.3</v>
      </c>
      <c r="E2725" s="153">
        <f>G2725</f>
        <v>21.3</v>
      </c>
      <c r="F2725" s="390">
        <f>E2725/D2725*100</f>
        <v>100</v>
      </c>
      <c r="G2725" s="81">
        <v>21.3</v>
      </c>
      <c r="H2725" s="1047"/>
      <c r="I2725" s="39"/>
      <c r="J2725" s="39"/>
      <c r="K2725" s="39"/>
      <c r="L2725" s="39"/>
      <c r="M2725" s="39"/>
    </row>
    <row r="2726" spans="1:13" ht="29.25" customHeight="1" x14ac:dyDescent="0.2">
      <c r="A2726" s="875"/>
      <c r="B2726" s="899"/>
      <c r="C2726" s="614" t="s">
        <v>97</v>
      </c>
      <c r="D2726" s="153" t="s">
        <v>551</v>
      </c>
      <c r="E2726" s="153" t="str">
        <f>G2726</f>
        <v>0,0</v>
      </c>
      <c r="F2726" s="390">
        <v>0</v>
      </c>
      <c r="G2726" s="81" t="s">
        <v>551</v>
      </c>
      <c r="H2726" s="1048"/>
      <c r="I2726" s="39"/>
      <c r="J2726" s="39"/>
      <c r="K2726" s="39"/>
      <c r="L2726" s="39"/>
      <c r="M2726" s="39"/>
    </row>
    <row r="2727" spans="1:13" ht="33" customHeight="1" x14ac:dyDescent="0.2">
      <c r="A2727" s="1393" t="s">
        <v>1262</v>
      </c>
      <c r="B2727" s="890"/>
      <c r="C2727" s="890"/>
      <c r="D2727" s="890"/>
      <c r="E2727" s="890"/>
      <c r="F2727" s="890"/>
      <c r="G2727" s="890"/>
      <c r="H2727" s="891"/>
      <c r="I2727" s="39"/>
      <c r="J2727" s="39"/>
      <c r="K2727" s="39"/>
      <c r="L2727" s="39"/>
      <c r="M2727" s="39"/>
    </row>
    <row r="2728" spans="1:13" ht="15" customHeight="1" x14ac:dyDescent="0.2">
      <c r="A2728" s="235"/>
      <c r="B2728" s="977" t="s">
        <v>54</v>
      </c>
      <c r="C2728" s="26" t="s">
        <v>1</v>
      </c>
      <c r="D2728" s="391">
        <f>D2729+D2730</f>
        <v>116850.2</v>
      </c>
      <c r="E2728" s="391">
        <f>E2729+E2730</f>
        <v>102585.8</v>
      </c>
      <c r="F2728" s="392">
        <f>E2728/D2728*100</f>
        <v>87.792575451304316</v>
      </c>
      <c r="G2728" s="391">
        <f>G2729+G2730</f>
        <v>114093.1</v>
      </c>
      <c r="H2728" s="156"/>
      <c r="I2728" s="39"/>
      <c r="J2728" s="39"/>
      <c r="K2728" s="39"/>
      <c r="L2728" s="39"/>
      <c r="M2728" s="39"/>
    </row>
    <row r="2729" spans="1:13" ht="75" customHeight="1" x14ac:dyDescent="0.2">
      <c r="A2729" s="236"/>
      <c r="B2729" s="978"/>
      <c r="C2729" s="250" t="s">
        <v>2</v>
      </c>
      <c r="D2729" s="391">
        <f>D2731</f>
        <v>9508</v>
      </c>
      <c r="E2729" s="391">
        <f>E2731</f>
        <v>0</v>
      </c>
      <c r="F2729" s="392">
        <v>0</v>
      </c>
      <c r="G2729" s="457">
        <f>G2731</f>
        <v>8258</v>
      </c>
      <c r="H2729" s="156"/>
      <c r="I2729" s="39"/>
      <c r="J2729" s="39"/>
      <c r="K2729" s="39"/>
      <c r="L2729" s="39"/>
      <c r="M2729" s="39"/>
    </row>
    <row r="2730" spans="1:13" ht="60" customHeight="1" x14ac:dyDescent="0.2">
      <c r="A2730" s="237"/>
      <c r="B2730" s="979"/>
      <c r="C2730" s="250" t="s">
        <v>3</v>
      </c>
      <c r="D2730" s="391">
        <f>D2732</f>
        <v>107342.2</v>
      </c>
      <c r="E2730" s="391">
        <f>E2732</f>
        <v>102585.8</v>
      </c>
      <c r="F2730" s="392">
        <f>E2730/D2730*100</f>
        <v>95.568937472867148</v>
      </c>
      <c r="G2730" s="391">
        <f>G2732</f>
        <v>105835.1</v>
      </c>
      <c r="H2730" s="156"/>
      <c r="I2730" s="39"/>
      <c r="J2730" s="39"/>
      <c r="K2730" s="39"/>
      <c r="L2730" s="39"/>
      <c r="M2730" s="39"/>
    </row>
    <row r="2731" spans="1:13" ht="67.5" customHeight="1" x14ac:dyDescent="0.2">
      <c r="A2731" s="873" t="s">
        <v>599</v>
      </c>
      <c r="B2731" s="961" t="s">
        <v>600</v>
      </c>
      <c r="C2731" s="250" t="s">
        <v>2</v>
      </c>
      <c r="D2731" s="391">
        <f>D2733+D2736+D2746</f>
        <v>9508</v>
      </c>
      <c r="E2731" s="391">
        <f>E2733+E2736+E2746</f>
        <v>0</v>
      </c>
      <c r="F2731" s="392">
        <f>E2731/D2731*100</f>
        <v>0</v>
      </c>
      <c r="G2731" s="391">
        <f>G2733+G2736+G2746</f>
        <v>8258</v>
      </c>
      <c r="H2731" s="191"/>
      <c r="I2731" s="39"/>
      <c r="J2731" s="39"/>
      <c r="K2731" s="39"/>
      <c r="L2731" s="39"/>
      <c r="M2731" s="39"/>
    </row>
    <row r="2732" spans="1:13" ht="186" customHeight="1" x14ac:dyDescent="0.2">
      <c r="A2732" s="874"/>
      <c r="B2732" s="962"/>
      <c r="C2732" s="26" t="s">
        <v>601</v>
      </c>
      <c r="D2732" s="391">
        <f>D2733+D2737+D2747</f>
        <v>107342.2</v>
      </c>
      <c r="E2732" s="391">
        <f>E2733+E2737+E2747</f>
        <v>102585.8</v>
      </c>
      <c r="F2732" s="392">
        <f>E2732/D2732*100</f>
        <v>95.568937472867148</v>
      </c>
      <c r="G2732" s="391">
        <f>G2733+G2737+G2747</f>
        <v>105835.1</v>
      </c>
      <c r="H2732" s="191"/>
      <c r="I2732" s="39"/>
      <c r="J2732" s="39"/>
      <c r="K2732" s="39"/>
      <c r="L2732" s="39"/>
      <c r="M2732" s="39"/>
    </row>
    <row r="2733" spans="1:13" ht="153.75" customHeight="1" x14ac:dyDescent="0.2">
      <c r="A2733" s="238" t="s">
        <v>338</v>
      </c>
      <c r="B2733" s="853" t="s">
        <v>602</v>
      </c>
      <c r="C2733" s="615" t="s">
        <v>3</v>
      </c>
      <c r="D2733" s="394" t="s">
        <v>551</v>
      </c>
      <c r="E2733" s="394" t="s">
        <v>551</v>
      </c>
      <c r="F2733" s="395" t="s">
        <v>551</v>
      </c>
      <c r="G2733" s="397">
        <v>0</v>
      </c>
      <c r="H2733" s="156"/>
      <c r="I2733" s="39"/>
      <c r="J2733" s="39"/>
      <c r="K2733" s="39"/>
      <c r="L2733" s="39"/>
      <c r="M2733" s="39"/>
    </row>
    <row r="2734" spans="1:13" ht="155.25" customHeight="1" x14ac:dyDescent="0.2">
      <c r="A2734" s="238" t="s">
        <v>67</v>
      </c>
      <c r="B2734" s="27" t="s">
        <v>604</v>
      </c>
      <c r="C2734" s="615" t="s">
        <v>601</v>
      </c>
      <c r="D2734" s="394" t="s">
        <v>551</v>
      </c>
      <c r="E2734" s="394" t="s">
        <v>551</v>
      </c>
      <c r="F2734" s="395" t="s">
        <v>551</v>
      </c>
      <c r="G2734" s="397" t="s">
        <v>551</v>
      </c>
      <c r="H2734" s="156"/>
      <c r="I2734" s="39"/>
      <c r="J2734" s="39"/>
      <c r="K2734" s="39"/>
      <c r="L2734" s="39"/>
      <c r="M2734" s="39"/>
    </row>
    <row r="2735" spans="1:13" ht="120.75" customHeight="1" x14ac:dyDescent="0.2">
      <c r="A2735" s="238" t="s">
        <v>341</v>
      </c>
      <c r="B2735" s="862" t="s">
        <v>606</v>
      </c>
      <c r="C2735" s="615" t="s">
        <v>601</v>
      </c>
      <c r="D2735" s="394" t="s">
        <v>551</v>
      </c>
      <c r="E2735" s="394" t="s">
        <v>551</v>
      </c>
      <c r="F2735" s="395" t="s">
        <v>551</v>
      </c>
      <c r="G2735" s="397" t="s">
        <v>551</v>
      </c>
      <c r="H2735" s="156"/>
      <c r="I2735" s="39"/>
      <c r="J2735" s="39"/>
      <c r="K2735" s="39"/>
      <c r="L2735" s="39"/>
      <c r="M2735" s="39"/>
    </row>
    <row r="2736" spans="1:13" ht="45" x14ac:dyDescent="0.2">
      <c r="A2736" s="873" t="s">
        <v>608</v>
      </c>
      <c r="B2736" s="958" t="s">
        <v>1293</v>
      </c>
      <c r="C2736" s="615" t="s">
        <v>2</v>
      </c>
      <c r="D2736" s="394">
        <f>D2738+D2740+D2742+D2744</f>
        <v>8258</v>
      </c>
      <c r="E2736" s="394">
        <f>E2738+E2740+E2742+E2744</f>
        <v>0</v>
      </c>
      <c r="F2736" s="395">
        <f t="shared" ref="F2736:F2737" si="318">E2736/D2736*100</f>
        <v>0</v>
      </c>
      <c r="G2736" s="394">
        <f>SUM(G2738+G2740+G2742+G2744)</f>
        <v>8258</v>
      </c>
      <c r="H2736" s="156"/>
      <c r="I2736" s="39"/>
      <c r="J2736" s="39"/>
      <c r="K2736" s="39"/>
      <c r="L2736" s="39"/>
      <c r="M2736" s="39"/>
    </row>
    <row r="2737" spans="1:13" ht="45" x14ac:dyDescent="0.2">
      <c r="A2737" s="879"/>
      <c r="B2737" s="887"/>
      <c r="C2737" s="615" t="s">
        <v>3</v>
      </c>
      <c r="D2737" s="394">
        <f>SUM(D2739+D2741+D2743+D2745)</f>
        <v>106627.2</v>
      </c>
      <c r="E2737" s="394">
        <f>SUM(E2739+E2741+E2743+E2745)</f>
        <v>102585.8</v>
      </c>
      <c r="F2737" s="395">
        <f t="shared" si="318"/>
        <v>96.209785120494587</v>
      </c>
      <c r="G2737" s="397">
        <f>G2739+G2741+G2743+G2745</f>
        <v>105835.1</v>
      </c>
      <c r="H2737" s="156"/>
      <c r="I2737" s="39"/>
      <c r="J2737" s="39"/>
      <c r="K2737" s="39"/>
      <c r="L2737" s="39"/>
      <c r="M2737" s="39"/>
    </row>
    <row r="2738" spans="1:13" ht="154.5" customHeight="1" x14ac:dyDescent="0.2">
      <c r="A2738" s="873" t="s">
        <v>145</v>
      </c>
      <c r="B2738" s="980" t="s">
        <v>609</v>
      </c>
      <c r="C2738" s="615" t="s">
        <v>2</v>
      </c>
      <c r="D2738" s="394">
        <v>8258</v>
      </c>
      <c r="E2738" s="394">
        <v>0</v>
      </c>
      <c r="F2738" s="395">
        <v>0</v>
      </c>
      <c r="G2738" s="397">
        <v>8258</v>
      </c>
      <c r="H2738" s="633"/>
      <c r="I2738" s="39"/>
      <c r="J2738" s="39"/>
      <c r="K2738" s="39"/>
      <c r="L2738" s="39"/>
      <c r="M2738" s="39"/>
    </row>
    <row r="2739" spans="1:13" ht="78" customHeight="1" x14ac:dyDescent="0.2">
      <c r="A2739" s="879"/>
      <c r="B2739" s="887"/>
      <c r="C2739" s="615" t="s">
        <v>601</v>
      </c>
      <c r="D2739" s="394">
        <v>75096</v>
      </c>
      <c r="E2739" s="397">
        <v>73721</v>
      </c>
      <c r="F2739" s="395">
        <f>E2739/D2739*100</f>
        <v>98.169010333439871</v>
      </c>
      <c r="G2739" s="397">
        <v>75096</v>
      </c>
      <c r="H2739" s="808" t="s">
        <v>1581</v>
      </c>
      <c r="I2739" s="39"/>
      <c r="J2739" s="39"/>
      <c r="K2739" s="39"/>
      <c r="L2739" s="39"/>
      <c r="M2739" s="39"/>
    </row>
    <row r="2740" spans="1:13" ht="52.5" customHeight="1" x14ac:dyDescent="0.2">
      <c r="A2740" s="873" t="s">
        <v>167</v>
      </c>
      <c r="B2740" s="958" t="s">
        <v>611</v>
      </c>
      <c r="C2740" s="615" t="s">
        <v>2</v>
      </c>
      <c r="D2740" s="394">
        <v>0</v>
      </c>
      <c r="E2740" s="394">
        <v>0</v>
      </c>
      <c r="F2740" s="395">
        <v>0</v>
      </c>
      <c r="G2740" s="397">
        <v>0</v>
      </c>
      <c r="H2740" s="488"/>
      <c r="I2740" s="39"/>
      <c r="J2740" s="39"/>
      <c r="K2740" s="39"/>
      <c r="L2740" s="39"/>
      <c r="M2740" s="39"/>
    </row>
    <row r="2741" spans="1:13" ht="145.5" customHeight="1" x14ac:dyDescent="0.2">
      <c r="A2741" s="879"/>
      <c r="B2741" s="887"/>
      <c r="C2741" s="615" t="s">
        <v>601</v>
      </c>
      <c r="D2741" s="394">
        <v>11686.9</v>
      </c>
      <c r="E2741" s="397">
        <v>9170.5</v>
      </c>
      <c r="F2741" s="395">
        <f>E2741/D2741*100</f>
        <v>78.468199436976448</v>
      </c>
      <c r="G2741" s="397">
        <v>11044.8</v>
      </c>
      <c r="H2741" s="630" t="s">
        <v>1779</v>
      </c>
      <c r="I2741" s="39"/>
      <c r="J2741" s="39"/>
      <c r="K2741" s="39"/>
      <c r="L2741" s="39"/>
      <c r="M2741" s="39"/>
    </row>
    <row r="2742" spans="1:13" ht="54.75" customHeight="1" x14ac:dyDescent="0.2">
      <c r="A2742" s="878" t="s">
        <v>169</v>
      </c>
      <c r="B2742" s="886" t="s">
        <v>613</v>
      </c>
      <c r="C2742" s="615" t="s">
        <v>2</v>
      </c>
      <c r="D2742" s="394">
        <v>0</v>
      </c>
      <c r="E2742" s="394">
        <v>0</v>
      </c>
      <c r="F2742" s="395">
        <v>0</v>
      </c>
      <c r="G2742" s="394">
        <v>0</v>
      </c>
      <c r="H2742" s="156"/>
      <c r="I2742" s="39"/>
      <c r="J2742" s="39"/>
      <c r="K2742" s="39"/>
      <c r="L2742" s="39"/>
      <c r="M2742" s="39"/>
    </row>
    <row r="2743" spans="1:13" ht="133.5" customHeight="1" x14ac:dyDescent="0.2">
      <c r="A2743" s="879"/>
      <c r="B2743" s="887"/>
      <c r="C2743" s="615" t="s">
        <v>601</v>
      </c>
      <c r="D2743" s="394">
        <v>800</v>
      </c>
      <c r="E2743" s="394">
        <v>650</v>
      </c>
      <c r="F2743" s="395">
        <f>E2743/D2743*100</f>
        <v>81.25</v>
      </c>
      <c r="G2743" s="394">
        <v>650</v>
      </c>
      <c r="H2743" s="845" t="s">
        <v>1581</v>
      </c>
      <c r="I2743" s="39"/>
      <c r="J2743" s="39"/>
      <c r="K2743" s="39"/>
      <c r="L2743" s="39"/>
      <c r="M2743" s="39"/>
    </row>
    <row r="2744" spans="1:13" ht="53.25" customHeight="1" x14ac:dyDescent="0.2">
      <c r="A2744" s="878" t="s">
        <v>170</v>
      </c>
      <c r="B2744" s="884" t="s">
        <v>909</v>
      </c>
      <c r="C2744" s="615" t="s">
        <v>2</v>
      </c>
      <c r="D2744" s="394">
        <v>0</v>
      </c>
      <c r="E2744" s="394">
        <v>0</v>
      </c>
      <c r="F2744" s="395">
        <v>0</v>
      </c>
      <c r="G2744" s="394">
        <v>0</v>
      </c>
      <c r="H2744" s="156"/>
      <c r="I2744" s="39"/>
      <c r="J2744" s="39"/>
      <c r="K2744" s="39"/>
      <c r="L2744" s="39"/>
      <c r="M2744" s="39"/>
    </row>
    <row r="2745" spans="1:13" ht="92.25" customHeight="1" x14ac:dyDescent="0.2">
      <c r="A2745" s="879"/>
      <c r="B2745" s="885"/>
      <c r="C2745" s="615" t="s">
        <v>601</v>
      </c>
      <c r="D2745" s="394">
        <v>19044.3</v>
      </c>
      <c r="E2745" s="394">
        <v>19044.3</v>
      </c>
      <c r="F2745" s="395">
        <f>E2745/D2745*100</f>
        <v>100</v>
      </c>
      <c r="G2745" s="394">
        <v>19044.3</v>
      </c>
      <c r="H2745" s="156" t="s">
        <v>1211</v>
      </c>
      <c r="I2745" s="39"/>
      <c r="J2745" s="39"/>
      <c r="K2745" s="39"/>
      <c r="L2745" s="39"/>
      <c r="M2745" s="39"/>
    </row>
    <row r="2746" spans="1:13" ht="53.25" customHeight="1" x14ac:dyDescent="0.2">
      <c r="A2746" s="878" t="s">
        <v>171</v>
      </c>
      <c r="B2746" s="884" t="s">
        <v>1471</v>
      </c>
      <c r="C2746" s="555" t="s">
        <v>2</v>
      </c>
      <c r="D2746" s="394">
        <f>D2748+D2750</f>
        <v>1250</v>
      </c>
      <c r="E2746" s="394">
        <f>E2748+E2750</f>
        <v>0</v>
      </c>
      <c r="F2746" s="394">
        <v>0</v>
      </c>
      <c r="G2746" s="394">
        <f>G2748+G2750</f>
        <v>0</v>
      </c>
      <c r="H2746" s="394"/>
      <c r="I2746" s="39"/>
      <c r="J2746" s="39"/>
      <c r="K2746" s="39"/>
      <c r="L2746" s="39"/>
      <c r="M2746" s="39"/>
    </row>
    <row r="2747" spans="1:13" ht="48.75" customHeight="1" x14ac:dyDescent="0.2">
      <c r="A2747" s="879"/>
      <c r="B2747" s="885"/>
      <c r="C2747" s="555" t="s">
        <v>601</v>
      </c>
      <c r="D2747" s="394">
        <f>D2749+D2751</f>
        <v>715</v>
      </c>
      <c r="E2747" s="394">
        <f>E2749+E2751</f>
        <v>0</v>
      </c>
      <c r="F2747" s="394">
        <f>E2747/D2747*100</f>
        <v>0</v>
      </c>
      <c r="G2747" s="394">
        <f>G2749+G2751</f>
        <v>0</v>
      </c>
      <c r="H2747" s="394"/>
      <c r="I2747" s="39"/>
      <c r="J2747" s="39"/>
      <c r="K2747" s="39"/>
      <c r="L2747" s="39"/>
      <c r="M2747" s="39"/>
    </row>
    <row r="2748" spans="1:13" ht="45" customHeight="1" x14ac:dyDescent="0.2">
      <c r="A2748" s="983" t="s">
        <v>173</v>
      </c>
      <c r="B2748" s="884" t="s">
        <v>1472</v>
      </c>
      <c r="C2748" s="555" t="s">
        <v>2</v>
      </c>
      <c r="D2748" s="394">
        <v>1250</v>
      </c>
      <c r="E2748" s="394">
        <v>0</v>
      </c>
      <c r="F2748" s="394">
        <v>0</v>
      </c>
      <c r="G2748" s="394">
        <v>0</v>
      </c>
      <c r="H2748" s="394"/>
      <c r="I2748" s="39"/>
      <c r="J2748" s="39"/>
      <c r="K2748" s="39"/>
      <c r="L2748" s="39"/>
      <c r="M2748" s="39"/>
    </row>
    <row r="2749" spans="1:13" ht="87" customHeight="1" x14ac:dyDescent="0.2">
      <c r="A2749" s="984"/>
      <c r="B2749" s="885"/>
      <c r="C2749" s="555" t="s">
        <v>601</v>
      </c>
      <c r="D2749" s="394">
        <v>715</v>
      </c>
      <c r="E2749" s="394">
        <v>0</v>
      </c>
      <c r="F2749" s="394">
        <f>E2749/D2749*100</f>
        <v>0</v>
      </c>
      <c r="G2749" s="394">
        <v>0</v>
      </c>
      <c r="H2749" s="394"/>
      <c r="I2749" s="39"/>
      <c r="J2749" s="39"/>
      <c r="K2749" s="39"/>
      <c r="L2749" s="39"/>
      <c r="M2749" s="39"/>
    </row>
    <row r="2750" spans="1:13" ht="42.75" customHeight="1" x14ac:dyDescent="0.2">
      <c r="A2750" s="983" t="s">
        <v>488</v>
      </c>
      <c r="B2750" s="884" t="s">
        <v>1473</v>
      </c>
      <c r="C2750" s="555" t="s">
        <v>2</v>
      </c>
      <c r="D2750" s="394">
        <v>0</v>
      </c>
      <c r="E2750" s="394">
        <v>0</v>
      </c>
      <c r="F2750" s="394">
        <v>0</v>
      </c>
      <c r="G2750" s="394">
        <v>0</v>
      </c>
      <c r="H2750" s="394"/>
      <c r="I2750" s="39"/>
      <c r="J2750" s="39"/>
      <c r="K2750" s="39"/>
      <c r="L2750" s="39"/>
      <c r="M2750" s="39"/>
    </row>
    <row r="2751" spans="1:13" ht="161.25" customHeight="1" x14ac:dyDescent="0.2">
      <c r="A2751" s="984"/>
      <c r="B2751" s="885"/>
      <c r="C2751" s="555" t="s">
        <v>601</v>
      </c>
      <c r="D2751" s="394">
        <v>0</v>
      </c>
      <c r="E2751" s="394">
        <v>0</v>
      </c>
      <c r="F2751" s="394">
        <v>0</v>
      </c>
      <c r="G2751" s="394">
        <v>0</v>
      </c>
      <c r="H2751" s="394"/>
      <c r="I2751" s="39"/>
      <c r="J2751" s="39"/>
      <c r="K2751" s="39"/>
      <c r="L2751" s="39"/>
      <c r="M2751" s="39"/>
    </row>
    <row r="2752" spans="1:13" ht="29.25" customHeight="1" x14ac:dyDescent="0.2">
      <c r="A2752" s="889" t="s">
        <v>1263</v>
      </c>
      <c r="B2752" s="890"/>
      <c r="C2752" s="890"/>
      <c r="D2752" s="890"/>
      <c r="E2752" s="890"/>
      <c r="F2752" s="890"/>
      <c r="G2752" s="890"/>
      <c r="H2752" s="891"/>
      <c r="I2752" s="39"/>
      <c r="J2752" s="39"/>
      <c r="K2752" s="39"/>
      <c r="L2752" s="39"/>
      <c r="M2752" s="39"/>
    </row>
    <row r="2753" spans="1:13" ht="36" customHeight="1" x14ac:dyDescent="0.2">
      <c r="A2753" s="235"/>
      <c r="B2753" s="941" t="s">
        <v>54</v>
      </c>
      <c r="C2753" s="26" t="s">
        <v>1</v>
      </c>
      <c r="D2753" s="391">
        <f>SUM(D2754)</f>
        <v>454</v>
      </c>
      <c r="E2753" s="391">
        <f>SUM(E2754)</f>
        <v>435.7</v>
      </c>
      <c r="F2753" s="392">
        <f>E2753/D2753*100</f>
        <v>95.969162995594715</v>
      </c>
      <c r="G2753" s="391">
        <f>SUM(G2754)</f>
        <v>435.7</v>
      </c>
      <c r="H2753" s="156"/>
      <c r="I2753" s="39"/>
      <c r="J2753" s="39"/>
      <c r="K2753" s="39"/>
      <c r="L2753" s="39"/>
      <c r="M2753" s="39"/>
    </row>
    <row r="2754" spans="1:13" ht="71.25" x14ac:dyDescent="0.2">
      <c r="A2754" s="236"/>
      <c r="B2754" s="942"/>
      <c r="C2754" s="26" t="s">
        <v>3</v>
      </c>
      <c r="D2754" s="391">
        <f>SUM(D2765)</f>
        <v>454</v>
      </c>
      <c r="E2754" s="391">
        <f>SUM(E2765)</f>
        <v>435.7</v>
      </c>
      <c r="F2754" s="392">
        <f>E2754/D2754*100</f>
        <v>95.969162995594715</v>
      </c>
      <c r="G2754" s="391">
        <f>SUM(G2765)</f>
        <v>435.7</v>
      </c>
      <c r="H2754" s="156"/>
      <c r="I2754" s="39"/>
      <c r="J2754" s="39"/>
      <c r="K2754" s="39"/>
      <c r="L2754" s="39"/>
      <c r="M2754" s="39"/>
    </row>
    <row r="2755" spans="1:13" ht="30" customHeight="1" x14ac:dyDescent="0.2">
      <c r="A2755" s="873">
        <v>1</v>
      </c>
      <c r="B2755" s="871" t="s">
        <v>614</v>
      </c>
      <c r="C2755" s="615" t="s">
        <v>1</v>
      </c>
      <c r="D2755" s="394" t="s">
        <v>552</v>
      </c>
      <c r="E2755" s="394" t="s">
        <v>552</v>
      </c>
      <c r="F2755" s="395" t="s">
        <v>552</v>
      </c>
      <c r="G2755" s="397" t="s">
        <v>552</v>
      </c>
      <c r="H2755" s="156"/>
      <c r="I2755" s="39"/>
      <c r="J2755" s="39"/>
      <c r="K2755" s="39"/>
      <c r="L2755" s="39"/>
      <c r="M2755" s="39"/>
    </row>
    <row r="2756" spans="1:13" ht="120.75" customHeight="1" x14ac:dyDescent="0.2">
      <c r="A2756" s="963"/>
      <c r="B2756" s="872"/>
      <c r="C2756" s="615" t="s">
        <v>3</v>
      </c>
      <c r="D2756" s="394" t="s">
        <v>552</v>
      </c>
      <c r="E2756" s="394" t="s">
        <v>552</v>
      </c>
      <c r="F2756" s="395" t="s">
        <v>552</v>
      </c>
      <c r="G2756" s="397" t="s">
        <v>552</v>
      </c>
      <c r="H2756" s="156"/>
      <c r="I2756" s="39"/>
      <c r="J2756" s="39"/>
      <c r="K2756" s="39"/>
      <c r="L2756" s="39"/>
      <c r="M2756" s="39"/>
    </row>
    <row r="2757" spans="1:13" ht="157.5" customHeight="1" x14ac:dyDescent="0.2">
      <c r="A2757" s="238" t="s">
        <v>67</v>
      </c>
      <c r="B2757" s="854" t="s">
        <v>615</v>
      </c>
      <c r="C2757" s="616" t="s">
        <v>3</v>
      </c>
      <c r="D2757" s="394" t="s">
        <v>552</v>
      </c>
      <c r="E2757" s="394" t="s">
        <v>552</v>
      </c>
      <c r="F2757" s="395" t="s">
        <v>552</v>
      </c>
      <c r="G2757" s="397" t="s">
        <v>552</v>
      </c>
      <c r="H2757" s="228"/>
      <c r="I2757" s="39"/>
      <c r="J2757" s="39"/>
      <c r="K2757" s="39"/>
      <c r="L2757" s="39"/>
      <c r="M2757" s="39"/>
    </row>
    <row r="2758" spans="1:13" ht="107.25" customHeight="1" x14ac:dyDescent="0.2">
      <c r="A2758" s="238" t="s">
        <v>341</v>
      </c>
      <c r="B2758" s="854" t="s">
        <v>617</v>
      </c>
      <c r="C2758" s="616" t="s">
        <v>3</v>
      </c>
      <c r="D2758" s="394" t="s">
        <v>552</v>
      </c>
      <c r="E2758" s="394" t="s">
        <v>552</v>
      </c>
      <c r="F2758" s="395" t="s">
        <v>552</v>
      </c>
      <c r="G2758" s="397" t="s">
        <v>552</v>
      </c>
      <c r="H2758" s="228" t="s">
        <v>618</v>
      </c>
      <c r="I2758" s="39"/>
      <c r="J2758" s="39"/>
      <c r="K2758" s="39"/>
      <c r="L2758" s="39"/>
      <c r="M2758" s="39"/>
    </row>
    <row r="2759" spans="1:13" ht="84" customHeight="1" x14ac:dyDescent="0.2">
      <c r="A2759" s="873">
        <v>2</v>
      </c>
      <c r="B2759" s="986" t="s">
        <v>619</v>
      </c>
      <c r="C2759" s="615" t="s">
        <v>1</v>
      </c>
      <c r="D2759" s="394" t="s">
        <v>552</v>
      </c>
      <c r="E2759" s="394" t="s">
        <v>552</v>
      </c>
      <c r="F2759" s="395" t="s">
        <v>552</v>
      </c>
      <c r="G2759" s="397" t="s">
        <v>552</v>
      </c>
      <c r="H2759" s="228"/>
      <c r="I2759" s="39"/>
      <c r="J2759" s="39"/>
      <c r="K2759" s="39"/>
      <c r="L2759" s="39"/>
      <c r="M2759" s="39"/>
    </row>
    <row r="2760" spans="1:13" ht="81.75" customHeight="1" x14ac:dyDescent="0.2">
      <c r="A2760" s="874"/>
      <c r="B2760" s="986"/>
      <c r="C2760" s="615" t="s">
        <v>3</v>
      </c>
      <c r="D2760" s="394" t="s">
        <v>552</v>
      </c>
      <c r="E2760" s="394" t="s">
        <v>552</v>
      </c>
      <c r="F2760" s="395" t="s">
        <v>552</v>
      </c>
      <c r="G2760" s="397" t="s">
        <v>552</v>
      </c>
      <c r="H2760" s="156"/>
      <c r="I2760" s="39"/>
      <c r="J2760" s="39"/>
      <c r="K2760" s="39"/>
      <c r="L2760" s="39"/>
      <c r="M2760" s="39"/>
    </row>
    <row r="2761" spans="1:13" ht="408.75" customHeight="1" x14ac:dyDescent="0.2">
      <c r="A2761" s="131" t="s">
        <v>351</v>
      </c>
      <c r="B2761" s="862" t="s">
        <v>620</v>
      </c>
      <c r="C2761" s="615" t="s">
        <v>3</v>
      </c>
      <c r="D2761" s="394" t="s">
        <v>552</v>
      </c>
      <c r="E2761" s="394" t="s">
        <v>552</v>
      </c>
      <c r="F2761" s="395" t="s">
        <v>552</v>
      </c>
      <c r="G2761" s="397" t="s">
        <v>552</v>
      </c>
      <c r="H2761" s="156"/>
      <c r="I2761" s="39"/>
      <c r="J2761" s="39"/>
      <c r="K2761" s="39"/>
      <c r="L2761" s="39"/>
      <c r="M2761" s="39"/>
    </row>
    <row r="2762" spans="1:13" ht="74.25" customHeight="1" x14ac:dyDescent="0.2">
      <c r="A2762" s="873">
        <v>3</v>
      </c>
      <c r="B2762" s="986" t="s">
        <v>621</v>
      </c>
      <c r="C2762" s="615" t="s">
        <v>1</v>
      </c>
      <c r="D2762" s="394" t="s">
        <v>552</v>
      </c>
      <c r="E2762" s="394" t="s">
        <v>552</v>
      </c>
      <c r="F2762" s="395" t="s">
        <v>552</v>
      </c>
      <c r="G2762" s="397" t="s">
        <v>552</v>
      </c>
      <c r="H2762" s="228" t="s">
        <v>622</v>
      </c>
      <c r="I2762" s="39"/>
      <c r="J2762" s="39"/>
      <c r="K2762" s="39"/>
      <c r="L2762" s="39"/>
      <c r="M2762" s="39"/>
    </row>
    <row r="2763" spans="1:13" ht="90" customHeight="1" x14ac:dyDescent="0.2">
      <c r="A2763" s="874"/>
      <c r="B2763" s="986"/>
      <c r="C2763" s="615" t="s">
        <v>3</v>
      </c>
      <c r="D2763" s="394" t="s">
        <v>552</v>
      </c>
      <c r="E2763" s="394" t="s">
        <v>552</v>
      </c>
      <c r="F2763" s="395" t="s">
        <v>552</v>
      </c>
      <c r="G2763" s="397" t="s">
        <v>552</v>
      </c>
      <c r="H2763" s="156"/>
      <c r="I2763" s="39"/>
      <c r="J2763" s="39"/>
      <c r="K2763" s="39"/>
      <c r="L2763" s="39"/>
      <c r="M2763" s="39"/>
    </row>
    <row r="2764" spans="1:13" ht="189" customHeight="1" x14ac:dyDescent="0.2">
      <c r="A2764" s="238" t="s">
        <v>470</v>
      </c>
      <c r="B2764" s="862" t="s">
        <v>623</v>
      </c>
      <c r="C2764" s="615" t="s">
        <v>3</v>
      </c>
      <c r="D2764" s="394" t="s">
        <v>552</v>
      </c>
      <c r="E2764" s="394" t="s">
        <v>552</v>
      </c>
      <c r="F2764" s="395" t="s">
        <v>552</v>
      </c>
      <c r="G2764" s="397" t="s">
        <v>552</v>
      </c>
      <c r="H2764" s="228" t="s">
        <v>625</v>
      </c>
      <c r="I2764" s="39"/>
      <c r="J2764" s="39"/>
      <c r="K2764" s="39"/>
      <c r="L2764" s="39"/>
      <c r="M2764" s="39"/>
    </row>
    <row r="2765" spans="1:13" ht="34.5" customHeight="1" x14ac:dyDescent="0.2">
      <c r="A2765" s="873">
        <v>4</v>
      </c>
      <c r="B2765" s="986" t="s">
        <v>624</v>
      </c>
      <c r="C2765" s="615" t="s">
        <v>1</v>
      </c>
      <c r="D2765" s="213">
        <f>SUM(D2768)</f>
        <v>454</v>
      </c>
      <c r="E2765" s="213">
        <f>SUM(E2768)</f>
        <v>435.7</v>
      </c>
      <c r="F2765" s="395">
        <v>0</v>
      </c>
      <c r="G2765" s="213">
        <f>SUM(G2768)</f>
        <v>435.7</v>
      </c>
      <c r="H2765" s="228"/>
      <c r="I2765" s="39"/>
      <c r="J2765" s="39"/>
      <c r="K2765" s="39"/>
      <c r="L2765" s="39"/>
      <c r="M2765" s="39"/>
    </row>
    <row r="2766" spans="1:13" ht="77.25" customHeight="1" x14ac:dyDescent="0.2">
      <c r="A2766" s="874"/>
      <c r="B2766" s="986"/>
      <c r="C2766" s="615" t="s">
        <v>3</v>
      </c>
      <c r="D2766" s="213">
        <f>SUM(D2768)</f>
        <v>454</v>
      </c>
      <c r="E2766" s="213">
        <f>SUM(E2768)</f>
        <v>435.7</v>
      </c>
      <c r="F2766" s="395">
        <f>E2766/D2766*100</f>
        <v>95.969162995594715</v>
      </c>
      <c r="G2766" s="213">
        <f>SUM(G2768)</f>
        <v>435.7</v>
      </c>
      <c r="H2766" s="158"/>
      <c r="I2766" s="39"/>
      <c r="J2766" s="39"/>
      <c r="K2766" s="39"/>
      <c r="L2766" s="39"/>
      <c r="M2766" s="39"/>
    </row>
    <row r="2767" spans="1:13" ht="77.25" customHeight="1" x14ac:dyDescent="0.2">
      <c r="A2767" s="834" t="s">
        <v>573</v>
      </c>
      <c r="B2767" s="862" t="s">
        <v>1761</v>
      </c>
      <c r="C2767" s="615" t="s">
        <v>3</v>
      </c>
      <c r="D2767" s="213">
        <v>454</v>
      </c>
      <c r="E2767" s="213">
        <v>435.7</v>
      </c>
      <c r="F2767" s="395">
        <f>E2767/D2767*100</f>
        <v>95.969162995594715</v>
      </c>
      <c r="G2767" s="557">
        <v>435.7</v>
      </c>
      <c r="H2767" s="158"/>
      <c r="I2767" s="39"/>
      <c r="J2767" s="39"/>
      <c r="K2767" s="39"/>
      <c r="L2767" s="39"/>
      <c r="M2767" s="39"/>
    </row>
    <row r="2768" spans="1:13" ht="127.5" customHeight="1" x14ac:dyDescent="0.2">
      <c r="A2768" s="238" t="s">
        <v>575</v>
      </c>
      <c r="B2768" s="862" t="s">
        <v>626</v>
      </c>
      <c r="C2768" s="615" t="s">
        <v>3</v>
      </c>
      <c r="D2768" s="213">
        <v>454</v>
      </c>
      <c r="E2768" s="213">
        <v>435.7</v>
      </c>
      <c r="F2768" s="395">
        <f>E2768/D2768*100</f>
        <v>95.969162995594715</v>
      </c>
      <c r="G2768" s="398">
        <v>435.7</v>
      </c>
      <c r="H2768" s="458" t="s">
        <v>1412</v>
      </c>
      <c r="I2768" s="39"/>
      <c r="J2768" s="39"/>
      <c r="K2768" s="39"/>
      <c r="L2768" s="39"/>
      <c r="M2768" s="39"/>
    </row>
    <row r="2769" spans="1:13" ht="79.5" customHeight="1" x14ac:dyDescent="0.2">
      <c r="A2769" s="238" t="s">
        <v>577</v>
      </c>
      <c r="B2769" s="862" t="s">
        <v>627</v>
      </c>
      <c r="C2769" s="615" t="s">
        <v>3</v>
      </c>
      <c r="D2769" s="213" t="s">
        <v>551</v>
      </c>
      <c r="E2769" s="213" t="s">
        <v>551</v>
      </c>
      <c r="F2769" s="254" t="s">
        <v>551</v>
      </c>
      <c r="G2769" s="398" t="s">
        <v>551</v>
      </c>
      <c r="H2769" s="489"/>
      <c r="I2769" s="39"/>
      <c r="J2769" s="39"/>
      <c r="K2769" s="39"/>
      <c r="L2769" s="39"/>
      <c r="M2769" s="39"/>
    </row>
    <row r="2770" spans="1:13" ht="21" customHeight="1" x14ac:dyDescent="0.2">
      <c r="A2770" s="889" t="s">
        <v>1264</v>
      </c>
      <c r="B2770" s="890"/>
      <c r="C2770" s="890"/>
      <c r="D2770" s="890"/>
      <c r="E2770" s="890"/>
      <c r="F2770" s="890"/>
      <c r="G2770" s="890"/>
      <c r="H2770" s="891"/>
      <c r="I2770" s="39"/>
      <c r="J2770" s="39"/>
      <c r="K2770" s="39"/>
      <c r="L2770" s="39"/>
      <c r="M2770" s="39"/>
    </row>
    <row r="2771" spans="1:13" ht="15" customHeight="1" x14ac:dyDescent="0.2">
      <c r="A2771" s="945"/>
      <c r="B2771" s="941" t="s">
        <v>54</v>
      </c>
      <c r="C2771" s="26" t="s">
        <v>1</v>
      </c>
      <c r="D2771" s="387">
        <f>D2773</f>
        <v>22240.9</v>
      </c>
      <c r="E2771" s="387">
        <f>E2773</f>
        <v>21662.7</v>
      </c>
      <c r="F2771" s="392">
        <f t="shared" ref="F2771:F2778" si="319">E2771/D2771*100</f>
        <v>97.400285060406716</v>
      </c>
      <c r="G2771" s="389">
        <f>SUM(G2772)</f>
        <v>21662.7</v>
      </c>
      <c r="H2771" s="156"/>
      <c r="I2771" s="39"/>
      <c r="J2771" s="39"/>
      <c r="K2771" s="39"/>
      <c r="L2771" s="39"/>
      <c r="M2771" s="39"/>
    </row>
    <row r="2772" spans="1:13" ht="72" customHeight="1" x14ac:dyDescent="0.2">
      <c r="A2772" s="946"/>
      <c r="B2772" s="942"/>
      <c r="C2772" s="26" t="s">
        <v>3</v>
      </c>
      <c r="D2772" s="387">
        <f>D2774</f>
        <v>22240.9</v>
      </c>
      <c r="E2772" s="387">
        <f>E2774</f>
        <v>21662.7</v>
      </c>
      <c r="F2772" s="392">
        <f t="shared" si="319"/>
        <v>97.400285060406716</v>
      </c>
      <c r="G2772" s="389">
        <f>SUM(G2773)</f>
        <v>21662.7</v>
      </c>
      <c r="H2772" s="156"/>
      <c r="I2772" s="39"/>
      <c r="J2772" s="39"/>
      <c r="K2772" s="39"/>
      <c r="L2772" s="39"/>
      <c r="M2772" s="39"/>
    </row>
    <row r="2773" spans="1:13" ht="43.5" customHeight="1" x14ac:dyDescent="0.2">
      <c r="A2773" s="945">
        <v>1</v>
      </c>
      <c r="B2773" s="986" t="s">
        <v>628</v>
      </c>
      <c r="C2773" s="615" t="s">
        <v>1</v>
      </c>
      <c r="D2773" s="213">
        <f>SUM(D2774)</f>
        <v>22240.9</v>
      </c>
      <c r="E2773" s="213">
        <f>SUM(E2774)</f>
        <v>21662.7</v>
      </c>
      <c r="F2773" s="395">
        <f t="shared" si="319"/>
        <v>97.400285060406716</v>
      </c>
      <c r="G2773" s="398">
        <f>SUM(G2776:G2778)</f>
        <v>21662.7</v>
      </c>
      <c r="H2773" s="156"/>
      <c r="I2773" s="39"/>
      <c r="J2773" s="39"/>
      <c r="K2773" s="39"/>
      <c r="L2773" s="39"/>
      <c r="M2773" s="39"/>
    </row>
    <row r="2774" spans="1:13" ht="96.75" customHeight="1" x14ac:dyDescent="0.2">
      <c r="A2774" s="985"/>
      <c r="B2774" s="986"/>
      <c r="C2774" s="617" t="s">
        <v>3</v>
      </c>
      <c r="D2774" s="213">
        <f>D2776+D2777+D2778</f>
        <v>22240.9</v>
      </c>
      <c r="E2774" s="213">
        <f>E2776+E2777+E2778</f>
        <v>21662.7</v>
      </c>
      <c r="F2774" s="395">
        <f t="shared" si="319"/>
        <v>97.400285060406716</v>
      </c>
      <c r="G2774" s="213">
        <f>SUM(G2776:G2778)</f>
        <v>21662.7</v>
      </c>
      <c r="H2774" s="156"/>
      <c r="I2774" s="39"/>
      <c r="J2774" s="39"/>
      <c r="K2774" s="39"/>
      <c r="L2774" s="39"/>
      <c r="M2774" s="39"/>
    </row>
    <row r="2775" spans="1:13" ht="123.75" customHeight="1" x14ac:dyDescent="0.2">
      <c r="A2775" s="834" t="s">
        <v>11</v>
      </c>
      <c r="B2775" s="862" t="s">
        <v>1762</v>
      </c>
      <c r="C2775" s="617" t="s">
        <v>3</v>
      </c>
      <c r="D2775" s="213">
        <f>D2776+D2777+D2778</f>
        <v>22240.9</v>
      </c>
      <c r="E2775" s="213">
        <f>E2776+E2777+E2778</f>
        <v>21662.7</v>
      </c>
      <c r="F2775" s="395">
        <f t="shared" si="319"/>
        <v>97.400285060406716</v>
      </c>
      <c r="G2775" s="213">
        <f>G2776+G2777+G2778</f>
        <v>21662.7</v>
      </c>
      <c r="H2775" s="156"/>
      <c r="I2775" s="39"/>
      <c r="J2775" s="39"/>
      <c r="K2775" s="39"/>
      <c r="L2775" s="39"/>
      <c r="M2775" s="39"/>
    </row>
    <row r="2776" spans="1:13" ht="141" customHeight="1" x14ac:dyDescent="0.2">
      <c r="A2776" s="238" t="s">
        <v>67</v>
      </c>
      <c r="B2776" s="862" t="s">
        <v>629</v>
      </c>
      <c r="C2776" s="617" t="s">
        <v>3</v>
      </c>
      <c r="D2776" s="213">
        <v>243</v>
      </c>
      <c r="E2776" s="213">
        <v>215.7</v>
      </c>
      <c r="F2776" s="395">
        <f t="shared" si="319"/>
        <v>88.76543209876543</v>
      </c>
      <c r="G2776" s="213">
        <v>215.7</v>
      </c>
      <c r="H2776" s="842" t="s">
        <v>1780</v>
      </c>
      <c r="I2776" s="39"/>
      <c r="J2776" s="39"/>
      <c r="K2776" s="39"/>
      <c r="L2776" s="39"/>
      <c r="M2776" s="39"/>
    </row>
    <row r="2777" spans="1:13" ht="176.25" customHeight="1" x14ac:dyDescent="0.2">
      <c r="A2777" s="238" t="s">
        <v>341</v>
      </c>
      <c r="B2777" s="28" t="s">
        <v>630</v>
      </c>
      <c r="C2777" s="617" t="s">
        <v>3</v>
      </c>
      <c r="D2777" s="213">
        <v>21967.9</v>
      </c>
      <c r="E2777" s="213">
        <v>21418.400000000001</v>
      </c>
      <c r="F2777" s="395">
        <f t="shared" si="319"/>
        <v>97.498622990818419</v>
      </c>
      <c r="G2777" s="213">
        <v>21418.400000000001</v>
      </c>
      <c r="H2777" s="637" t="s">
        <v>1581</v>
      </c>
      <c r="I2777" s="39"/>
      <c r="J2777" s="39"/>
      <c r="K2777" s="39"/>
      <c r="L2777" s="39"/>
      <c r="M2777" s="39"/>
    </row>
    <row r="2778" spans="1:13" ht="119.25" customHeight="1" x14ac:dyDescent="0.2">
      <c r="A2778" s="238" t="s">
        <v>344</v>
      </c>
      <c r="B2778" s="28" t="s">
        <v>631</v>
      </c>
      <c r="C2778" s="617" t="s">
        <v>3</v>
      </c>
      <c r="D2778" s="213">
        <v>30</v>
      </c>
      <c r="E2778" s="213">
        <v>28.6</v>
      </c>
      <c r="F2778" s="395">
        <f t="shared" si="319"/>
        <v>95.333333333333343</v>
      </c>
      <c r="G2778" s="213">
        <v>28.6</v>
      </c>
      <c r="H2778" s="212" t="s">
        <v>1211</v>
      </c>
      <c r="I2778" s="39"/>
      <c r="J2778" s="39"/>
      <c r="K2778" s="39"/>
      <c r="L2778" s="39"/>
      <c r="M2778" s="39"/>
    </row>
    <row r="2779" spans="1:13" ht="27" customHeight="1" x14ac:dyDescent="0.2">
      <c r="A2779" s="889" t="s">
        <v>632</v>
      </c>
      <c r="B2779" s="890"/>
      <c r="C2779" s="890"/>
      <c r="D2779" s="890"/>
      <c r="E2779" s="890"/>
      <c r="F2779" s="890"/>
      <c r="G2779" s="890"/>
      <c r="H2779" s="891"/>
      <c r="I2779" s="39"/>
      <c r="J2779" s="39"/>
      <c r="K2779" s="39"/>
      <c r="L2779" s="39"/>
      <c r="M2779" s="39"/>
    </row>
    <row r="2780" spans="1:13" ht="21" customHeight="1" x14ac:dyDescent="0.2">
      <c r="A2780" s="945"/>
      <c r="B2780" s="941" t="s">
        <v>54</v>
      </c>
      <c r="C2780" s="26" t="s">
        <v>1</v>
      </c>
      <c r="D2780" s="387">
        <f>SUM(D2781)</f>
        <v>2720</v>
      </c>
      <c r="E2780" s="387">
        <f>SUM(E2781)</f>
        <v>0</v>
      </c>
      <c r="F2780" s="392">
        <f>SUM(F2782)</f>
        <v>0</v>
      </c>
      <c r="G2780" s="387">
        <f>SUM(G2781)</f>
        <v>0</v>
      </c>
      <c r="H2780" s="156"/>
      <c r="I2780" s="39"/>
      <c r="J2780" s="39"/>
      <c r="K2780" s="39"/>
      <c r="L2780" s="39"/>
      <c r="M2780" s="39"/>
    </row>
    <row r="2781" spans="1:13" ht="72" customHeight="1" x14ac:dyDescent="0.2">
      <c r="A2781" s="946"/>
      <c r="B2781" s="998"/>
      <c r="C2781" s="26" t="s">
        <v>3</v>
      </c>
      <c r="D2781" s="399">
        <f>SUM(D2782)</f>
        <v>2720</v>
      </c>
      <c r="E2781" s="387">
        <f>SUM(E2782)</f>
        <v>0</v>
      </c>
      <c r="F2781" s="392">
        <f>SUM(F2782)</f>
        <v>0</v>
      </c>
      <c r="G2781" s="387">
        <f>SUM(G2782)</f>
        <v>0</v>
      </c>
      <c r="H2781" s="156"/>
      <c r="I2781" s="39"/>
      <c r="J2781" s="39"/>
      <c r="K2781" s="39"/>
      <c r="L2781" s="39"/>
      <c r="M2781" s="39"/>
    </row>
    <row r="2782" spans="1:13" ht="143.25" customHeight="1" x14ac:dyDescent="0.2">
      <c r="A2782" s="221">
        <v>1</v>
      </c>
      <c r="B2782" s="855" t="s">
        <v>633</v>
      </c>
      <c r="C2782" s="615" t="s">
        <v>3</v>
      </c>
      <c r="D2782" s="213">
        <f>SUM(D2784:D2786)</f>
        <v>2720</v>
      </c>
      <c r="E2782" s="213">
        <f>SUM(E2784:E2786)</f>
        <v>0</v>
      </c>
      <c r="F2782" s="395">
        <f>SUM(F2784)</f>
        <v>0</v>
      </c>
      <c r="G2782" s="213">
        <f>SUM(G2784)</f>
        <v>0</v>
      </c>
      <c r="H2782" s="156"/>
      <c r="I2782" s="39"/>
      <c r="J2782" s="39"/>
      <c r="K2782" s="39"/>
      <c r="L2782" s="39"/>
      <c r="M2782" s="39"/>
    </row>
    <row r="2783" spans="1:13" ht="143.25" customHeight="1" x14ac:dyDescent="0.2">
      <c r="A2783" s="835" t="s">
        <v>11</v>
      </c>
      <c r="B2783" s="863" t="s">
        <v>1763</v>
      </c>
      <c r="C2783" s="838" t="s">
        <v>3</v>
      </c>
      <c r="D2783" s="839">
        <v>2720</v>
      </c>
      <c r="E2783" s="839">
        <v>0</v>
      </c>
      <c r="F2783" s="840">
        <v>0</v>
      </c>
      <c r="G2783" s="841">
        <v>0</v>
      </c>
      <c r="H2783" s="156"/>
      <c r="I2783" s="39"/>
      <c r="J2783" s="39"/>
      <c r="K2783" s="39"/>
      <c r="L2783" s="39"/>
      <c r="M2783" s="39"/>
    </row>
    <row r="2784" spans="1:13" ht="89.25" customHeight="1" x14ac:dyDescent="0.2">
      <c r="A2784" s="835" t="s">
        <v>67</v>
      </c>
      <c r="B2784" s="864" t="s">
        <v>634</v>
      </c>
      <c r="C2784" s="838" t="s">
        <v>3</v>
      </c>
      <c r="D2784" s="839">
        <v>2720</v>
      </c>
      <c r="E2784" s="839">
        <v>0</v>
      </c>
      <c r="F2784" s="840">
        <v>0</v>
      </c>
      <c r="G2784" s="836">
        <v>0</v>
      </c>
      <c r="H2784" s="837" t="s">
        <v>1390</v>
      </c>
      <c r="I2784" s="39"/>
      <c r="J2784" s="39"/>
      <c r="K2784" s="39"/>
      <c r="L2784" s="39"/>
      <c r="M2784" s="39"/>
    </row>
    <row r="2785" spans="1:13" ht="27.75" customHeight="1" x14ac:dyDescent="0.2">
      <c r="A2785" s="873" t="s">
        <v>341</v>
      </c>
      <c r="B2785" s="980" t="s">
        <v>635</v>
      </c>
      <c r="C2785" s="1374" t="s">
        <v>3</v>
      </c>
      <c r="D2785" s="959">
        <v>0</v>
      </c>
      <c r="E2785" s="959">
        <v>0</v>
      </c>
      <c r="F2785" s="1371">
        <v>0</v>
      </c>
      <c r="G2785" s="1358" t="s">
        <v>551</v>
      </c>
      <c r="H2785" s="1173"/>
      <c r="I2785" s="39"/>
      <c r="J2785" s="39"/>
      <c r="K2785" s="39"/>
      <c r="L2785" s="39"/>
      <c r="M2785" s="39"/>
    </row>
    <row r="2786" spans="1:13" ht="88.5" customHeight="1" x14ac:dyDescent="0.2">
      <c r="A2786" s="874"/>
      <c r="B2786" s="1357"/>
      <c r="C2786" s="1375"/>
      <c r="D2786" s="960"/>
      <c r="E2786" s="960"/>
      <c r="F2786" s="1372"/>
      <c r="G2786" s="1359"/>
      <c r="H2786" s="1266"/>
      <c r="I2786" s="39"/>
      <c r="J2786" s="39"/>
      <c r="K2786" s="39"/>
      <c r="L2786" s="39"/>
      <c r="M2786" s="39"/>
    </row>
    <row r="2787" spans="1:13" ht="39" customHeight="1" x14ac:dyDescent="0.2">
      <c r="A2787" s="889" t="s">
        <v>1265</v>
      </c>
      <c r="B2787" s="890"/>
      <c r="C2787" s="890"/>
      <c r="D2787" s="890"/>
      <c r="E2787" s="890"/>
      <c r="F2787" s="890"/>
      <c r="G2787" s="890"/>
      <c r="H2787" s="891"/>
      <c r="I2787" s="39"/>
      <c r="J2787" s="39"/>
      <c r="K2787" s="39"/>
      <c r="L2787" s="39"/>
      <c r="M2787" s="39"/>
    </row>
    <row r="2788" spans="1:13" ht="48.75" customHeight="1" x14ac:dyDescent="0.2">
      <c r="A2788" s="873"/>
      <c r="B2788" s="941" t="s">
        <v>54</v>
      </c>
      <c r="C2788" s="26" t="s">
        <v>1</v>
      </c>
      <c r="D2788" s="387">
        <f>SUM(D2789:D2791)</f>
        <v>310648.2</v>
      </c>
      <c r="E2788" s="387">
        <f>SUM(E2789:E2791)</f>
        <v>309453.60000000003</v>
      </c>
      <c r="F2788" s="392">
        <f>E2788/D2788*100</f>
        <v>99.61544924451519</v>
      </c>
      <c r="G2788" s="387">
        <f>SUM(G2789:G2791)</f>
        <v>309453.60000000003</v>
      </c>
      <c r="H2788" s="156"/>
      <c r="I2788" s="39"/>
      <c r="J2788" s="39"/>
      <c r="K2788" s="39"/>
      <c r="L2788" s="39"/>
      <c r="M2788" s="39"/>
    </row>
    <row r="2789" spans="1:13" ht="54.75" customHeight="1" x14ac:dyDescent="0.2">
      <c r="A2789" s="963"/>
      <c r="B2789" s="1242"/>
      <c r="C2789" s="26" t="s">
        <v>8</v>
      </c>
      <c r="D2789" s="387">
        <f>SUM(D2808)</f>
        <v>0</v>
      </c>
      <c r="E2789" s="387">
        <f>SUM(E2808)</f>
        <v>0</v>
      </c>
      <c r="F2789" s="248" t="s">
        <v>636</v>
      </c>
      <c r="G2789" s="387">
        <v>0</v>
      </c>
      <c r="H2789" s="156"/>
      <c r="I2789" s="39"/>
      <c r="J2789" s="39"/>
      <c r="K2789" s="39"/>
      <c r="L2789" s="39"/>
      <c r="M2789" s="39"/>
    </row>
    <row r="2790" spans="1:13" ht="70.5" customHeight="1" x14ac:dyDescent="0.2">
      <c r="A2790" s="963"/>
      <c r="B2790" s="1242"/>
      <c r="C2790" s="26" t="s">
        <v>2</v>
      </c>
      <c r="D2790" s="387">
        <f>SUM(D2793)</f>
        <v>9288</v>
      </c>
      <c r="E2790" s="387">
        <f>SUM(E2793)</f>
        <v>8946.1999999999989</v>
      </c>
      <c r="F2790" s="392">
        <f t="shared" ref="F2790:F2806" si="320">E2790/D2790*100</f>
        <v>96.319982773471139</v>
      </c>
      <c r="G2790" s="389">
        <f>SUM(G2793)</f>
        <v>8946.1999999999989</v>
      </c>
      <c r="H2790" s="156"/>
      <c r="I2790" s="39"/>
      <c r="J2790" s="39"/>
      <c r="K2790" s="39"/>
      <c r="L2790" s="39"/>
      <c r="M2790" s="39"/>
    </row>
    <row r="2791" spans="1:13" ht="80.25" customHeight="1" x14ac:dyDescent="0.2">
      <c r="A2791" s="874"/>
      <c r="B2791" s="942"/>
      <c r="C2791" s="26" t="s">
        <v>3</v>
      </c>
      <c r="D2791" s="387">
        <f>SUM(D2794+D2809)</f>
        <v>301360.2</v>
      </c>
      <c r="E2791" s="387">
        <f>SUM(E2794+E2809)</f>
        <v>300507.40000000002</v>
      </c>
      <c r="F2791" s="392">
        <f t="shared" si="320"/>
        <v>99.717016381061612</v>
      </c>
      <c r="G2791" s="389">
        <f>SUM(G2794+G2809)</f>
        <v>300507.40000000002</v>
      </c>
      <c r="H2791" s="156"/>
      <c r="I2791" s="39"/>
      <c r="J2791" s="39"/>
      <c r="K2791" s="39"/>
      <c r="L2791" s="39"/>
      <c r="M2791" s="39"/>
    </row>
    <row r="2792" spans="1:13" ht="54" customHeight="1" x14ac:dyDescent="0.2">
      <c r="A2792" s="873">
        <v>1</v>
      </c>
      <c r="B2792" s="986" t="s">
        <v>637</v>
      </c>
      <c r="C2792" s="615" t="s">
        <v>1</v>
      </c>
      <c r="D2792" s="213">
        <f>SUM(D2793:D2794)</f>
        <v>261805.9</v>
      </c>
      <c r="E2792" s="213">
        <f>SUM(E2793:E2794)</f>
        <v>260816.10000000003</v>
      </c>
      <c r="F2792" s="395">
        <f t="shared" si="320"/>
        <v>99.621933653901635</v>
      </c>
      <c r="G2792" s="398">
        <f>SUM(G2793:G2794)</f>
        <v>260816.10000000003</v>
      </c>
      <c r="H2792" s="156"/>
      <c r="I2792" s="39"/>
      <c r="J2792" s="39"/>
      <c r="K2792" s="39"/>
      <c r="L2792" s="39"/>
      <c r="M2792" s="39"/>
    </row>
    <row r="2793" spans="1:13" ht="54.75" customHeight="1" x14ac:dyDescent="0.2">
      <c r="A2793" s="963"/>
      <c r="B2793" s="986"/>
      <c r="C2793" s="615" t="s">
        <v>638</v>
      </c>
      <c r="D2793" s="213">
        <f>SUM(D2796)</f>
        <v>9288</v>
      </c>
      <c r="E2793" s="213">
        <f>SUM(E2796)</f>
        <v>8946.1999999999989</v>
      </c>
      <c r="F2793" s="395">
        <f t="shared" si="320"/>
        <v>96.319982773471139</v>
      </c>
      <c r="G2793" s="398">
        <f>SUM(G2796)</f>
        <v>8946.1999999999989</v>
      </c>
      <c r="H2793" s="156"/>
      <c r="I2793" s="39"/>
      <c r="J2793" s="39"/>
      <c r="K2793" s="39"/>
      <c r="L2793" s="39"/>
      <c r="M2793" s="39"/>
    </row>
    <row r="2794" spans="1:13" ht="50.25" customHeight="1" x14ac:dyDescent="0.2">
      <c r="A2794" s="874"/>
      <c r="B2794" s="986"/>
      <c r="C2794" s="615" t="s">
        <v>639</v>
      </c>
      <c r="D2794" s="213">
        <f>SUM(D2797)</f>
        <v>252517.9</v>
      </c>
      <c r="E2794" s="213">
        <f>SUM(E2797)</f>
        <v>251869.90000000002</v>
      </c>
      <c r="F2794" s="395">
        <f t="shared" si="320"/>
        <v>99.743384528383942</v>
      </c>
      <c r="G2794" s="213">
        <f>SUM(G2797)</f>
        <v>251869.90000000002</v>
      </c>
      <c r="H2794" s="156"/>
      <c r="I2794" s="39"/>
      <c r="J2794" s="39"/>
      <c r="K2794" s="39"/>
      <c r="L2794" s="39"/>
      <c r="M2794" s="39"/>
    </row>
    <row r="2795" spans="1:13" ht="60.75" customHeight="1" x14ac:dyDescent="0.2">
      <c r="A2795" s="873" t="s">
        <v>338</v>
      </c>
      <c r="B2795" s="980" t="s">
        <v>640</v>
      </c>
      <c r="C2795" s="615" t="s">
        <v>1</v>
      </c>
      <c r="D2795" s="213">
        <f>SUM(D2796:D2797)</f>
        <v>261805.9</v>
      </c>
      <c r="E2795" s="213">
        <f>SUM(E2796:E2797)</f>
        <v>260816.10000000003</v>
      </c>
      <c r="F2795" s="395">
        <f t="shared" si="320"/>
        <v>99.621933653901635</v>
      </c>
      <c r="G2795" s="398">
        <f>SUM(G2796:G2797)</f>
        <v>260816.10000000003</v>
      </c>
      <c r="H2795" s="156"/>
      <c r="I2795" s="39"/>
      <c r="J2795" s="39"/>
      <c r="K2795" s="39"/>
      <c r="L2795" s="39"/>
      <c r="M2795" s="39"/>
    </row>
    <row r="2796" spans="1:13" ht="44.25" customHeight="1" x14ac:dyDescent="0.2">
      <c r="A2796" s="963"/>
      <c r="B2796" s="1373"/>
      <c r="C2796" s="615" t="s">
        <v>2</v>
      </c>
      <c r="D2796" s="213">
        <f>SUM(D2799+D2802+D2805)</f>
        <v>9288</v>
      </c>
      <c r="E2796" s="213">
        <f>SUM(E2799+E2802+E2805)</f>
        <v>8946.1999999999989</v>
      </c>
      <c r="F2796" s="395">
        <f t="shared" si="320"/>
        <v>96.319982773471139</v>
      </c>
      <c r="G2796" s="213">
        <f>SUM(G2799+G2802+G2805)</f>
        <v>8946.1999999999989</v>
      </c>
      <c r="H2796" s="156"/>
      <c r="I2796" s="39"/>
      <c r="J2796" s="39"/>
      <c r="K2796" s="39"/>
      <c r="L2796" s="39"/>
      <c r="M2796" s="39"/>
    </row>
    <row r="2797" spans="1:13" ht="111.75" customHeight="1" x14ac:dyDescent="0.2">
      <c r="A2797" s="963"/>
      <c r="B2797" s="942"/>
      <c r="C2797" s="615" t="s">
        <v>3</v>
      </c>
      <c r="D2797" s="213">
        <f>SUM(D2800+D2803+D2806)</f>
        <v>252517.9</v>
      </c>
      <c r="E2797" s="213">
        <f>SUM(E2800+E2803+E2806)</f>
        <v>251869.90000000002</v>
      </c>
      <c r="F2797" s="395">
        <f t="shared" si="320"/>
        <v>99.743384528383942</v>
      </c>
      <c r="G2797" s="213">
        <f>SUM(G2800+G2803+G2806)</f>
        <v>251869.90000000002</v>
      </c>
      <c r="H2797" s="156"/>
      <c r="I2797" s="39"/>
      <c r="J2797" s="39"/>
      <c r="K2797" s="39"/>
      <c r="L2797" s="39"/>
      <c r="M2797" s="39"/>
    </row>
    <row r="2798" spans="1:13" x14ac:dyDescent="0.2">
      <c r="A2798" s="873" t="s">
        <v>67</v>
      </c>
      <c r="B2798" s="980" t="s">
        <v>641</v>
      </c>
      <c r="C2798" s="615" t="s">
        <v>1</v>
      </c>
      <c r="D2798" s="213">
        <f>SUM(D2799:D2800)</f>
        <v>26095.899999999998</v>
      </c>
      <c r="E2798" s="213">
        <f>SUM(E2799:E2800)</f>
        <v>25417.5</v>
      </c>
      <c r="F2798" s="395">
        <f t="shared" si="320"/>
        <v>97.400357910629637</v>
      </c>
      <c r="G2798" s="213">
        <f>SUM(G2799:G2800)</f>
        <v>25417.5</v>
      </c>
      <c r="H2798" s="156"/>
      <c r="I2798" s="39"/>
      <c r="J2798" s="39"/>
      <c r="K2798" s="39"/>
      <c r="L2798" s="39"/>
      <c r="M2798" s="39"/>
    </row>
    <row r="2799" spans="1:13" ht="132.75" customHeight="1" x14ac:dyDescent="0.2">
      <c r="A2799" s="893"/>
      <c r="B2799" s="981"/>
      <c r="C2799" s="615" t="s">
        <v>638</v>
      </c>
      <c r="D2799" s="213">
        <v>198.6</v>
      </c>
      <c r="E2799" s="213">
        <v>81.3</v>
      </c>
      <c r="F2799" s="395">
        <f t="shared" si="320"/>
        <v>40.936555891238669</v>
      </c>
      <c r="G2799" s="398">
        <v>81.3</v>
      </c>
      <c r="H2799" s="638" t="s">
        <v>1633</v>
      </c>
      <c r="I2799" s="39"/>
      <c r="J2799" s="39"/>
      <c r="K2799" s="39"/>
      <c r="L2799" s="39"/>
      <c r="M2799" s="39"/>
    </row>
    <row r="2800" spans="1:13" ht="207" customHeight="1" x14ac:dyDescent="0.2">
      <c r="A2800" s="894"/>
      <c r="B2800" s="982"/>
      <c r="C2800" s="615" t="s">
        <v>3</v>
      </c>
      <c r="D2800" s="213">
        <v>25897.3</v>
      </c>
      <c r="E2800" s="213">
        <v>25336.2</v>
      </c>
      <c r="F2800" s="395">
        <f t="shared" si="320"/>
        <v>97.833364868152287</v>
      </c>
      <c r="G2800" s="358">
        <v>25336.2</v>
      </c>
      <c r="H2800" s="634" t="s">
        <v>1474</v>
      </c>
      <c r="I2800" s="39"/>
      <c r="J2800" s="39"/>
      <c r="K2800" s="39"/>
      <c r="L2800" s="39"/>
      <c r="M2800" s="39"/>
    </row>
    <row r="2801" spans="1:13" ht="94.5" customHeight="1" x14ac:dyDescent="0.2">
      <c r="A2801" s="873" t="s">
        <v>341</v>
      </c>
      <c r="B2801" s="1363" t="s">
        <v>642</v>
      </c>
      <c r="C2801" s="615" t="s">
        <v>1</v>
      </c>
      <c r="D2801" s="213">
        <f>SUM(D2802:D2803)</f>
        <v>3076</v>
      </c>
      <c r="E2801" s="213">
        <f>SUM(E2802:E2803)</f>
        <v>2961.5</v>
      </c>
      <c r="F2801" s="395">
        <f t="shared" si="320"/>
        <v>96.277633289986994</v>
      </c>
      <c r="G2801" s="358">
        <f>G2802+G2803</f>
        <v>2961.5</v>
      </c>
      <c r="H2801" s="157"/>
      <c r="I2801" s="39"/>
      <c r="J2801" s="39"/>
      <c r="K2801" s="39"/>
      <c r="L2801" s="39"/>
      <c r="M2801" s="39"/>
    </row>
    <row r="2802" spans="1:13" ht="108" customHeight="1" x14ac:dyDescent="0.2">
      <c r="A2802" s="963"/>
      <c r="B2802" s="1363"/>
      <c r="C2802" s="615" t="s">
        <v>2</v>
      </c>
      <c r="D2802" s="213">
        <v>384</v>
      </c>
      <c r="E2802" s="213">
        <v>331.5</v>
      </c>
      <c r="F2802" s="395">
        <f t="shared" si="320"/>
        <v>86.328125</v>
      </c>
      <c r="G2802" s="329">
        <v>331.5</v>
      </c>
      <c r="H2802" s="640" t="s">
        <v>1635</v>
      </c>
      <c r="I2802" s="39"/>
      <c r="J2802" s="39"/>
      <c r="K2802" s="39"/>
      <c r="L2802" s="39"/>
      <c r="M2802" s="39"/>
    </row>
    <row r="2803" spans="1:13" ht="110.25" customHeight="1" x14ac:dyDescent="0.2">
      <c r="A2803" s="874"/>
      <c r="B2803" s="1363"/>
      <c r="C2803" s="615" t="s">
        <v>3</v>
      </c>
      <c r="D2803" s="213">
        <v>2692</v>
      </c>
      <c r="E2803" s="213">
        <v>2630</v>
      </c>
      <c r="F2803" s="395">
        <f t="shared" si="320"/>
        <v>97.696879643387817</v>
      </c>
      <c r="G2803" s="329">
        <v>2630</v>
      </c>
      <c r="H2803" s="634" t="s">
        <v>1211</v>
      </c>
      <c r="I2803" s="39"/>
      <c r="J2803" s="39"/>
      <c r="K2803" s="39"/>
      <c r="L2803" s="39"/>
      <c r="M2803" s="39"/>
    </row>
    <row r="2804" spans="1:13" ht="112.5" customHeight="1" x14ac:dyDescent="0.2">
      <c r="A2804" s="873" t="s">
        <v>344</v>
      </c>
      <c r="B2804" s="1363" t="s">
        <v>643</v>
      </c>
      <c r="C2804" s="615" t="s">
        <v>1</v>
      </c>
      <c r="D2804" s="213">
        <f>D2805+D2806</f>
        <v>232634</v>
      </c>
      <c r="E2804" s="213">
        <f>E2805+E2806</f>
        <v>232437.1</v>
      </c>
      <c r="F2804" s="395">
        <f t="shared" si="320"/>
        <v>99.91536060936923</v>
      </c>
      <c r="G2804" s="213">
        <f>G2805+G2806</f>
        <v>232437.1</v>
      </c>
      <c r="H2804" s="157"/>
      <c r="I2804" s="39"/>
      <c r="J2804" s="39"/>
      <c r="K2804" s="39"/>
      <c r="L2804" s="39"/>
      <c r="M2804" s="39"/>
    </row>
    <row r="2805" spans="1:13" ht="205.5" customHeight="1" x14ac:dyDescent="0.2">
      <c r="A2805" s="963"/>
      <c r="B2805" s="1363"/>
      <c r="C2805" s="615" t="s">
        <v>2</v>
      </c>
      <c r="D2805" s="213">
        <v>8705.4</v>
      </c>
      <c r="E2805" s="213">
        <v>8533.4</v>
      </c>
      <c r="F2805" s="395">
        <f t="shared" si="320"/>
        <v>98.024214855147392</v>
      </c>
      <c r="G2805" s="358">
        <v>8533.4</v>
      </c>
      <c r="H2805" s="547" t="s">
        <v>1211</v>
      </c>
      <c r="I2805" s="39"/>
      <c r="J2805" s="39"/>
      <c r="K2805" s="39"/>
      <c r="L2805" s="39"/>
      <c r="M2805" s="39"/>
    </row>
    <row r="2806" spans="1:13" ht="129.75" customHeight="1" x14ac:dyDescent="0.2">
      <c r="A2806" s="874"/>
      <c r="B2806" s="1363"/>
      <c r="C2806" s="615" t="s">
        <v>3</v>
      </c>
      <c r="D2806" s="213">
        <v>223928.6</v>
      </c>
      <c r="E2806" s="213">
        <v>223903.7</v>
      </c>
      <c r="F2806" s="395">
        <f t="shared" si="320"/>
        <v>99.988880384193891</v>
      </c>
      <c r="G2806" s="213">
        <v>223903.7</v>
      </c>
      <c r="H2806" s="386" t="s">
        <v>1211</v>
      </c>
      <c r="I2806" s="39"/>
      <c r="J2806" s="39"/>
      <c r="K2806" s="39"/>
      <c r="L2806" s="39"/>
      <c r="M2806" s="39"/>
    </row>
    <row r="2807" spans="1:13" ht="68.25" customHeight="1" x14ac:dyDescent="0.2">
      <c r="A2807" s="873">
        <v>2</v>
      </c>
      <c r="B2807" s="986" t="s">
        <v>644</v>
      </c>
      <c r="C2807" s="615" t="s">
        <v>1</v>
      </c>
      <c r="D2807" s="213">
        <f>SUM(D2808:D2809)</f>
        <v>48842.3</v>
      </c>
      <c r="E2807" s="213">
        <f>SUM(E2808:E2809)</f>
        <v>48637.5</v>
      </c>
      <c r="F2807" s="395">
        <f>E2807/D2807*100</f>
        <v>99.580691326985004</v>
      </c>
      <c r="G2807" s="213">
        <f>SUM(G2808:G2809)</f>
        <v>48637.5</v>
      </c>
      <c r="H2807" s="156"/>
      <c r="I2807" s="39"/>
      <c r="J2807" s="39"/>
      <c r="K2807" s="39"/>
      <c r="L2807" s="39"/>
      <c r="M2807" s="39"/>
    </row>
    <row r="2808" spans="1:13" ht="46.5" customHeight="1" x14ac:dyDescent="0.2">
      <c r="A2808" s="963"/>
      <c r="B2808" s="986"/>
      <c r="C2808" s="615" t="s">
        <v>8</v>
      </c>
      <c r="D2808" s="213">
        <f>SUM(D2817+D2819)</f>
        <v>0</v>
      </c>
      <c r="E2808" s="213">
        <f>SUM(E2817+E2819)</f>
        <v>0</v>
      </c>
      <c r="F2808" s="395" t="s">
        <v>636</v>
      </c>
      <c r="G2808" s="213">
        <f>SUM(G2817+G2819)</f>
        <v>0</v>
      </c>
      <c r="H2808" s="156"/>
      <c r="I2808" s="39"/>
      <c r="J2808" s="39"/>
      <c r="K2808" s="39"/>
      <c r="L2808" s="39"/>
      <c r="M2808" s="39"/>
    </row>
    <row r="2809" spans="1:13" ht="66" customHeight="1" x14ac:dyDescent="0.2">
      <c r="A2809" s="874"/>
      <c r="B2809" s="986"/>
      <c r="C2809" s="615" t="s">
        <v>3</v>
      </c>
      <c r="D2809" s="213">
        <f>SUM(D2811+D2818+D2820)</f>
        <v>48842.3</v>
      </c>
      <c r="E2809" s="213">
        <f>SUM(E2811+E2818+E2820)</f>
        <v>48637.5</v>
      </c>
      <c r="F2809" s="395">
        <f>E2809/D2809*100</f>
        <v>99.580691326985004</v>
      </c>
      <c r="G2809" s="213">
        <f>SUM(G2811+G2818+G2820)</f>
        <v>48637.5</v>
      </c>
      <c r="H2809" s="156"/>
      <c r="I2809" s="39"/>
      <c r="J2809" s="39"/>
      <c r="K2809" s="39"/>
      <c r="L2809" s="39"/>
      <c r="M2809" s="39"/>
    </row>
    <row r="2810" spans="1:13" ht="52.5" customHeight="1" x14ac:dyDescent="0.2">
      <c r="A2810" s="1002" t="s">
        <v>349</v>
      </c>
      <c r="B2810" s="980" t="s">
        <v>645</v>
      </c>
      <c r="C2810" s="615" t="s">
        <v>1</v>
      </c>
      <c r="D2810" s="213">
        <f>SUM(D2811)</f>
        <v>42192.3</v>
      </c>
      <c r="E2810" s="213">
        <f>SUM(E2811)</f>
        <v>41987.5</v>
      </c>
      <c r="F2810" s="395">
        <f>E2810/D2810*100</f>
        <v>99.51460337549743</v>
      </c>
      <c r="G2810" s="398">
        <f>SUM(G2811)</f>
        <v>41987.5</v>
      </c>
      <c r="H2810" s="156"/>
      <c r="I2810" s="39"/>
      <c r="J2810" s="39"/>
      <c r="K2810" s="39"/>
      <c r="L2810" s="39"/>
      <c r="M2810" s="39"/>
    </row>
    <row r="2811" spans="1:13" ht="45" x14ac:dyDescent="0.2">
      <c r="A2811" s="1002"/>
      <c r="B2811" s="942"/>
      <c r="C2811" s="615" t="s">
        <v>3</v>
      </c>
      <c r="D2811" s="213">
        <f>SUM(D2812+D2813+D2815)</f>
        <v>42192.3</v>
      </c>
      <c r="E2811" s="213">
        <f>SUM(E2812+E2813+E2815)</f>
        <v>41987.5</v>
      </c>
      <c r="F2811" s="395">
        <f>E2811/D2811*100</f>
        <v>99.51460337549743</v>
      </c>
      <c r="G2811" s="213">
        <f>SUM(G2812+G2813+G2815)</f>
        <v>41987.5</v>
      </c>
      <c r="H2811" s="156"/>
      <c r="I2811" s="39"/>
      <c r="J2811" s="39"/>
      <c r="K2811" s="39"/>
      <c r="L2811" s="39"/>
      <c r="M2811" s="39"/>
    </row>
    <row r="2812" spans="1:13" ht="204" customHeight="1" x14ac:dyDescent="0.2">
      <c r="A2812" s="238" t="s">
        <v>351</v>
      </c>
      <c r="B2812" s="862" t="s">
        <v>646</v>
      </c>
      <c r="C2812" s="615" t="s">
        <v>639</v>
      </c>
      <c r="D2812" s="213">
        <v>908</v>
      </c>
      <c r="E2812" s="213">
        <v>883.2</v>
      </c>
      <c r="F2812" s="395">
        <f>E2812/D2812*100</f>
        <v>97.268722466960355</v>
      </c>
      <c r="G2812" s="358">
        <v>883.2</v>
      </c>
      <c r="H2812" s="634" t="s">
        <v>1211</v>
      </c>
      <c r="I2812" s="39"/>
      <c r="J2812" s="39"/>
      <c r="K2812" s="39"/>
      <c r="L2812" s="39"/>
      <c r="M2812" s="39"/>
    </row>
    <row r="2813" spans="1:13" ht="182.25" customHeight="1" x14ac:dyDescent="0.2">
      <c r="A2813" s="238" t="s">
        <v>353</v>
      </c>
      <c r="B2813" s="862" t="s">
        <v>647</v>
      </c>
      <c r="C2813" s="615" t="s">
        <v>639</v>
      </c>
      <c r="D2813" s="213">
        <v>39434.300000000003</v>
      </c>
      <c r="E2813" s="213">
        <v>39256</v>
      </c>
      <c r="F2813" s="395">
        <f>E2813/D2813*100</f>
        <v>99.547855547074491</v>
      </c>
      <c r="G2813" s="358">
        <v>39256</v>
      </c>
      <c r="H2813" s="634" t="s">
        <v>1211</v>
      </c>
      <c r="I2813" s="39"/>
      <c r="J2813" s="39"/>
      <c r="K2813" s="39"/>
      <c r="L2813" s="39"/>
      <c r="M2813" s="39"/>
    </row>
    <row r="2814" spans="1:13" ht="180" customHeight="1" x14ac:dyDescent="0.2">
      <c r="A2814" s="238" t="s">
        <v>355</v>
      </c>
      <c r="B2814" s="862" t="s">
        <v>648</v>
      </c>
      <c r="C2814" s="616" t="s">
        <v>639</v>
      </c>
      <c r="D2814" s="401" t="s">
        <v>551</v>
      </c>
      <c r="E2814" s="401" t="s">
        <v>551</v>
      </c>
      <c r="F2814" s="395">
        <v>0</v>
      </c>
      <c r="G2814" s="402" t="s">
        <v>551</v>
      </c>
      <c r="H2814" s="556"/>
      <c r="I2814" s="39"/>
      <c r="J2814" s="39"/>
      <c r="K2814" s="39"/>
      <c r="L2814" s="39"/>
      <c r="M2814" s="39"/>
    </row>
    <row r="2815" spans="1:13" ht="105" x14ac:dyDescent="0.2">
      <c r="A2815" s="238" t="s">
        <v>357</v>
      </c>
      <c r="B2815" s="862" t="s">
        <v>650</v>
      </c>
      <c r="C2815" s="616" t="s">
        <v>639</v>
      </c>
      <c r="D2815" s="401">
        <v>1850</v>
      </c>
      <c r="E2815" s="401">
        <v>1848.3</v>
      </c>
      <c r="F2815" s="395">
        <f>E2815/D2815*100</f>
        <v>99.908108108108109</v>
      </c>
      <c r="G2815" s="402">
        <v>1848.3</v>
      </c>
      <c r="H2815" s="489" t="s">
        <v>1282</v>
      </c>
      <c r="I2815" s="39"/>
      <c r="J2815" s="39"/>
      <c r="K2815" s="39"/>
      <c r="L2815" s="39"/>
      <c r="M2815" s="39"/>
    </row>
    <row r="2816" spans="1:13" ht="55.5" customHeight="1" x14ac:dyDescent="0.2">
      <c r="A2816" s="1002" t="s">
        <v>652</v>
      </c>
      <c r="B2816" s="980" t="s">
        <v>653</v>
      </c>
      <c r="C2816" s="615" t="s">
        <v>1</v>
      </c>
      <c r="D2816" s="213">
        <f>SUM(D2817:D2818)</f>
        <v>0</v>
      </c>
      <c r="E2816" s="213">
        <v>0</v>
      </c>
      <c r="F2816" s="395">
        <v>0</v>
      </c>
      <c r="G2816" s="398"/>
      <c r="H2816" s="156"/>
      <c r="I2816" s="39"/>
      <c r="J2816" s="39"/>
      <c r="K2816" s="39"/>
      <c r="L2816" s="39"/>
      <c r="M2816" s="39"/>
    </row>
    <row r="2817" spans="1:13" ht="99.75" customHeight="1" x14ac:dyDescent="0.2">
      <c r="A2817" s="1002"/>
      <c r="B2817" s="1003"/>
      <c r="C2817" s="618" t="s">
        <v>8</v>
      </c>
      <c r="D2817" s="403">
        <v>0</v>
      </c>
      <c r="E2817" s="403" t="s">
        <v>654</v>
      </c>
      <c r="F2817" s="395">
        <v>0</v>
      </c>
      <c r="G2817" s="404"/>
      <c r="H2817" s="642" t="s">
        <v>655</v>
      </c>
      <c r="I2817" s="39"/>
      <c r="J2817" s="39"/>
      <c r="K2817" s="39"/>
      <c r="L2817" s="39"/>
      <c r="M2817" s="39"/>
    </row>
    <row r="2818" spans="1:13" ht="72.75" customHeight="1" x14ac:dyDescent="0.2">
      <c r="A2818" s="1002"/>
      <c r="B2818" s="942"/>
      <c r="C2818" s="616" t="s">
        <v>639</v>
      </c>
      <c r="D2818" s="403">
        <v>0</v>
      </c>
      <c r="E2818" s="403" t="s">
        <v>654</v>
      </c>
      <c r="F2818" s="395">
        <v>0</v>
      </c>
      <c r="G2818" s="404"/>
      <c r="H2818" s="642" t="s">
        <v>655</v>
      </c>
      <c r="I2818" s="39"/>
      <c r="J2818" s="39"/>
      <c r="K2818" s="39"/>
      <c r="L2818" s="39"/>
      <c r="M2818" s="39"/>
    </row>
    <row r="2819" spans="1:13" ht="113.25" customHeight="1" x14ac:dyDescent="0.2">
      <c r="A2819" s="88" t="s">
        <v>656</v>
      </c>
      <c r="B2819" s="29" t="s">
        <v>912</v>
      </c>
      <c r="C2819" s="615" t="s">
        <v>8</v>
      </c>
      <c r="D2819" s="213">
        <v>0</v>
      </c>
      <c r="E2819" s="213" t="s">
        <v>654</v>
      </c>
      <c r="F2819" s="395">
        <v>0</v>
      </c>
      <c r="G2819" s="213"/>
      <c r="H2819" s="642" t="s">
        <v>655</v>
      </c>
      <c r="I2819" s="39"/>
      <c r="J2819" s="39"/>
      <c r="K2819" s="39"/>
      <c r="L2819" s="39"/>
      <c r="M2819" s="39"/>
    </row>
    <row r="2820" spans="1:13" ht="65.25" customHeight="1" x14ac:dyDescent="0.2">
      <c r="A2820" s="238" t="s">
        <v>657</v>
      </c>
      <c r="B2820" s="406" t="s">
        <v>913</v>
      </c>
      <c r="C2820" s="616" t="s">
        <v>639</v>
      </c>
      <c r="D2820" s="401">
        <v>6650</v>
      </c>
      <c r="E2820" s="401">
        <v>6650</v>
      </c>
      <c r="F2820" s="254">
        <f t="shared" ref="F2820" si="321">E2820*100/D2820</f>
        <v>100</v>
      </c>
      <c r="G2820" s="402">
        <v>6650</v>
      </c>
      <c r="H2820" s="489" t="s">
        <v>1282</v>
      </c>
      <c r="I2820" s="39"/>
      <c r="J2820" s="39"/>
      <c r="K2820" s="39"/>
      <c r="L2820" s="39"/>
      <c r="M2820" s="39"/>
    </row>
    <row r="2821" spans="1:13" ht="41.25" customHeight="1" x14ac:dyDescent="0.2">
      <c r="A2821" s="889" t="s">
        <v>1266</v>
      </c>
      <c r="B2821" s="890"/>
      <c r="C2821" s="890"/>
      <c r="D2821" s="890"/>
      <c r="E2821" s="890"/>
      <c r="F2821" s="890"/>
      <c r="G2821" s="890"/>
      <c r="H2821" s="891"/>
      <c r="I2821" s="39"/>
      <c r="J2821" s="39"/>
      <c r="K2821" s="39"/>
      <c r="L2821" s="39"/>
      <c r="M2821" s="39"/>
    </row>
    <row r="2822" spans="1:13" ht="50.25" customHeight="1" x14ac:dyDescent="0.2">
      <c r="A2822" s="945"/>
      <c r="B2822" s="941" t="s">
        <v>54</v>
      </c>
      <c r="C2822" s="26" t="s">
        <v>1</v>
      </c>
      <c r="D2822" s="387">
        <f t="shared" ref="D2822:E2824" si="322">D2823</f>
        <v>4462.4000000000005</v>
      </c>
      <c r="E2822" s="387">
        <f t="shared" si="322"/>
        <v>3957.8</v>
      </c>
      <c r="F2822" s="248">
        <f t="shared" ref="F2822:F2828" si="323">E2822*100/D2822</f>
        <v>88.692183578343474</v>
      </c>
      <c r="G2822" s="389">
        <f>E2822</f>
        <v>3957.8</v>
      </c>
      <c r="H2822" s="156"/>
      <c r="I2822" s="39"/>
      <c r="J2822" s="39"/>
      <c r="K2822" s="39"/>
      <c r="L2822" s="39"/>
      <c r="M2822" s="39"/>
    </row>
    <row r="2823" spans="1:13" ht="65.25" customHeight="1" x14ac:dyDescent="0.2">
      <c r="A2823" s="946"/>
      <c r="B2823" s="942"/>
      <c r="C2823" s="26" t="s">
        <v>3</v>
      </c>
      <c r="D2823" s="387">
        <f t="shared" si="322"/>
        <v>4462.4000000000005</v>
      </c>
      <c r="E2823" s="387">
        <f t="shared" si="322"/>
        <v>3957.8</v>
      </c>
      <c r="F2823" s="248">
        <f t="shared" si="323"/>
        <v>88.692183578343474</v>
      </c>
      <c r="G2823" s="389">
        <f>E2823</f>
        <v>3957.8</v>
      </c>
      <c r="H2823" s="156"/>
      <c r="I2823" s="39"/>
      <c r="J2823" s="39"/>
      <c r="K2823" s="39"/>
      <c r="L2823" s="39"/>
      <c r="M2823" s="39"/>
    </row>
    <row r="2824" spans="1:13" ht="187.5" customHeight="1" x14ac:dyDescent="0.2">
      <c r="A2824" s="221">
        <v>1</v>
      </c>
      <c r="B2824" s="850" t="s">
        <v>658</v>
      </c>
      <c r="C2824" s="615" t="s">
        <v>659</v>
      </c>
      <c r="D2824" s="213">
        <f t="shared" si="322"/>
        <v>4462.4000000000005</v>
      </c>
      <c r="E2824" s="213">
        <f t="shared" si="322"/>
        <v>3957.8</v>
      </c>
      <c r="F2824" s="254">
        <f t="shared" si="323"/>
        <v>88.692183578343474</v>
      </c>
      <c r="G2824" s="398">
        <f>E2824</f>
        <v>3957.8</v>
      </c>
      <c r="H2824" s="156"/>
      <c r="I2824" s="39"/>
      <c r="J2824" s="39"/>
      <c r="K2824" s="39"/>
      <c r="L2824" s="39"/>
      <c r="M2824" s="39"/>
    </row>
    <row r="2825" spans="1:13" ht="79.5" customHeight="1" x14ac:dyDescent="0.2">
      <c r="A2825" s="238" t="s">
        <v>338</v>
      </c>
      <c r="B2825" s="27" t="s">
        <v>660</v>
      </c>
      <c r="C2825" s="615" t="s">
        <v>3</v>
      </c>
      <c r="D2825" s="213">
        <f>D2826+D2827+D2828</f>
        <v>4462.4000000000005</v>
      </c>
      <c r="E2825" s="213">
        <f>E2826+E2827+E2828</f>
        <v>3957.8</v>
      </c>
      <c r="F2825" s="254">
        <f t="shared" si="323"/>
        <v>88.692183578343474</v>
      </c>
      <c r="G2825" s="398">
        <f>E2825</f>
        <v>3957.8</v>
      </c>
      <c r="H2825" s="156"/>
      <c r="I2825" s="39"/>
      <c r="J2825" s="39"/>
      <c r="K2825" s="39"/>
      <c r="L2825" s="39"/>
      <c r="M2825" s="39"/>
    </row>
    <row r="2826" spans="1:13" ht="171.75" customHeight="1" x14ac:dyDescent="0.2">
      <c r="A2826" s="238" t="s">
        <v>67</v>
      </c>
      <c r="B2826" s="861" t="s">
        <v>661</v>
      </c>
      <c r="C2826" s="615" t="s">
        <v>659</v>
      </c>
      <c r="D2826" s="213">
        <v>374.8</v>
      </c>
      <c r="E2826" s="213">
        <v>256.39999999999998</v>
      </c>
      <c r="F2826" s="254">
        <f t="shared" si="323"/>
        <v>68.409818569903933</v>
      </c>
      <c r="G2826" s="358">
        <v>256.39999999999998</v>
      </c>
      <c r="H2826" s="228" t="s">
        <v>1412</v>
      </c>
      <c r="I2826" s="39"/>
      <c r="J2826" s="39"/>
      <c r="K2826" s="39"/>
      <c r="L2826" s="39"/>
      <c r="M2826" s="39"/>
    </row>
    <row r="2827" spans="1:13" ht="237.75" customHeight="1" x14ac:dyDescent="0.2">
      <c r="A2827" s="234" t="s">
        <v>341</v>
      </c>
      <c r="B2827" s="862" t="s">
        <v>662</v>
      </c>
      <c r="C2827" s="615" t="s">
        <v>659</v>
      </c>
      <c r="D2827" s="213">
        <v>3138</v>
      </c>
      <c r="E2827" s="213">
        <v>3035.9</v>
      </c>
      <c r="F2827" s="254">
        <f>E2827/D2827*100</f>
        <v>96.746335245379228</v>
      </c>
      <c r="G2827" s="398">
        <v>2254.6</v>
      </c>
      <c r="H2827" s="845" t="s">
        <v>1412</v>
      </c>
      <c r="I2827" s="39"/>
      <c r="J2827" s="39"/>
      <c r="K2827" s="39"/>
      <c r="L2827" s="39"/>
      <c r="M2827" s="39"/>
    </row>
    <row r="2828" spans="1:13" ht="146.25" customHeight="1" x14ac:dyDescent="0.2">
      <c r="A2828" s="234" t="s">
        <v>344</v>
      </c>
      <c r="B2828" s="854" t="s">
        <v>664</v>
      </c>
      <c r="C2828" s="615" t="s">
        <v>659</v>
      </c>
      <c r="D2828" s="213">
        <f>416.1+533.5</f>
        <v>949.6</v>
      </c>
      <c r="E2828" s="213">
        <f>G2828</f>
        <v>665.5</v>
      </c>
      <c r="F2828" s="254">
        <f t="shared" si="323"/>
        <v>70.082139848357201</v>
      </c>
      <c r="G2828" s="358">
        <v>665.5</v>
      </c>
      <c r="H2828" s="845" t="s">
        <v>1412</v>
      </c>
      <c r="I2828" s="39"/>
      <c r="J2828" s="39"/>
      <c r="K2828" s="39"/>
      <c r="L2828" s="39"/>
      <c r="M2828" s="39"/>
    </row>
    <row r="2829" spans="1:13" ht="33" customHeight="1" x14ac:dyDescent="0.2">
      <c r="A2829" s="889" t="s">
        <v>1267</v>
      </c>
      <c r="B2829" s="890"/>
      <c r="C2829" s="890"/>
      <c r="D2829" s="890"/>
      <c r="E2829" s="890"/>
      <c r="F2829" s="890"/>
      <c r="G2829" s="890"/>
      <c r="H2829" s="891"/>
      <c r="I2829" s="39"/>
      <c r="J2829" s="39"/>
      <c r="K2829" s="39"/>
      <c r="L2829" s="39"/>
      <c r="M2829" s="39"/>
    </row>
    <row r="2830" spans="1:13" ht="35.25" customHeight="1" x14ac:dyDescent="0.2">
      <c r="A2830" s="946"/>
      <c r="B2830" s="941" t="s">
        <v>54</v>
      </c>
      <c r="C2830" s="26" t="s">
        <v>1</v>
      </c>
      <c r="D2830" s="387">
        <f t="shared" ref="D2830:E2832" si="324">D2831</f>
        <v>3441</v>
      </c>
      <c r="E2830" s="387">
        <f t="shared" si="324"/>
        <v>3441</v>
      </c>
      <c r="F2830" s="248">
        <f>E2830/D2830*100</f>
        <v>100</v>
      </c>
      <c r="G2830" s="387">
        <f>G2831</f>
        <v>3441</v>
      </c>
      <c r="H2830" s="156"/>
      <c r="I2830" s="39"/>
      <c r="J2830" s="39"/>
      <c r="K2830" s="39"/>
      <c r="L2830" s="39"/>
      <c r="M2830" s="39"/>
    </row>
    <row r="2831" spans="1:13" ht="57" x14ac:dyDescent="0.2">
      <c r="A2831" s="946"/>
      <c r="B2831" s="942"/>
      <c r="C2831" s="26" t="s">
        <v>638</v>
      </c>
      <c r="D2831" s="387">
        <f t="shared" si="324"/>
        <v>3441</v>
      </c>
      <c r="E2831" s="387">
        <f t="shared" si="324"/>
        <v>3441</v>
      </c>
      <c r="F2831" s="248">
        <f>E2831/D2831*100</f>
        <v>100</v>
      </c>
      <c r="G2831" s="387">
        <f>G2832</f>
        <v>3441</v>
      </c>
      <c r="H2831" s="156"/>
      <c r="I2831" s="39"/>
      <c r="J2831" s="39"/>
      <c r="K2831" s="39"/>
      <c r="L2831" s="39"/>
      <c r="M2831" s="39"/>
    </row>
    <row r="2832" spans="1:13" ht="183.75" customHeight="1" x14ac:dyDescent="0.2">
      <c r="A2832" s="221">
        <v>1</v>
      </c>
      <c r="B2832" s="851" t="s">
        <v>1354</v>
      </c>
      <c r="C2832" s="615" t="s">
        <v>2</v>
      </c>
      <c r="D2832" s="387">
        <f t="shared" si="324"/>
        <v>3441</v>
      </c>
      <c r="E2832" s="387">
        <f t="shared" si="324"/>
        <v>3441</v>
      </c>
      <c r="F2832" s="248">
        <f>E2832/D2832*100</f>
        <v>100</v>
      </c>
      <c r="G2832" s="387">
        <f>G2833</f>
        <v>3441</v>
      </c>
      <c r="H2832" s="156"/>
      <c r="I2832" s="39"/>
      <c r="J2832" s="39"/>
      <c r="K2832" s="39"/>
      <c r="L2832" s="39"/>
      <c r="M2832" s="39"/>
    </row>
    <row r="2833" spans="1:13" ht="216.75" customHeight="1" x14ac:dyDescent="0.2">
      <c r="A2833" s="238" t="s">
        <v>11</v>
      </c>
      <c r="B2833" s="405" t="s">
        <v>1764</v>
      </c>
      <c r="C2833" s="615" t="s">
        <v>2</v>
      </c>
      <c r="D2833" s="558">
        <f>D2835</f>
        <v>3441</v>
      </c>
      <c r="E2833" s="558">
        <f t="shared" ref="E2833:G2833" si="325">E2835</f>
        <v>3441</v>
      </c>
      <c r="F2833" s="254">
        <f>E2833/D2833*100</f>
        <v>100</v>
      </c>
      <c r="G2833" s="558">
        <f t="shared" si="325"/>
        <v>3441</v>
      </c>
      <c r="H2833" s="156" t="s">
        <v>1282</v>
      </c>
      <c r="I2833" s="39"/>
      <c r="J2833" s="39"/>
      <c r="K2833" s="39"/>
      <c r="L2833" s="39"/>
      <c r="M2833" s="39"/>
    </row>
    <row r="2834" spans="1:13" ht="170.25" customHeight="1" x14ac:dyDescent="0.2">
      <c r="A2834" s="238" t="s">
        <v>67</v>
      </c>
      <c r="B2834" s="854" t="s">
        <v>866</v>
      </c>
      <c r="C2834" s="615" t="s">
        <v>2</v>
      </c>
      <c r="D2834" s="947" t="s">
        <v>665</v>
      </c>
      <c r="E2834" s="948"/>
      <c r="F2834" s="949"/>
      <c r="G2834" s="398" t="s">
        <v>551</v>
      </c>
      <c r="H2834" s="156"/>
      <c r="I2834" s="39"/>
      <c r="J2834" s="39"/>
      <c r="K2834" s="39"/>
      <c r="L2834" s="39"/>
      <c r="M2834" s="39"/>
    </row>
    <row r="2835" spans="1:13" ht="146.25" customHeight="1" x14ac:dyDescent="0.2">
      <c r="A2835" s="131" t="s">
        <v>341</v>
      </c>
      <c r="B2835" s="862" t="s">
        <v>1319</v>
      </c>
      <c r="C2835" s="615" t="s">
        <v>2</v>
      </c>
      <c r="D2835" s="213">
        <v>3441</v>
      </c>
      <c r="E2835" s="213">
        <v>3441</v>
      </c>
      <c r="F2835" s="254">
        <f t="shared" ref="F2835:F2843" si="326">E2835*100/D2835</f>
        <v>100</v>
      </c>
      <c r="G2835" s="213">
        <v>3441</v>
      </c>
      <c r="H2835" s="156" t="s">
        <v>1211</v>
      </c>
      <c r="I2835" s="39"/>
      <c r="J2835" s="39"/>
      <c r="K2835" s="39"/>
      <c r="L2835" s="39"/>
      <c r="M2835" s="39"/>
    </row>
    <row r="2836" spans="1:13" ht="30.75" customHeight="1" x14ac:dyDescent="0.2">
      <c r="A2836" s="1015" t="s">
        <v>1269</v>
      </c>
      <c r="B2836" s="1016"/>
      <c r="C2836" s="1016"/>
      <c r="D2836" s="1016"/>
      <c r="E2836" s="1016"/>
      <c r="F2836" s="1016"/>
      <c r="G2836" s="1016"/>
      <c r="H2836" s="1017"/>
      <c r="I2836" s="39"/>
      <c r="J2836" s="39"/>
      <c r="K2836" s="39"/>
      <c r="L2836" s="39"/>
      <c r="M2836" s="39"/>
    </row>
    <row r="2837" spans="1:13" x14ac:dyDescent="0.2">
      <c r="A2837" s="945"/>
      <c r="B2837" s="941" t="s">
        <v>54</v>
      </c>
      <c r="C2837" s="26" t="s">
        <v>1</v>
      </c>
      <c r="D2837" s="387">
        <f>D2838</f>
        <v>8402</v>
      </c>
      <c r="E2837" s="387">
        <f>SUM(E2839)</f>
        <v>8102.8</v>
      </c>
      <c r="F2837" s="248">
        <f t="shared" si="326"/>
        <v>96.438943108783619</v>
      </c>
      <c r="G2837" s="389">
        <f>SUM(G2839)</f>
        <v>8102.8</v>
      </c>
      <c r="H2837" s="156"/>
      <c r="I2837" s="39"/>
      <c r="J2837" s="39"/>
      <c r="K2837" s="39"/>
      <c r="L2837" s="39"/>
      <c r="M2837" s="39"/>
    </row>
    <row r="2838" spans="1:13" ht="67.5" customHeight="1" x14ac:dyDescent="0.2">
      <c r="A2838" s="985"/>
      <c r="B2838" s="1242"/>
      <c r="C2838" s="26" t="s">
        <v>3</v>
      </c>
      <c r="D2838" s="387">
        <f>D2839</f>
        <v>8402</v>
      </c>
      <c r="E2838" s="387">
        <f>E2839</f>
        <v>8102.8</v>
      </c>
      <c r="F2838" s="248">
        <f t="shared" si="326"/>
        <v>96.438943108783619</v>
      </c>
      <c r="G2838" s="387">
        <f>SUM(G2839)</f>
        <v>8102.8</v>
      </c>
      <c r="H2838" s="156"/>
      <c r="I2838" s="39"/>
      <c r="J2838" s="39"/>
      <c r="K2838" s="39"/>
      <c r="L2838" s="39"/>
      <c r="M2838" s="39"/>
    </row>
    <row r="2839" spans="1:13" ht="105" customHeight="1" x14ac:dyDescent="0.2">
      <c r="A2839" s="221">
        <v>1</v>
      </c>
      <c r="B2839" s="855" t="s">
        <v>666</v>
      </c>
      <c r="C2839" s="615" t="s">
        <v>3</v>
      </c>
      <c r="D2839" s="213">
        <f>D2840</f>
        <v>8402</v>
      </c>
      <c r="E2839" s="213">
        <f>SUM(E2841:E2843)</f>
        <v>8102.8</v>
      </c>
      <c r="F2839" s="254">
        <f t="shared" si="326"/>
        <v>96.438943108783619</v>
      </c>
      <c r="G2839" s="213">
        <f>SUM(G2841:G2843)</f>
        <v>8102.8</v>
      </c>
      <c r="H2839" s="156"/>
      <c r="I2839" s="39"/>
      <c r="J2839" s="39"/>
      <c r="K2839" s="39"/>
      <c r="L2839" s="39"/>
      <c r="M2839" s="39"/>
    </row>
    <row r="2840" spans="1:13" ht="66.75" customHeight="1" x14ac:dyDescent="0.2">
      <c r="A2840" s="553" t="s">
        <v>11</v>
      </c>
      <c r="B2840" s="862" t="s">
        <v>660</v>
      </c>
      <c r="C2840" s="615" t="s">
        <v>3</v>
      </c>
      <c r="D2840" s="213">
        <f>D2841+D2842+D2843</f>
        <v>8402</v>
      </c>
      <c r="E2840" s="213">
        <f>E2841+E2842+E2843</f>
        <v>8102.8</v>
      </c>
      <c r="F2840" s="254">
        <f t="shared" si="326"/>
        <v>96.438943108783619</v>
      </c>
      <c r="G2840" s="554"/>
      <c r="H2840" s="156"/>
      <c r="I2840" s="39"/>
      <c r="J2840" s="39"/>
      <c r="K2840" s="39"/>
      <c r="L2840" s="39"/>
      <c r="M2840" s="39"/>
    </row>
    <row r="2841" spans="1:13" ht="118.5" customHeight="1" x14ac:dyDescent="0.2">
      <c r="A2841" s="559" t="s">
        <v>67</v>
      </c>
      <c r="B2841" s="862" t="s">
        <v>667</v>
      </c>
      <c r="C2841" s="615" t="s">
        <v>3</v>
      </c>
      <c r="D2841" s="213">
        <v>30</v>
      </c>
      <c r="E2841" s="213">
        <v>0</v>
      </c>
      <c r="F2841" s="254">
        <v>0</v>
      </c>
      <c r="G2841" s="398">
        <v>0</v>
      </c>
      <c r="H2841" s="632" t="s">
        <v>1640</v>
      </c>
      <c r="I2841" s="39"/>
      <c r="J2841" s="560"/>
      <c r="K2841" s="39"/>
      <c r="L2841" s="39"/>
      <c r="M2841" s="39"/>
    </row>
    <row r="2842" spans="1:13" ht="174" customHeight="1" x14ac:dyDescent="0.2">
      <c r="A2842" s="238" t="s">
        <v>341</v>
      </c>
      <c r="B2842" s="862" t="s">
        <v>668</v>
      </c>
      <c r="C2842" s="615" t="s">
        <v>3</v>
      </c>
      <c r="D2842" s="213">
        <v>851</v>
      </c>
      <c r="E2842" s="213">
        <v>614</v>
      </c>
      <c r="F2842" s="254">
        <f t="shared" si="326"/>
        <v>72.150411280846058</v>
      </c>
      <c r="G2842" s="398">
        <v>614</v>
      </c>
      <c r="H2842" s="845" t="s">
        <v>1412</v>
      </c>
      <c r="I2842" s="39"/>
      <c r="J2842" s="39"/>
      <c r="K2842" s="39"/>
      <c r="L2842" s="39"/>
      <c r="M2842" s="39"/>
    </row>
    <row r="2843" spans="1:13" ht="257.25" customHeight="1" x14ac:dyDescent="0.2">
      <c r="A2843" s="131" t="s">
        <v>344</v>
      </c>
      <c r="B2843" s="862" t="s">
        <v>669</v>
      </c>
      <c r="C2843" s="615" t="s">
        <v>3</v>
      </c>
      <c r="D2843" s="213">
        <v>7521</v>
      </c>
      <c r="E2843" s="213">
        <v>7488.8</v>
      </c>
      <c r="F2843" s="254">
        <f t="shared" si="326"/>
        <v>99.571865443425082</v>
      </c>
      <c r="G2843" s="398">
        <v>7488.8</v>
      </c>
      <c r="H2843" s="228" t="s">
        <v>1282</v>
      </c>
      <c r="I2843" s="39"/>
      <c r="J2843" s="39"/>
      <c r="K2843" s="39"/>
      <c r="L2843" s="39"/>
      <c r="M2843" s="39"/>
    </row>
    <row r="2844" spans="1:13" ht="41.25" customHeight="1" x14ac:dyDescent="0.2">
      <c r="A2844" s="889" t="s">
        <v>1270</v>
      </c>
      <c r="B2844" s="890"/>
      <c r="C2844" s="890"/>
      <c r="D2844" s="890"/>
      <c r="E2844" s="890"/>
      <c r="F2844" s="890"/>
      <c r="G2844" s="890"/>
      <c r="H2844" s="891"/>
      <c r="I2844" s="39"/>
      <c r="J2844" s="39"/>
      <c r="K2844" s="39"/>
      <c r="L2844" s="39"/>
      <c r="M2844" s="39"/>
    </row>
    <row r="2845" spans="1:13" ht="39.75" customHeight="1" x14ac:dyDescent="0.2">
      <c r="A2845" s="945"/>
      <c r="B2845" s="941" t="s">
        <v>54</v>
      </c>
      <c r="C2845" s="26" t="s">
        <v>1</v>
      </c>
      <c r="D2845" s="387">
        <f t="shared" ref="D2845:F2847" si="327">D2846</f>
        <v>36687.699999999997</v>
      </c>
      <c r="E2845" s="387">
        <f t="shared" si="327"/>
        <v>35264.699999999997</v>
      </c>
      <c r="F2845" s="248">
        <f t="shared" si="327"/>
        <v>96.121315863354738</v>
      </c>
      <c r="G2845" s="389">
        <f>G2846</f>
        <v>35264.699999999997</v>
      </c>
      <c r="H2845" s="156"/>
      <c r="I2845" s="39"/>
      <c r="J2845" s="39"/>
      <c r="K2845" s="39"/>
      <c r="L2845" s="39"/>
      <c r="M2845" s="39"/>
    </row>
    <row r="2846" spans="1:13" ht="86.25" customHeight="1" x14ac:dyDescent="0.2">
      <c r="A2846" s="985"/>
      <c r="B2846" s="942"/>
      <c r="C2846" s="26" t="s">
        <v>3</v>
      </c>
      <c r="D2846" s="387">
        <f t="shared" si="327"/>
        <v>36687.699999999997</v>
      </c>
      <c r="E2846" s="387">
        <f t="shared" si="327"/>
        <v>35264.699999999997</v>
      </c>
      <c r="F2846" s="248">
        <f t="shared" si="327"/>
        <v>96.121315863354738</v>
      </c>
      <c r="G2846" s="389">
        <f>G2847</f>
        <v>35264.699999999997</v>
      </c>
      <c r="H2846" s="156"/>
      <c r="I2846" s="39"/>
      <c r="J2846" s="39"/>
      <c r="K2846" s="39"/>
      <c r="L2846" s="39"/>
      <c r="M2846" s="39"/>
    </row>
    <row r="2847" spans="1:13" ht="100.5" customHeight="1" x14ac:dyDescent="0.2">
      <c r="A2847" s="221">
        <v>1</v>
      </c>
      <c r="B2847" s="855" t="s">
        <v>670</v>
      </c>
      <c r="C2847" s="615" t="s">
        <v>3</v>
      </c>
      <c r="D2847" s="213">
        <f t="shared" si="327"/>
        <v>36687.699999999997</v>
      </c>
      <c r="E2847" s="213">
        <f t="shared" si="327"/>
        <v>35264.699999999997</v>
      </c>
      <c r="F2847" s="254">
        <f t="shared" si="327"/>
        <v>96.121315863354738</v>
      </c>
      <c r="G2847" s="398">
        <f>G2848</f>
        <v>35264.699999999997</v>
      </c>
      <c r="H2847" s="156"/>
      <c r="I2847" s="39"/>
      <c r="J2847" s="39"/>
      <c r="K2847" s="39"/>
      <c r="L2847" s="39"/>
      <c r="M2847" s="39"/>
    </row>
    <row r="2848" spans="1:13" ht="111.75" customHeight="1" x14ac:dyDescent="0.2">
      <c r="A2848" s="238" t="s">
        <v>338</v>
      </c>
      <c r="B2848" s="862" t="s">
        <v>671</v>
      </c>
      <c r="C2848" s="615" t="s">
        <v>3</v>
      </c>
      <c r="D2848" s="213">
        <f>D2849+D2850+D2851</f>
        <v>36687.699999999997</v>
      </c>
      <c r="E2848" s="213">
        <f>E2849+E2850+E2851</f>
        <v>35264.699999999997</v>
      </c>
      <c r="F2848" s="254">
        <f>E2848*100/D2848</f>
        <v>96.121315863354738</v>
      </c>
      <c r="G2848" s="398">
        <f>G2849+G2850+G2851</f>
        <v>35264.699999999997</v>
      </c>
      <c r="H2848" s="156"/>
      <c r="I2848" s="39"/>
      <c r="J2848" s="39"/>
      <c r="K2848" s="39"/>
      <c r="L2848" s="39"/>
      <c r="M2848" s="39"/>
    </row>
    <row r="2849" spans="1:13" ht="169.5" customHeight="1" x14ac:dyDescent="0.2">
      <c r="A2849" s="238" t="s">
        <v>67</v>
      </c>
      <c r="B2849" s="862" t="s">
        <v>672</v>
      </c>
      <c r="C2849" s="615" t="s">
        <v>3</v>
      </c>
      <c r="D2849" s="213">
        <v>3991.7</v>
      </c>
      <c r="E2849" s="213">
        <v>3911.2</v>
      </c>
      <c r="F2849" s="254">
        <f>E2849*100/D2849</f>
        <v>97.983315379412289</v>
      </c>
      <c r="G2849" s="398">
        <v>3911.2</v>
      </c>
      <c r="H2849" s="228" t="s">
        <v>1482</v>
      </c>
      <c r="I2849" s="39"/>
      <c r="J2849" s="39"/>
      <c r="K2849" s="39"/>
      <c r="L2849" s="39"/>
      <c r="M2849" s="39"/>
    </row>
    <row r="2850" spans="1:13" ht="185.25" customHeight="1" x14ac:dyDescent="0.2">
      <c r="A2850" s="238" t="s">
        <v>341</v>
      </c>
      <c r="B2850" s="854" t="s">
        <v>674</v>
      </c>
      <c r="C2850" s="615" t="s">
        <v>3</v>
      </c>
      <c r="D2850" s="213">
        <v>29801.5</v>
      </c>
      <c r="E2850" s="213">
        <v>28460.1</v>
      </c>
      <c r="F2850" s="254">
        <f>E2850*100/D2850</f>
        <v>95.498884284348108</v>
      </c>
      <c r="G2850" s="398">
        <v>28460.1</v>
      </c>
      <c r="H2850" s="228" t="s">
        <v>1483</v>
      </c>
      <c r="I2850" s="39"/>
      <c r="J2850" s="39"/>
      <c r="K2850" s="39"/>
      <c r="L2850" s="39"/>
      <c r="M2850" s="39"/>
    </row>
    <row r="2851" spans="1:13" ht="127.5" customHeight="1" x14ac:dyDescent="0.2">
      <c r="A2851" s="238" t="s">
        <v>344</v>
      </c>
      <c r="B2851" s="862" t="s">
        <v>675</v>
      </c>
      <c r="C2851" s="615" t="s">
        <v>3</v>
      </c>
      <c r="D2851" s="213">
        <v>2894.5</v>
      </c>
      <c r="E2851" s="394">
        <v>2893.4</v>
      </c>
      <c r="F2851" s="395">
        <f>E2851*100/D2851</f>
        <v>99.961996890654689</v>
      </c>
      <c r="G2851" s="398">
        <v>2893.4</v>
      </c>
      <c r="H2851" s="228" t="s">
        <v>1485</v>
      </c>
      <c r="I2851" s="39"/>
      <c r="J2851" s="39"/>
      <c r="K2851" s="39"/>
      <c r="L2851" s="39"/>
      <c r="M2851" s="39"/>
    </row>
    <row r="2852" spans="1:13" ht="57.75" customHeight="1" x14ac:dyDescent="0.2">
      <c r="A2852" s="889" t="s">
        <v>1271</v>
      </c>
      <c r="B2852" s="890"/>
      <c r="C2852" s="890"/>
      <c r="D2852" s="890"/>
      <c r="E2852" s="890"/>
      <c r="F2852" s="890"/>
      <c r="G2852" s="890"/>
      <c r="H2852" s="891"/>
      <c r="I2852" s="39"/>
      <c r="J2852" s="39"/>
      <c r="K2852" s="39"/>
      <c r="L2852" s="39"/>
      <c r="M2852" s="39"/>
    </row>
    <row r="2853" spans="1:13" ht="51" customHeight="1" x14ac:dyDescent="0.2">
      <c r="A2853" s="945"/>
      <c r="B2853" s="1431" t="s">
        <v>54</v>
      </c>
      <c r="C2853" s="26" t="s">
        <v>1</v>
      </c>
      <c r="D2853" s="387">
        <f>D2855+D2854</f>
        <v>548490.1</v>
      </c>
      <c r="E2853" s="387">
        <f>E2855+E2854</f>
        <v>532284.30000000005</v>
      </c>
      <c r="F2853" s="248">
        <f>E2853*100/D2853</f>
        <v>97.045379670480855</v>
      </c>
      <c r="G2853" s="389">
        <f>G2855+G2854</f>
        <v>532281.9</v>
      </c>
      <c r="H2853" s="156"/>
      <c r="I2853" s="39"/>
      <c r="J2853" s="39"/>
      <c r="K2853" s="39"/>
      <c r="L2853" s="39"/>
      <c r="M2853" s="39"/>
    </row>
    <row r="2854" spans="1:13" ht="65.25" customHeight="1" x14ac:dyDescent="0.2">
      <c r="A2854" s="946"/>
      <c r="B2854" s="1432"/>
      <c r="C2854" s="26" t="s">
        <v>2</v>
      </c>
      <c r="D2854" s="387">
        <f>D2886</f>
        <v>10486</v>
      </c>
      <c r="E2854" s="387">
        <f>E2886</f>
        <v>10479.1</v>
      </c>
      <c r="F2854" s="248">
        <f>E2854*100/D2854</f>
        <v>99.934197978256719</v>
      </c>
      <c r="G2854" s="389">
        <f>G2886</f>
        <v>10479.1</v>
      </c>
      <c r="H2854" s="156"/>
      <c r="I2854" s="39"/>
      <c r="J2854" s="39"/>
      <c r="K2854" s="39"/>
      <c r="L2854" s="39"/>
      <c r="M2854" s="39"/>
    </row>
    <row r="2855" spans="1:13" ht="63" customHeight="1" x14ac:dyDescent="0.2">
      <c r="A2855" s="946"/>
      <c r="B2855" s="1432"/>
      <c r="C2855" s="26" t="s">
        <v>3</v>
      </c>
      <c r="D2855" s="387">
        <f>D2856+D2859+D2862+D2874+D2877+D2881+D2887</f>
        <v>538004.1</v>
      </c>
      <c r="E2855" s="387">
        <f>E2856+E2859+E2862+E2874+E2877+E2881+E2887</f>
        <v>521805.2</v>
      </c>
      <c r="F2855" s="248">
        <f>E2855*100/D2855</f>
        <v>96.989074990320717</v>
      </c>
      <c r="G2855" s="387">
        <f>G2856+G2859+G2862+G2874+G2877+G2881+G2887</f>
        <v>521802.8</v>
      </c>
      <c r="H2855" s="156"/>
      <c r="I2855" s="39"/>
      <c r="J2855" s="39"/>
      <c r="K2855" s="39"/>
      <c r="L2855" s="39"/>
      <c r="M2855" s="39"/>
    </row>
    <row r="2856" spans="1:13" ht="167.25" customHeight="1" x14ac:dyDescent="0.2">
      <c r="A2856" s="221">
        <v>1</v>
      </c>
      <c r="B2856" s="855" t="s">
        <v>676</v>
      </c>
      <c r="C2856" s="615" t="s">
        <v>3</v>
      </c>
      <c r="D2856" s="213">
        <f>D2857</f>
        <v>304.7</v>
      </c>
      <c r="E2856" s="213">
        <f>E2857</f>
        <v>168.7</v>
      </c>
      <c r="F2856" s="254">
        <f>F2857</f>
        <v>55.365933705283886</v>
      </c>
      <c r="G2856" s="398">
        <f>G2857</f>
        <v>168.7</v>
      </c>
      <c r="H2856" s="156"/>
      <c r="I2856" s="39"/>
      <c r="J2856" s="39"/>
      <c r="K2856" s="39"/>
      <c r="L2856" s="39"/>
      <c r="M2856" s="39"/>
    </row>
    <row r="2857" spans="1:13" ht="78.75" customHeight="1" x14ac:dyDescent="0.2">
      <c r="A2857" s="238" t="s">
        <v>338</v>
      </c>
      <c r="B2857" s="862" t="s">
        <v>677</v>
      </c>
      <c r="C2857" s="615" t="s">
        <v>3</v>
      </c>
      <c r="D2857" s="213">
        <f>D2858</f>
        <v>304.7</v>
      </c>
      <c r="E2857" s="213">
        <f>E2858</f>
        <v>168.7</v>
      </c>
      <c r="F2857" s="254">
        <f>E2857*100/D2857</f>
        <v>55.365933705283886</v>
      </c>
      <c r="G2857" s="398">
        <f>G2858</f>
        <v>168.7</v>
      </c>
      <c r="H2857" s="156"/>
      <c r="I2857" s="39"/>
      <c r="J2857" s="39"/>
      <c r="K2857" s="39"/>
      <c r="L2857" s="39"/>
      <c r="M2857" s="39"/>
    </row>
    <row r="2858" spans="1:13" ht="240.75" customHeight="1" x14ac:dyDescent="0.2">
      <c r="A2858" s="238" t="s">
        <v>67</v>
      </c>
      <c r="B2858" s="854" t="s">
        <v>678</v>
      </c>
      <c r="C2858" s="615" t="s">
        <v>3</v>
      </c>
      <c r="D2858" s="213">
        <v>304.7</v>
      </c>
      <c r="E2858" s="213">
        <v>168.7</v>
      </c>
      <c r="F2858" s="254">
        <f>E2858*100/D2858</f>
        <v>55.365933705283886</v>
      </c>
      <c r="G2858" s="398">
        <v>168.7</v>
      </c>
      <c r="H2858" s="632" t="s">
        <v>1642</v>
      </c>
      <c r="I2858" s="39"/>
      <c r="J2858" s="39"/>
      <c r="K2858" s="39"/>
      <c r="L2858" s="39"/>
      <c r="M2858" s="39"/>
    </row>
    <row r="2859" spans="1:13" ht="177.75" customHeight="1" x14ac:dyDescent="0.2">
      <c r="A2859" s="238">
        <v>2</v>
      </c>
      <c r="B2859" s="855" t="s">
        <v>679</v>
      </c>
      <c r="C2859" s="615" t="s">
        <v>3</v>
      </c>
      <c r="D2859" s="213">
        <f>D2860</f>
        <v>478607.3</v>
      </c>
      <c r="E2859" s="213">
        <f>E2860</f>
        <v>478607.3</v>
      </c>
      <c r="F2859" s="254">
        <f>F2860</f>
        <v>100</v>
      </c>
      <c r="G2859" s="213">
        <f>G2860</f>
        <v>478607.3</v>
      </c>
      <c r="H2859" s="156"/>
      <c r="I2859" s="39"/>
      <c r="J2859" s="39"/>
      <c r="K2859" s="39"/>
      <c r="L2859" s="39"/>
      <c r="M2859" s="39"/>
    </row>
    <row r="2860" spans="1:13" ht="93" customHeight="1" x14ac:dyDescent="0.2">
      <c r="A2860" s="238" t="s">
        <v>349</v>
      </c>
      <c r="B2860" s="862" t="s">
        <v>680</v>
      </c>
      <c r="C2860" s="615" t="s">
        <v>3</v>
      </c>
      <c r="D2860" s="213">
        <f>D2861</f>
        <v>478607.3</v>
      </c>
      <c r="E2860" s="213">
        <f>E2861</f>
        <v>478607.3</v>
      </c>
      <c r="F2860" s="254">
        <f t="shared" ref="F2860:F2868" si="328">E2860*100/D2860</f>
        <v>100</v>
      </c>
      <c r="G2860" s="398">
        <f>G2861</f>
        <v>478607.3</v>
      </c>
      <c r="H2860" s="156"/>
      <c r="I2860" s="39"/>
      <c r="J2860" s="39"/>
      <c r="K2860" s="39"/>
      <c r="L2860" s="39"/>
      <c r="M2860" s="39"/>
    </row>
    <row r="2861" spans="1:13" ht="168.75" customHeight="1" x14ac:dyDescent="0.2">
      <c r="A2861" s="238" t="s">
        <v>351</v>
      </c>
      <c r="B2861" s="862" t="s">
        <v>681</v>
      </c>
      <c r="C2861" s="615" t="s">
        <v>3</v>
      </c>
      <c r="D2861" s="213">
        <v>478607.3</v>
      </c>
      <c r="E2861" s="213">
        <v>478607.3</v>
      </c>
      <c r="F2861" s="254">
        <f t="shared" si="328"/>
        <v>100</v>
      </c>
      <c r="G2861" s="398">
        <v>478607.3</v>
      </c>
      <c r="H2861" s="845" t="s">
        <v>1412</v>
      </c>
      <c r="I2861" s="39"/>
      <c r="J2861" s="39"/>
      <c r="K2861" s="39"/>
      <c r="L2861" s="39"/>
      <c r="M2861" s="39"/>
    </row>
    <row r="2862" spans="1:13" ht="133.5" customHeight="1" x14ac:dyDescent="0.2">
      <c r="A2862" s="238">
        <v>3</v>
      </c>
      <c r="B2862" s="855" t="s">
        <v>682</v>
      </c>
      <c r="C2862" s="615" t="s">
        <v>3</v>
      </c>
      <c r="D2862" s="213">
        <f>D2863</f>
        <v>43391.6</v>
      </c>
      <c r="E2862" s="213">
        <f>E2863</f>
        <v>30258.2</v>
      </c>
      <c r="F2862" s="254">
        <f t="shared" si="328"/>
        <v>69.73285151964896</v>
      </c>
      <c r="G2862" s="398">
        <f>G2863</f>
        <v>30255.8</v>
      </c>
      <c r="H2862" s="156"/>
      <c r="I2862" s="39"/>
      <c r="J2862" s="39"/>
      <c r="K2862" s="39"/>
      <c r="L2862" s="39"/>
      <c r="M2862" s="39"/>
    </row>
    <row r="2863" spans="1:13" ht="102" customHeight="1" x14ac:dyDescent="0.2">
      <c r="A2863" s="238" t="s">
        <v>468</v>
      </c>
      <c r="B2863" s="862" t="s">
        <v>680</v>
      </c>
      <c r="C2863" s="615" t="s">
        <v>3</v>
      </c>
      <c r="D2863" s="213">
        <f>D2864+D2865+D2866+D2867+D2868+D2869+D2870+D2871+D2872+D2873</f>
        <v>43391.6</v>
      </c>
      <c r="E2863" s="213">
        <f>E2864+E2865+E2866+E2867+E2868+E2869+E2870+E2871+E2872+E2873</f>
        <v>30258.2</v>
      </c>
      <c r="F2863" s="254">
        <f t="shared" si="328"/>
        <v>69.73285151964896</v>
      </c>
      <c r="G2863" s="213">
        <f>G2864+G2865+G2866+G2867+G2868+G2869+G2870+G2871+G2872+G2873</f>
        <v>30255.8</v>
      </c>
      <c r="H2863" s="156"/>
      <c r="I2863" s="39"/>
      <c r="J2863" s="39"/>
      <c r="K2863" s="39"/>
      <c r="L2863" s="39"/>
      <c r="M2863" s="39"/>
    </row>
    <row r="2864" spans="1:13" ht="175.5" customHeight="1" x14ac:dyDescent="0.2">
      <c r="A2864" s="238" t="s">
        <v>470</v>
      </c>
      <c r="B2864" s="862" t="s">
        <v>683</v>
      </c>
      <c r="C2864" s="615" t="s">
        <v>3</v>
      </c>
      <c r="D2864" s="213">
        <v>6924.6</v>
      </c>
      <c r="E2864" s="213">
        <v>6833.6</v>
      </c>
      <c r="F2864" s="254">
        <f t="shared" si="328"/>
        <v>98.685844669728212</v>
      </c>
      <c r="G2864" s="398">
        <v>6833.6</v>
      </c>
      <c r="H2864" s="228" t="s">
        <v>1710</v>
      </c>
      <c r="I2864" s="39"/>
      <c r="J2864" s="39"/>
      <c r="K2864" s="39"/>
      <c r="L2864" s="39"/>
      <c r="M2864" s="39"/>
    </row>
    <row r="2865" spans="1:13" ht="181.5" customHeight="1" x14ac:dyDescent="0.2">
      <c r="A2865" s="238" t="s">
        <v>684</v>
      </c>
      <c r="B2865" s="862" t="s">
        <v>685</v>
      </c>
      <c r="C2865" s="615" t="s">
        <v>3</v>
      </c>
      <c r="D2865" s="213">
        <v>20622.900000000001</v>
      </c>
      <c r="E2865" s="213">
        <v>10604.1</v>
      </c>
      <c r="F2865" s="254">
        <f t="shared" si="328"/>
        <v>51.419053576364135</v>
      </c>
      <c r="G2865" s="398">
        <v>10604.1</v>
      </c>
      <c r="H2865" s="845" t="s">
        <v>1412</v>
      </c>
      <c r="I2865" s="39"/>
      <c r="J2865" s="39"/>
      <c r="K2865" s="39"/>
      <c r="L2865" s="39"/>
      <c r="M2865" s="39"/>
    </row>
    <row r="2866" spans="1:13" ht="159" customHeight="1" x14ac:dyDescent="0.2">
      <c r="A2866" s="238" t="s">
        <v>686</v>
      </c>
      <c r="B2866" s="862" t="s">
        <v>687</v>
      </c>
      <c r="C2866" s="615" t="s">
        <v>3</v>
      </c>
      <c r="D2866" s="213">
        <v>79.099999999999994</v>
      </c>
      <c r="E2866" s="213">
        <v>62.4</v>
      </c>
      <c r="F2866" s="254">
        <f t="shared" si="328"/>
        <v>78.887484197218711</v>
      </c>
      <c r="G2866" s="398">
        <v>62.4</v>
      </c>
      <c r="H2866" s="845" t="s">
        <v>1412</v>
      </c>
      <c r="I2866" s="39"/>
      <c r="J2866" s="39"/>
      <c r="K2866" s="39"/>
      <c r="L2866" s="39"/>
      <c r="M2866" s="39"/>
    </row>
    <row r="2867" spans="1:13" ht="168" customHeight="1" x14ac:dyDescent="0.2">
      <c r="A2867" s="238" t="s">
        <v>688</v>
      </c>
      <c r="B2867" s="862" t="s">
        <v>689</v>
      </c>
      <c r="C2867" s="615" t="s">
        <v>3</v>
      </c>
      <c r="D2867" s="213">
        <v>450</v>
      </c>
      <c r="E2867" s="213">
        <v>420</v>
      </c>
      <c r="F2867" s="254">
        <f t="shared" si="328"/>
        <v>93.333333333333329</v>
      </c>
      <c r="G2867" s="398">
        <v>417.6</v>
      </c>
      <c r="H2867" s="845" t="s">
        <v>1412</v>
      </c>
      <c r="I2867" s="39"/>
      <c r="J2867" s="39"/>
      <c r="K2867" s="39"/>
      <c r="L2867" s="39"/>
      <c r="M2867" s="39"/>
    </row>
    <row r="2868" spans="1:13" ht="90" x14ac:dyDescent="0.2">
      <c r="A2868" s="238" t="s">
        <v>690</v>
      </c>
      <c r="B2868" s="862" t="s">
        <v>691</v>
      </c>
      <c r="C2868" s="615" t="s">
        <v>3</v>
      </c>
      <c r="D2868" s="213">
        <v>100</v>
      </c>
      <c r="E2868" s="213">
        <v>100</v>
      </c>
      <c r="F2868" s="254">
        <f t="shared" si="328"/>
        <v>100</v>
      </c>
      <c r="G2868" s="398">
        <v>100</v>
      </c>
      <c r="H2868" s="156" t="s">
        <v>1282</v>
      </c>
      <c r="I2868" s="39"/>
      <c r="J2868" s="39"/>
      <c r="K2868" s="39"/>
      <c r="L2868" s="39"/>
      <c r="M2868" s="39"/>
    </row>
    <row r="2869" spans="1:13" ht="139.5" customHeight="1" x14ac:dyDescent="0.2">
      <c r="A2869" s="238" t="s">
        <v>692</v>
      </c>
      <c r="B2869" s="862" t="s">
        <v>693</v>
      </c>
      <c r="C2869" s="615" t="s">
        <v>3</v>
      </c>
      <c r="D2869" s="213">
        <v>100</v>
      </c>
      <c r="E2869" s="213">
        <v>70</v>
      </c>
      <c r="F2869" s="254">
        <f>E2869*100/D2869</f>
        <v>70</v>
      </c>
      <c r="G2869" s="398">
        <v>70</v>
      </c>
      <c r="H2869" s="845" t="s">
        <v>1412</v>
      </c>
      <c r="I2869" s="39"/>
      <c r="J2869" s="39"/>
      <c r="K2869" s="39"/>
      <c r="L2869" s="39"/>
      <c r="M2869" s="39"/>
    </row>
    <row r="2870" spans="1:13" ht="112.5" customHeight="1" x14ac:dyDescent="0.2">
      <c r="A2870" s="238" t="s">
        <v>694</v>
      </c>
      <c r="B2870" s="406" t="s">
        <v>695</v>
      </c>
      <c r="C2870" s="615" t="s">
        <v>3</v>
      </c>
      <c r="D2870" s="213">
        <v>1600</v>
      </c>
      <c r="E2870" s="213">
        <v>1576.7</v>
      </c>
      <c r="F2870" s="254">
        <f>E2870*100/D2870</f>
        <v>98.543750000000003</v>
      </c>
      <c r="G2870" s="398">
        <v>1576.7</v>
      </c>
      <c r="H2870" s="845" t="s">
        <v>1412</v>
      </c>
      <c r="I2870" s="39"/>
      <c r="J2870" s="39"/>
      <c r="K2870" s="39"/>
      <c r="L2870" s="39"/>
      <c r="M2870" s="39"/>
    </row>
    <row r="2871" spans="1:13" ht="99" customHeight="1" x14ac:dyDescent="0.2">
      <c r="A2871" s="238" t="s">
        <v>696</v>
      </c>
      <c r="B2871" s="406" t="s">
        <v>697</v>
      </c>
      <c r="C2871" s="615" t="s">
        <v>3</v>
      </c>
      <c r="D2871" s="213">
        <v>3322.1</v>
      </c>
      <c r="E2871" s="213">
        <v>2612</v>
      </c>
      <c r="F2871" s="254">
        <f>E2871*100/D2871</f>
        <v>78.624966135877912</v>
      </c>
      <c r="G2871" s="398">
        <v>2612</v>
      </c>
      <c r="H2871" s="845" t="s">
        <v>1412</v>
      </c>
      <c r="I2871" s="39"/>
      <c r="J2871" s="39"/>
      <c r="K2871" s="39"/>
      <c r="L2871" s="39"/>
      <c r="M2871" s="39"/>
    </row>
    <row r="2872" spans="1:13" ht="138.75" customHeight="1" x14ac:dyDescent="0.2">
      <c r="A2872" s="238" t="s">
        <v>698</v>
      </c>
      <c r="B2872" s="406" t="s">
        <v>699</v>
      </c>
      <c r="C2872" s="615" t="s">
        <v>3</v>
      </c>
      <c r="D2872" s="213">
        <v>1288.9000000000001</v>
      </c>
      <c r="E2872" s="213">
        <v>1252.0999999999999</v>
      </c>
      <c r="F2872" s="254">
        <f>E2872*100/D2872</f>
        <v>97.144852199549987</v>
      </c>
      <c r="G2872" s="398">
        <v>1252.0999999999999</v>
      </c>
      <c r="H2872" s="845" t="s">
        <v>1412</v>
      </c>
      <c r="I2872" s="39"/>
      <c r="J2872" s="39"/>
      <c r="K2872" s="39"/>
      <c r="L2872" s="39"/>
      <c r="M2872" s="39"/>
    </row>
    <row r="2873" spans="1:13" ht="99.75" customHeight="1" x14ac:dyDescent="0.2">
      <c r="A2873" s="238" t="s">
        <v>915</v>
      </c>
      <c r="B2873" s="406" t="s">
        <v>916</v>
      </c>
      <c r="C2873" s="615" t="s">
        <v>3</v>
      </c>
      <c r="D2873" s="213">
        <v>8904</v>
      </c>
      <c r="E2873" s="213">
        <v>6727.3</v>
      </c>
      <c r="F2873" s="254">
        <f>E2873*100/D2873</f>
        <v>75.553683737645997</v>
      </c>
      <c r="G2873" s="398">
        <v>6727.3</v>
      </c>
      <c r="H2873" s="845" t="s">
        <v>1412</v>
      </c>
      <c r="I2873" s="39"/>
      <c r="J2873" s="39"/>
      <c r="K2873" s="39"/>
      <c r="L2873" s="39"/>
      <c r="M2873" s="39"/>
    </row>
    <row r="2874" spans="1:13" ht="201" customHeight="1" x14ac:dyDescent="0.2">
      <c r="A2874" s="238">
        <v>4</v>
      </c>
      <c r="B2874" s="855" t="s">
        <v>700</v>
      </c>
      <c r="C2874" s="615" t="s">
        <v>3</v>
      </c>
      <c r="D2874" s="213" t="s">
        <v>551</v>
      </c>
      <c r="E2874" s="213" t="s">
        <v>551</v>
      </c>
      <c r="F2874" s="254">
        <v>0</v>
      </c>
      <c r="G2874" s="398" t="s">
        <v>551</v>
      </c>
      <c r="H2874" s="156"/>
      <c r="I2874" s="39"/>
      <c r="J2874" s="39"/>
      <c r="K2874" s="39"/>
      <c r="L2874" s="39"/>
      <c r="M2874" s="39"/>
    </row>
    <row r="2875" spans="1:13" ht="91.5" customHeight="1" x14ac:dyDescent="0.2">
      <c r="A2875" s="238" t="s">
        <v>573</v>
      </c>
      <c r="B2875" s="862" t="s">
        <v>701</v>
      </c>
      <c r="C2875" s="615" t="s">
        <v>3</v>
      </c>
      <c r="D2875" s="213" t="s">
        <v>654</v>
      </c>
      <c r="E2875" s="213" t="s">
        <v>551</v>
      </c>
      <c r="F2875" s="254">
        <v>0</v>
      </c>
      <c r="G2875" s="398" t="s">
        <v>551</v>
      </c>
      <c r="H2875" s="156"/>
      <c r="I2875" s="39"/>
      <c r="J2875" s="39"/>
      <c r="K2875" s="39"/>
      <c r="L2875" s="39"/>
      <c r="M2875" s="39"/>
    </row>
    <row r="2876" spans="1:13" ht="167.25" customHeight="1" x14ac:dyDescent="0.2">
      <c r="A2876" s="238" t="s">
        <v>575</v>
      </c>
      <c r="B2876" s="862" t="s">
        <v>702</v>
      </c>
      <c r="C2876" s="615" t="s">
        <v>3</v>
      </c>
      <c r="D2876" s="213" t="s">
        <v>551</v>
      </c>
      <c r="E2876" s="213" t="s">
        <v>551</v>
      </c>
      <c r="F2876" s="254">
        <v>0</v>
      </c>
      <c r="G2876" s="398" t="s">
        <v>551</v>
      </c>
      <c r="H2876" s="156"/>
      <c r="I2876" s="39"/>
      <c r="J2876" s="39"/>
      <c r="K2876" s="39"/>
      <c r="L2876" s="39"/>
      <c r="M2876" s="39"/>
    </row>
    <row r="2877" spans="1:13" ht="206.25" customHeight="1" x14ac:dyDescent="0.2">
      <c r="A2877" s="238">
        <v>5</v>
      </c>
      <c r="B2877" s="855" t="s">
        <v>703</v>
      </c>
      <c r="C2877" s="615" t="s">
        <v>3</v>
      </c>
      <c r="D2877" s="213">
        <f>D2878</f>
        <v>3744.6</v>
      </c>
      <c r="E2877" s="213">
        <f>E2878</f>
        <v>1142.8</v>
      </c>
      <c r="F2877" s="254">
        <f>F2878</f>
        <v>30.51861347006356</v>
      </c>
      <c r="G2877" s="471">
        <f>G2878</f>
        <v>1142.8</v>
      </c>
      <c r="H2877" s="156"/>
      <c r="I2877" s="39"/>
      <c r="J2877" s="39"/>
      <c r="K2877" s="39"/>
      <c r="L2877" s="39"/>
      <c r="M2877" s="39"/>
    </row>
    <row r="2878" spans="1:13" ht="79.5" customHeight="1" x14ac:dyDescent="0.2">
      <c r="A2878" s="238" t="s">
        <v>583</v>
      </c>
      <c r="B2878" s="862" t="s">
        <v>701</v>
      </c>
      <c r="C2878" s="615" t="s">
        <v>3</v>
      </c>
      <c r="D2878" s="213">
        <f>D2879+D2880</f>
        <v>3744.6</v>
      </c>
      <c r="E2878" s="213">
        <f>E2879+E2880</f>
        <v>1142.8</v>
      </c>
      <c r="F2878" s="254">
        <f>E2878*100/D2878</f>
        <v>30.51861347006356</v>
      </c>
      <c r="G2878" s="398">
        <f>G2879+G2880</f>
        <v>1142.8</v>
      </c>
      <c r="H2878" s="156"/>
      <c r="I2878" s="39"/>
      <c r="J2878" s="39"/>
      <c r="K2878" s="39"/>
      <c r="L2878" s="39"/>
      <c r="M2878" s="39"/>
    </row>
    <row r="2879" spans="1:13" ht="161.25" customHeight="1" x14ac:dyDescent="0.2">
      <c r="A2879" s="238" t="s">
        <v>585</v>
      </c>
      <c r="B2879" s="862" t="s">
        <v>704</v>
      </c>
      <c r="C2879" s="615" t="s">
        <v>3</v>
      </c>
      <c r="D2879" s="213">
        <v>2247.6999999999998</v>
      </c>
      <c r="E2879" s="213">
        <v>942.8</v>
      </c>
      <c r="F2879" s="254">
        <f>E2879*100/D2879</f>
        <v>41.945099434977983</v>
      </c>
      <c r="G2879" s="398">
        <v>942.8</v>
      </c>
      <c r="H2879" s="845" t="s">
        <v>1412</v>
      </c>
      <c r="I2879" s="39"/>
      <c r="J2879" s="39"/>
      <c r="K2879" s="39"/>
      <c r="L2879" s="39"/>
      <c r="M2879" s="39"/>
    </row>
    <row r="2880" spans="1:13" ht="243" customHeight="1" x14ac:dyDescent="0.2">
      <c r="A2880" s="238" t="s">
        <v>587</v>
      </c>
      <c r="B2880" s="862" t="s">
        <v>705</v>
      </c>
      <c r="C2880" s="615" t="s">
        <v>3</v>
      </c>
      <c r="D2880" s="213">
        <v>1496.9</v>
      </c>
      <c r="E2880" s="213">
        <v>200</v>
      </c>
      <c r="F2880" s="254">
        <f>E2880*100/D2880</f>
        <v>13.36094595497361</v>
      </c>
      <c r="G2880" s="398">
        <v>200</v>
      </c>
      <c r="H2880" s="845" t="s">
        <v>1412</v>
      </c>
      <c r="I2880" s="39"/>
      <c r="J2880" s="39"/>
      <c r="K2880" s="39"/>
      <c r="L2880" s="39"/>
      <c r="M2880" s="39"/>
    </row>
    <row r="2881" spans="1:13" ht="205.5" customHeight="1" x14ac:dyDescent="0.2">
      <c r="A2881" s="238">
        <v>6</v>
      </c>
      <c r="B2881" s="855" t="s">
        <v>706</v>
      </c>
      <c r="C2881" s="615" t="s">
        <v>3</v>
      </c>
      <c r="D2881" s="213">
        <f>D2882</f>
        <v>11955.9</v>
      </c>
      <c r="E2881" s="213">
        <f>E2882</f>
        <v>11628.199999999999</v>
      </c>
      <c r="F2881" s="254">
        <f>F2882</f>
        <v>97.259093836515859</v>
      </c>
      <c r="G2881" s="471">
        <f>SUM(G2882)</f>
        <v>11628.199999999999</v>
      </c>
      <c r="H2881" s="156"/>
      <c r="I2881" s="39"/>
      <c r="J2881" s="39"/>
      <c r="K2881" s="39"/>
      <c r="L2881" s="39"/>
      <c r="M2881" s="39"/>
    </row>
    <row r="2882" spans="1:13" ht="105" customHeight="1" x14ac:dyDescent="0.2">
      <c r="A2882" s="238" t="s">
        <v>591</v>
      </c>
      <c r="B2882" s="862" t="s">
        <v>707</v>
      </c>
      <c r="C2882" s="615" t="s">
        <v>3</v>
      </c>
      <c r="D2882" s="213">
        <f>D2883+D2884+D2885</f>
        <v>11955.9</v>
      </c>
      <c r="E2882" s="398">
        <f>SUM(E2883:E2885)</f>
        <v>11628.199999999999</v>
      </c>
      <c r="F2882" s="254">
        <f>E2882*100/D2882</f>
        <v>97.259093836515859</v>
      </c>
      <c r="G2882" s="398">
        <f>SUM(G2883:G2885)</f>
        <v>11628.199999999999</v>
      </c>
      <c r="H2882" s="156"/>
      <c r="I2882" s="39"/>
      <c r="J2882" s="39"/>
      <c r="K2882" s="39"/>
      <c r="L2882" s="39"/>
      <c r="M2882" s="39"/>
    </row>
    <row r="2883" spans="1:13" ht="227.25" customHeight="1" x14ac:dyDescent="0.2">
      <c r="A2883" s="238" t="s">
        <v>593</v>
      </c>
      <c r="B2883" s="862" t="s">
        <v>708</v>
      </c>
      <c r="C2883" s="615" t="s">
        <v>3</v>
      </c>
      <c r="D2883" s="213">
        <v>11378.8</v>
      </c>
      <c r="E2883" s="213">
        <v>11369.3</v>
      </c>
      <c r="F2883" s="254">
        <f>E2883*100/D2883</f>
        <v>99.916511407178263</v>
      </c>
      <c r="G2883" s="398">
        <v>11369.3</v>
      </c>
      <c r="H2883" s="228" t="s">
        <v>1282</v>
      </c>
      <c r="I2883" s="39"/>
      <c r="J2883" s="39"/>
      <c r="K2883" s="39"/>
      <c r="L2883" s="39"/>
      <c r="M2883" s="39"/>
    </row>
    <row r="2884" spans="1:13" ht="238.5" customHeight="1" x14ac:dyDescent="0.2">
      <c r="A2884" s="238" t="s">
        <v>595</v>
      </c>
      <c r="B2884" s="862" t="s">
        <v>709</v>
      </c>
      <c r="C2884" s="615" t="s">
        <v>3</v>
      </c>
      <c r="D2884" s="213">
        <v>561</v>
      </c>
      <c r="E2884" s="213">
        <v>242.8</v>
      </c>
      <c r="F2884" s="254">
        <f>E2884*100/D2884</f>
        <v>43.279857397504458</v>
      </c>
      <c r="G2884" s="398">
        <v>242.8</v>
      </c>
      <c r="H2884" s="845" t="s">
        <v>1412</v>
      </c>
      <c r="I2884" s="39"/>
      <c r="J2884" s="39"/>
      <c r="K2884" s="39"/>
      <c r="L2884" s="39"/>
      <c r="M2884" s="39"/>
    </row>
    <row r="2885" spans="1:13" ht="101.25" customHeight="1" x14ac:dyDescent="0.2">
      <c r="A2885" s="238" t="s">
        <v>597</v>
      </c>
      <c r="B2885" s="862" t="s">
        <v>917</v>
      </c>
      <c r="C2885" s="615" t="s">
        <v>3</v>
      </c>
      <c r="D2885" s="213">
        <v>16.100000000000001</v>
      </c>
      <c r="E2885" s="213">
        <v>16.100000000000001</v>
      </c>
      <c r="F2885" s="254">
        <f>E2885*100/D2885</f>
        <v>100</v>
      </c>
      <c r="G2885" s="398">
        <v>16.100000000000001</v>
      </c>
      <c r="H2885" s="228" t="s">
        <v>1282</v>
      </c>
      <c r="I2885" s="39"/>
      <c r="J2885" s="39"/>
      <c r="K2885" s="39"/>
      <c r="L2885" s="39"/>
      <c r="M2885" s="39"/>
    </row>
    <row r="2886" spans="1:13" ht="79.5" customHeight="1" x14ac:dyDescent="0.2">
      <c r="A2886" s="1002" t="s">
        <v>895</v>
      </c>
      <c r="B2886" s="871" t="s">
        <v>1273</v>
      </c>
      <c r="C2886" s="615" t="s">
        <v>2</v>
      </c>
      <c r="D2886" s="213">
        <f>D2888</f>
        <v>10486</v>
      </c>
      <c r="E2886" s="213">
        <f>E2888</f>
        <v>10479.1</v>
      </c>
      <c r="F2886" s="254">
        <f>F2888</f>
        <v>99.934197978256719</v>
      </c>
      <c r="G2886" s="213">
        <f>G2888</f>
        <v>10479.1</v>
      </c>
      <c r="H2886" s="228"/>
      <c r="I2886" s="39"/>
      <c r="J2886" s="39"/>
      <c r="K2886" s="39"/>
      <c r="L2886" s="39"/>
      <c r="M2886" s="39"/>
    </row>
    <row r="2887" spans="1:13" ht="79.5" customHeight="1" x14ac:dyDescent="0.2">
      <c r="A2887" s="1002"/>
      <c r="B2887" s="1407"/>
      <c r="C2887" s="615" t="s">
        <v>3</v>
      </c>
      <c r="D2887" s="213">
        <v>0</v>
      </c>
      <c r="E2887" s="213">
        <v>0</v>
      </c>
      <c r="F2887" s="254">
        <v>0</v>
      </c>
      <c r="G2887" s="213">
        <v>0</v>
      </c>
      <c r="H2887" s="228"/>
      <c r="I2887" s="39"/>
      <c r="J2887" s="39"/>
      <c r="K2887" s="39"/>
      <c r="L2887" s="39"/>
      <c r="M2887" s="39"/>
    </row>
    <row r="2888" spans="1:13" ht="113.25" customHeight="1" x14ac:dyDescent="0.2">
      <c r="A2888" s="1002" t="s">
        <v>897</v>
      </c>
      <c r="B2888" s="1364" t="s">
        <v>1274</v>
      </c>
      <c r="C2888" s="615" t="s">
        <v>2</v>
      </c>
      <c r="D2888" s="213">
        <f>D2890</f>
        <v>10486</v>
      </c>
      <c r="E2888" s="213">
        <f>E2890</f>
        <v>10479.1</v>
      </c>
      <c r="F2888" s="254">
        <f>F2890</f>
        <v>99.934197978256719</v>
      </c>
      <c r="G2888" s="213">
        <f>G2890</f>
        <v>10479.1</v>
      </c>
      <c r="H2888" s="228"/>
      <c r="I2888" s="39"/>
      <c r="J2888" s="39"/>
      <c r="K2888" s="39"/>
      <c r="L2888" s="39"/>
      <c r="M2888" s="39"/>
    </row>
    <row r="2889" spans="1:13" ht="113.25" customHeight="1" x14ac:dyDescent="0.2">
      <c r="A2889" s="1002"/>
      <c r="B2889" s="1365"/>
      <c r="C2889" s="615" t="s">
        <v>3</v>
      </c>
      <c r="D2889" s="213">
        <f>D2891</f>
        <v>0</v>
      </c>
      <c r="E2889" s="213">
        <f>E2891</f>
        <v>0</v>
      </c>
      <c r="F2889" s="254">
        <v>0</v>
      </c>
      <c r="G2889" s="213">
        <v>0</v>
      </c>
      <c r="H2889" s="228"/>
      <c r="I2889" s="39"/>
      <c r="J2889" s="39"/>
      <c r="K2889" s="39"/>
      <c r="L2889" s="39"/>
      <c r="M2889" s="39"/>
    </row>
    <row r="2890" spans="1:13" ht="113.25" customHeight="1" x14ac:dyDescent="0.2">
      <c r="A2890" s="1002"/>
      <c r="B2890" s="980" t="s">
        <v>1275</v>
      </c>
      <c r="C2890" s="615" t="s">
        <v>2</v>
      </c>
      <c r="D2890" s="213">
        <v>10486</v>
      </c>
      <c r="E2890" s="213">
        <v>10479.1</v>
      </c>
      <c r="F2890" s="254">
        <f>E2890*100/D2890</f>
        <v>99.934197978256719</v>
      </c>
      <c r="G2890" s="213">
        <v>10479.1</v>
      </c>
      <c r="H2890" s="228" t="s">
        <v>1211</v>
      </c>
      <c r="I2890" s="39"/>
      <c r="J2890" s="39"/>
      <c r="K2890" s="39"/>
      <c r="L2890" s="39"/>
      <c r="M2890" s="39"/>
    </row>
    <row r="2891" spans="1:13" ht="113.25" customHeight="1" x14ac:dyDescent="0.2">
      <c r="A2891" s="1002"/>
      <c r="B2891" s="1003"/>
      <c r="C2891" s="615" t="s">
        <v>3</v>
      </c>
      <c r="D2891" s="213">
        <v>0</v>
      </c>
      <c r="E2891" s="213">
        <v>0</v>
      </c>
      <c r="F2891" s="254">
        <v>0</v>
      </c>
      <c r="G2891" s="213">
        <v>0</v>
      </c>
      <c r="H2891" s="228"/>
      <c r="I2891" s="39"/>
      <c r="J2891" s="39"/>
      <c r="K2891" s="39"/>
      <c r="L2891" s="39"/>
      <c r="M2891" s="39"/>
    </row>
    <row r="2892" spans="1:13" ht="21" customHeight="1" x14ac:dyDescent="0.2">
      <c r="A2892" s="889" t="s">
        <v>1276</v>
      </c>
      <c r="B2892" s="890"/>
      <c r="C2892" s="890"/>
      <c r="D2892" s="890"/>
      <c r="E2892" s="890"/>
      <c r="F2892" s="890"/>
      <c r="G2892" s="890"/>
      <c r="H2892" s="891"/>
      <c r="I2892" s="39"/>
      <c r="J2892" s="39"/>
      <c r="K2892" s="39"/>
      <c r="L2892" s="39"/>
      <c r="M2892" s="39"/>
    </row>
    <row r="2893" spans="1:13" ht="78.75" customHeight="1" x14ac:dyDescent="0.2">
      <c r="A2893" s="1366"/>
      <c r="B2893" s="941" t="s">
        <v>54</v>
      </c>
      <c r="C2893" s="26" t="s">
        <v>1</v>
      </c>
      <c r="D2893" s="387">
        <f>SUM(D2894)</f>
        <v>24953.1</v>
      </c>
      <c r="E2893" s="387">
        <f>SUM(E2894)</f>
        <v>24709.5</v>
      </c>
      <c r="F2893" s="248">
        <f t="shared" ref="F2893:F2901" si="329">E2893/D2893*100</f>
        <v>99.023768589874607</v>
      </c>
      <c r="G2893" s="389">
        <f>G2894</f>
        <v>24709.5</v>
      </c>
      <c r="H2893" s="156"/>
      <c r="I2893" s="39"/>
      <c r="J2893" s="39"/>
      <c r="K2893" s="39"/>
      <c r="L2893" s="39"/>
      <c r="M2893" s="39"/>
    </row>
    <row r="2894" spans="1:13" ht="66" customHeight="1" x14ac:dyDescent="0.2">
      <c r="A2894" s="1367"/>
      <c r="B2894" s="1360"/>
      <c r="C2894" s="26" t="s">
        <v>3</v>
      </c>
      <c r="D2894" s="387">
        <f t="shared" ref="D2894:E2896" si="330">D2896</f>
        <v>24953.1</v>
      </c>
      <c r="E2894" s="387">
        <f t="shared" si="330"/>
        <v>24709.5</v>
      </c>
      <c r="F2894" s="248">
        <f t="shared" si="329"/>
        <v>99.023768589874607</v>
      </c>
      <c r="G2894" s="387">
        <f>G2896</f>
        <v>24709.5</v>
      </c>
      <c r="H2894" s="156"/>
      <c r="I2894" s="39"/>
      <c r="J2894" s="39"/>
      <c r="K2894" s="39"/>
      <c r="L2894" s="39"/>
      <c r="M2894" s="39"/>
    </row>
    <row r="2895" spans="1:13" ht="33.75" customHeight="1" x14ac:dyDescent="0.2">
      <c r="A2895" s="1355">
        <v>1</v>
      </c>
      <c r="B2895" s="961" t="s">
        <v>711</v>
      </c>
      <c r="C2895" s="615" t="s">
        <v>1</v>
      </c>
      <c r="D2895" s="213">
        <f t="shared" si="330"/>
        <v>24953.1</v>
      </c>
      <c r="E2895" s="213">
        <f t="shared" si="330"/>
        <v>24709.5</v>
      </c>
      <c r="F2895" s="254">
        <f t="shared" si="329"/>
        <v>99.023768589874607</v>
      </c>
      <c r="G2895" s="213">
        <f>G2897</f>
        <v>24709.5</v>
      </c>
      <c r="H2895" s="156"/>
      <c r="I2895" s="39"/>
      <c r="J2895" s="39"/>
      <c r="K2895" s="39"/>
      <c r="L2895" s="39"/>
      <c r="M2895" s="39"/>
    </row>
    <row r="2896" spans="1:13" ht="54" customHeight="1" x14ac:dyDescent="0.2">
      <c r="A2896" s="1356"/>
      <c r="B2896" s="962"/>
      <c r="C2896" s="617" t="s">
        <v>3</v>
      </c>
      <c r="D2896" s="213">
        <f t="shared" si="330"/>
        <v>24953.1</v>
      </c>
      <c r="E2896" s="213">
        <f t="shared" si="330"/>
        <v>24709.5</v>
      </c>
      <c r="F2896" s="254">
        <f t="shared" si="329"/>
        <v>99.023768589874607</v>
      </c>
      <c r="G2896" s="213">
        <f>G2898</f>
        <v>24709.5</v>
      </c>
      <c r="H2896" s="156"/>
      <c r="I2896" s="39"/>
      <c r="J2896" s="39"/>
      <c r="K2896" s="39"/>
      <c r="L2896" s="39"/>
      <c r="M2896" s="39"/>
    </row>
    <row r="2897" spans="1:13" ht="28.5" customHeight="1" x14ac:dyDescent="0.2">
      <c r="A2897" s="1355" t="s">
        <v>11</v>
      </c>
      <c r="B2897" s="1353" t="s">
        <v>1499</v>
      </c>
      <c r="C2897" s="615" t="s">
        <v>1</v>
      </c>
      <c r="D2897" s="213">
        <f>D2898</f>
        <v>24953.1</v>
      </c>
      <c r="E2897" s="213">
        <f>E2898</f>
        <v>24709.5</v>
      </c>
      <c r="F2897" s="254">
        <f t="shared" si="329"/>
        <v>99.023768589874607</v>
      </c>
      <c r="G2897" s="213">
        <f>G2898</f>
        <v>24709.5</v>
      </c>
      <c r="H2897" s="156"/>
      <c r="I2897" s="39"/>
      <c r="J2897" s="39"/>
      <c r="K2897" s="39"/>
      <c r="L2897" s="39"/>
      <c r="M2897" s="39"/>
    </row>
    <row r="2898" spans="1:13" ht="54" customHeight="1" x14ac:dyDescent="0.2">
      <c r="A2898" s="1356"/>
      <c r="B2898" s="1354"/>
      <c r="C2898" s="617" t="s">
        <v>3</v>
      </c>
      <c r="D2898" s="213">
        <f>D2899+D2900+D2901</f>
        <v>24953.1</v>
      </c>
      <c r="E2898" s="213">
        <f>E2899+E2900+E2901</f>
        <v>24709.5</v>
      </c>
      <c r="F2898" s="254">
        <f t="shared" si="329"/>
        <v>99.023768589874607</v>
      </c>
      <c r="G2898" s="213">
        <f>G2899+G2900+G2901</f>
        <v>24709.5</v>
      </c>
      <c r="H2898" s="156"/>
      <c r="I2898" s="39"/>
      <c r="J2898" s="39"/>
      <c r="K2898" s="39"/>
      <c r="L2898" s="39"/>
      <c r="M2898" s="39"/>
    </row>
    <row r="2899" spans="1:13" ht="187.5" customHeight="1" x14ac:dyDescent="0.2">
      <c r="A2899" s="89" t="s">
        <v>67</v>
      </c>
      <c r="B2899" s="862" t="s">
        <v>712</v>
      </c>
      <c r="C2899" s="617" t="s">
        <v>3</v>
      </c>
      <c r="D2899" s="213">
        <v>6845.1</v>
      </c>
      <c r="E2899" s="213">
        <v>6626</v>
      </c>
      <c r="F2899" s="254">
        <f t="shared" si="329"/>
        <v>96.799170209346826</v>
      </c>
      <c r="G2899" s="398">
        <v>6626</v>
      </c>
      <c r="H2899" s="845" t="s">
        <v>1412</v>
      </c>
      <c r="I2899" s="39"/>
      <c r="J2899" s="39"/>
      <c r="K2899" s="39"/>
      <c r="L2899" s="39"/>
      <c r="M2899" s="39"/>
    </row>
    <row r="2900" spans="1:13" ht="173.25" customHeight="1" x14ac:dyDescent="0.2">
      <c r="A2900" s="89" t="s">
        <v>67</v>
      </c>
      <c r="B2900" s="28" t="s">
        <v>713</v>
      </c>
      <c r="C2900" s="617" t="s">
        <v>3</v>
      </c>
      <c r="D2900" s="213">
        <v>17948</v>
      </c>
      <c r="E2900" s="213">
        <v>17947.8</v>
      </c>
      <c r="F2900" s="254">
        <f t="shared" si="329"/>
        <v>99.998885669712507</v>
      </c>
      <c r="G2900" s="398">
        <v>17947.8</v>
      </c>
      <c r="H2900" s="228" t="s">
        <v>1282</v>
      </c>
      <c r="I2900" s="39"/>
      <c r="J2900" s="39"/>
      <c r="K2900" s="39"/>
      <c r="L2900" s="39"/>
      <c r="M2900" s="39"/>
    </row>
    <row r="2901" spans="1:13" ht="111.75" customHeight="1" x14ac:dyDescent="0.2">
      <c r="A2901" s="89" t="s">
        <v>341</v>
      </c>
      <c r="B2901" s="28" t="s">
        <v>714</v>
      </c>
      <c r="C2901" s="617" t="s">
        <v>3</v>
      </c>
      <c r="D2901" s="213">
        <v>160</v>
      </c>
      <c r="E2901" s="213">
        <v>135.69999999999999</v>
      </c>
      <c r="F2901" s="254">
        <f t="shared" si="329"/>
        <v>84.812499999999986</v>
      </c>
      <c r="G2901" s="398">
        <v>135.69999999999999</v>
      </c>
      <c r="H2901" s="845" t="s">
        <v>1412</v>
      </c>
      <c r="I2901" s="39"/>
      <c r="J2901" s="39"/>
      <c r="K2901" s="39"/>
      <c r="L2901" s="39"/>
      <c r="M2901" s="39"/>
    </row>
    <row r="2902" spans="1:13" ht="50.25" customHeight="1" x14ac:dyDescent="0.2">
      <c r="A2902" s="889" t="s">
        <v>1277</v>
      </c>
      <c r="B2902" s="890"/>
      <c r="C2902" s="890"/>
      <c r="D2902" s="890"/>
      <c r="E2902" s="890"/>
      <c r="F2902" s="890"/>
      <c r="G2902" s="890"/>
      <c r="H2902" s="891"/>
      <c r="I2902" s="39"/>
      <c r="J2902" s="39"/>
      <c r="K2902" s="39"/>
      <c r="L2902" s="39"/>
      <c r="M2902" s="39"/>
    </row>
    <row r="2903" spans="1:13" ht="15" customHeight="1" x14ac:dyDescent="0.2">
      <c r="A2903" s="945"/>
      <c r="B2903" s="941" t="s">
        <v>54</v>
      </c>
      <c r="C2903" s="26" t="s">
        <v>1</v>
      </c>
      <c r="D2903" s="387">
        <f>D2904</f>
        <v>7775.2</v>
      </c>
      <c r="E2903" s="387">
        <f>E2904</f>
        <v>7583.7</v>
      </c>
      <c r="F2903" s="248">
        <f t="shared" ref="F2903:F2910" si="331">E2903/D2903*100</f>
        <v>97.537040847823846</v>
      </c>
      <c r="G2903" s="389">
        <f>G2904</f>
        <v>7583.7</v>
      </c>
      <c r="H2903" s="156"/>
      <c r="I2903" s="39"/>
      <c r="J2903" s="39"/>
      <c r="K2903" s="39"/>
      <c r="L2903" s="39"/>
      <c r="M2903" s="39"/>
    </row>
    <row r="2904" spans="1:13" ht="69" customHeight="1" x14ac:dyDescent="0.2">
      <c r="A2904" s="985"/>
      <c r="B2904" s="1360"/>
      <c r="C2904" s="26" t="s">
        <v>3</v>
      </c>
      <c r="D2904" s="387">
        <f t="shared" ref="D2904:E2906" si="332">D2906</f>
        <v>7775.2</v>
      </c>
      <c r="E2904" s="387">
        <f t="shared" si="332"/>
        <v>7583.7</v>
      </c>
      <c r="F2904" s="248">
        <f t="shared" si="331"/>
        <v>97.537040847823846</v>
      </c>
      <c r="G2904" s="389">
        <f>G2906</f>
        <v>7583.7</v>
      </c>
      <c r="H2904" s="156"/>
      <c r="I2904" s="39"/>
      <c r="J2904" s="39"/>
      <c r="K2904" s="39"/>
      <c r="L2904" s="39"/>
      <c r="M2904" s="39"/>
    </row>
    <row r="2905" spans="1:13" ht="44.25" customHeight="1" x14ac:dyDescent="0.2">
      <c r="A2905" s="873">
        <v>1</v>
      </c>
      <c r="B2905" s="961" t="s">
        <v>715</v>
      </c>
      <c r="C2905" s="615" t="s">
        <v>1</v>
      </c>
      <c r="D2905" s="213">
        <f t="shared" si="332"/>
        <v>7775.2</v>
      </c>
      <c r="E2905" s="213">
        <f t="shared" si="332"/>
        <v>7583.7</v>
      </c>
      <c r="F2905" s="254">
        <f t="shared" si="331"/>
        <v>97.537040847823846</v>
      </c>
      <c r="G2905" s="398">
        <f>G2906</f>
        <v>7583.7</v>
      </c>
      <c r="H2905" s="156"/>
      <c r="I2905" s="39"/>
      <c r="J2905" s="39"/>
      <c r="K2905" s="39"/>
      <c r="L2905" s="39"/>
      <c r="M2905" s="39"/>
    </row>
    <row r="2906" spans="1:13" ht="61.5" customHeight="1" x14ac:dyDescent="0.2">
      <c r="A2906" s="874"/>
      <c r="B2906" s="962"/>
      <c r="C2906" s="617" t="s">
        <v>3</v>
      </c>
      <c r="D2906" s="213">
        <f t="shared" si="332"/>
        <v>7775.2</v>
      </c>
      <c r="E2906" s="213">
        <f t="shared" si="332"/>
        <v>7583.7</v>
      </c>
      <c r="F2906" s="254">
        <f t="shared" si="331"/>
        <v>97.537040847823846</v>
      </c>
      <c r="G2906" s="213">
        <f>G2908</f>
        <v>7583.7</v>
      </c>
      <c r="H2906" s="156"/>
      <c r="I2906" s="39"/>
      <c r="J2906" s="39"/>
      <c r="K2906" s="39"/>
      <c r="L2906" s="39"/>
      <c r="M2906" s="39"/>
    </row>
    <row r="2907" spans="1:13" ht="61.5" customHeight="1" x14ac:dyDescent="0.2">
      <c r="A2907" s="873" t="s">
        <v>338</v>
      </c>
      <c r="B2907" s="1353" t="s">
        <v>1501</v>
      </c>
      <c r="C2907" s="615" t="s">
        <v>1</v>
      </c>
      <c r="D2907" s="213">
        <f>D2908</f>
        <v>7775.2</v>
      </c>
      <c r="E2907" s="213">
        <f>E2908</f>
        <v>7583.7</v>
      </c>
      <c r="F2907" s="254">
        <f t="shared" si="331"/>
        <v>97.537040847823846</v>
      </c>
      <c r="G2907" s="213">
        <f>G2908</f>
        <v>7583.7</v>
      </c>
      <c r="H2907" s="156"/>
      <c r="I2907" s="39"/>
      <c r="J2907" s="39"/>
      <c r="K2907" s="39"/>
      <c r="L2907" s="39"/>
      <c r="M2907" s="39"/>
    </row>
    <row r="2908" spans="1:13" ht="61.5" customHeight="1" x14ac:dyDescent="0.2">
      <c r="A2908" s="874"/>
      <c r="B2908" s="1354"/>
      <c r="C2908" s="617" t="s">
        <v>3</v>
      </c>
      <c r="D2908" s="213">
        <f>D2909+D2910</f>
        <v>7775.2</v>
      </c>
      <c r="E2908" s="213">
        <f>E2909+E2910</f>
        <v>7583.7</v>
      </c>
      <c r="F2908" s="254">
        <f t="shared" si="331"/>
        <v>97.537040847823846</v>
      </c>
      <c r="G2908" s="213">
        <f>G2909+G2910</f>
        <v>7583.7</v>
      </c>
      <c r="H2908" s="156"/>
      <c r="I2908" s="39"/>
      <c r="J2908" s="39"/>
      <c r="K2908" s="39"/>
      <c r="L2908" s="39"/>
      <c r="M2908" s="39"/>
    </row>
    <row r="2909" spans="1:13" ht="113.25" customHeight="1" x14ac:dyDescent="0.2">
      <c r="A2909" s="238" t="s">
        <v>67</v>
      </c>
      <c r="B2909" s="862" t="s">
        <v>716</v>
      </c>
      <c r="C2909" s="617" t="s">
        <v>3</v>
      </c>
      <c r="D2909" s="213">
        <v>719</v>
      </c>
      <c r="E2909" s="213">
        <v>681.5</v>
      </c>
      <c r="F2909" s="254">
        <f t="shared" si="331"/>
        <v>94.784422809457581</v>
      </c>
      <c r="G2909" s="398">
        <v>681.5</v>
      </c>
      <c r="H2909" s="845" t="s">
        <v>1412</v>
      </c>
      <c r="I2909" s="39"/>
      <c r="J2909" s="39"/>
      <c r="K2909" s="39"/>
      <c r="L2909" s="39"/>
      <c r="M2909" s="39"/>
    </row>
    <row r="2910" spans="1:13" ht="199.5" customHeight="1" x14ac:dyDescent="0.2">
      <c r="A2910" s="238" t="s">
        <v>341</v>
      </c>
      <c r="B2910" s="28" t="s">
        <v>717</v>
      </c>
      <c r="C2910" s="617" t="s">
        <v>3</v>
      </c>
      <c r="D2910" s="213">
        <v>7056.2</v>
      </c>
      <c r="E2910" s="213">
        <v>6902.2</v>
      </c>
      <c r="F2910" s="254">
        <f t="shared" si="331"/>
        <v>97.817522179076548</v>
      </c>
      <c r="G2910" s="398">
        <v>6902.2</v>
      </c>
      <c r="H2910" s="845" t="s">
        <v>1412</v>
      </c>
      <c r="I2910" s="39"/>
      <c r="J2910" s="39"/>
      <c r="K2910" s="39"/>
      <c r="L2910" s="39"/>
      <c r="M2910" s="39"/>
    </row>
    <row r="2911" spans="1:13" ht="23.25" customHeight="1" x14ac:dyDescent="0.2">
      <c r="A2911" s="889" t="s">
        <v>1278</v>
      </c>
      <c r="B2911" s="890"/>
      <c r="C2911" s="890"/>
      <c r="D2911" s="890"/>
      <c r="E2911" s="890"/>
      <c r="F2911" s="890"/>
      <c r="G2911" s="890"/>
      <c r="H2911" s="891"/>
      <c r="I2911" s="39"/>
      <c r="J2911" s="39"/>
      <c r="K2911" s="39"/>
      <c r="L2911" s="39"/>
      <c r="M2911" s="39"/>
    </row>
    <row r="2912" spans="1:13" x14ac:dyDescent="0.2">
      <c r="A2912" s="1385"/>
      <c r="B2912" s="941" t="s">
        <v>54</v>
      </c>
      <c r="C2912" s="26" t="s">
        <v>1</v>
      </c>
      <c r="D2912" s="387">
        <f>D2913</f>
        <v>91832.2</v>
      </c>
      <c r="E2912" s="387">
        <f>E2913</f>
        <v>90327.9</v>
      </c>
      <c r="F2912" s="254">
        <f t="shared" ref="F2912:F2915" si="333">E2912/D2912*100</f>
        <v>98.361903558882389</v>
      </c>
      <c r="G2912" s="389">
        <f>G2913</f>
        <v>90327.9</v>
      </c>
      <c r="H2912" s="204"/>
      <c r="I2912" s="39"/>
      <c r="J2912" s="39"/>
      <c r="K2912" s="39"/>
      <c r="L2912" s="39"/>
      <c r="M2912" s="39"/>
    </row>
    <row r="2913" spans="1:13" ht="71.25" x14ac:dyDescent="0.2">
      <c r="A2913" s="1386"/>
      <c r="B2913" s="1360"/>
      <c r="C2913" s="26" t="s">
        <v>3</v>
      </c>
      <c r="D2913" s="387">
        <f>SUM(D2914)</f>
        <v>91832.2</v>
      </c>
      <c r="E2913" s="387">
        <f>SUM(E2914)</f>
        <v>90327.9</v>
      </c>
      <c r="F2913" s="254">
        <f t="shared" si="333"/>
        <v>98.361903558882389</v>
      </c>
      <c r="G2913" s="389">
        <f>SUM(G2914)</f>
        <v>90327.9</v>
      </c>
      <c r="H2913" s="204"/>
      <c r="I2913" s="39"/>
      <c r="J2913" s="39"/>
      <c r="K2913" s="39"/>
      <c r="L2913" s="39"/>
      <c r="M2913" s="39"/>
    </row>
    <row r="2914" spans="1:13" ht="24.75" customHeight="1" x14ac:dyDescent="0.2">
      <c r="A2914" s="1361">
        <v>1</v>
      </c>
      <c r="B2914" s="961" t="s">
        <v>718</v>
      </c>
      <c r="C2914" s="615" t="s">
        <v>1</v>
      </c>
      <c r="D2914" s="213">
        <f>D2916</f>
        <v>91832.2</v>
      </c>
      <c r="E2914" s="213">
        <f>E2916</f>
        <v>90327.9</v>
      </c>
      <c r="F2914" s="254">
        <f t="shared" si="333"/>
        <v>98.361903558882389</v>
      </c>
      <c r="G2914" s="398">
        <f>G2915</f>
        <v>90327.9</v>
      </c>
      <c r="H2914" s="204"/>
      <c r="I2914" s="39"/>
      <c r="J2914" s="39"/>
      <c r="K2914" s="39"/>
      <c r="L2914" s="39"/>
      <c r="M2914" s="39"/>
    </row>
    <row r="2915" spans="1:13" ht="74.25" customHeight="1" x14ac:dyDescent="0.2">
      <c r="A2915" s="1362"/>
      <c r="B2915" s="962"/>
      <c r="C2915" s="617" t="s">
        <v>3</v>
      </c>
      <c r="D2915" s="213">
        <f>D2917</f>
        <v>91832.2</v>
      </c>
      <c r="E2915" s="213">
        <f>E2917</f>
        <v>90327.9</v>
      </c>
      <c r="F2915" s="254">
        <f t="shared" si="333"/>
        <v>98.361903558882389</v>
      </c>
      <c r="G2915" s="398">
        <f>SUM(G2918:G2919)</f>
        <v>90327.9</v>
      </c>
      <c r="H2915" s="204"/>
      <c r="I2915" s="39"/>
      <c r="J2915" s="39"/>
      <c r="K2915" s="39"/>
      <c r="L2915" s="39"/>
      <c r="M2915" s="39"/>
    </row>
    <row r="2916" spans="1:13" ht="41.25" customHeight="1" x14ac:dyDescent="0.2">
      <c r="A2916" s="1361" t="s">
        <v>338</v>
      </c>
      <c r="B2916" s="1353" t="s">
        <v>1503</v>
      </c>
      <c r="C2916" s="615" t="s">
        <v>1</v>
      </c>
      <c r="D2916" s="213">
        <f>D2917</f>
        <v>91832.2</v>
      </c>
      <c r="E2916" s="213">
        <f>E2917</f>
        <v>90327.9</v>
      </c>
      <c r="F2916" s="254">
        <f>E2916/D2916*100</f>
        <v>98.361903558882389</v>
      </c>
      <c r="G2916" s="213">
        <f>G2917</f>
        <v>90327.9</v>
      </c>
      <c r="H2916" s="204"/>
      <c r="I2916" s="39"/>
      <c r="J2916" s="39"/>
      <c r="K2916" s="39"/>
      <c r="L2916" s="39"/>
      <c r="M2916" s="39"/>
    </row>
    <row r="2917" spans="1:13" ht="51.75" customHeight="1" x14ac:dyDescent="0.2">
      <c r="A2917" s="1362"/>
      <c r="B2917" s="1354"/>
      <c r="C2917" s="617" t="s">
        <v>3</v>
      </c>
      <c r="D2917" s="213">
        <f>D2918+D2919</f>
        <v>91832.2</v>
      </c>
      <c r="E2917" s="213">
        <f>E2918+E2919</f>
        <v>90327.9</v>
      </c>
      <c r="F2917" s="254">
        <f>E2917/D2917*100</f>
        <v>98.361903558882389</v>
      </c>
      <c r="G2917" s="213">
        <f>G2918+G2919</f>
        <v>90327.9</v>
      </c>
      <c r="H2917" s="204"/>
      <c r="I2917" s="39"/>
      <c r="J2917" s="39"/>
      <c r="K2917" s="39"/>
      <c r="L2917" s="39"/>
      <c r="M2917" s="39"/>
    </row>
    <row r="2918" spans="1:13" ht="103.5" customHeight="1" x14ac:dyDescent="0.2">
      <c r="A2918" s="407" t="s">
        <v>67</v>
      </c>
      <c r="B2918" s="862" t="s">
        <v>719</v>
      </c>
      <c r="C2918" s="617" t="s">
        <v>3</v>
      </c>
      <c r="D2918" s="213">
        <v>16339.3</v>
      </c>
      <c r="E2918" s="213">
        <v>15688.2</v>
      </c>
      <c r="F2918" s="254">
        <f>E2918/D2918*100</f>
        <v>96.015129167100184</v>
      </c>
      <c r="G2918" s="213">
        <v>15688.2</v>
      </c>
      <c r="H2918" s="286" t="s">
        <v>1282</v>
      </c>
      <c r="I2918" s="39"/>
      <c r="J2918" s="39"/>
      <c r="K2918" s="39"/>
      <c r="L2918" s="39"/>
      <c r="M2918" s="39"/>
    </row>
    <row r="2919" spans="1:13" ht="184.5" customHeight="1" x14ac:dyDescent="0.2">
      <c r="A2919" s="407" t="s">
        <v>341</v>
      </c>
      <c r="B2919" s="28" t="s">
        <v>721</v>
      </c>
      <c r="C2919" s="617" t="s">
        <v>3</v>
      </c>
      <c r="D2919" s="213">
        <v>75492.899999999994</v>
      </c>
      <c r="E2919" s="213">
        <v>74639.7</v>
      </c>
      <c r="F2919" s="254">
        <f>E2919/D2919*100</f>
        <v>98.869827493711341</v>
      </c>
      <c r="G2919" s="213">
        <v>74639.7</v>
      </c>
      <c r="H2919" s="20" t="s">
        <v>1282</v>
      </c>
      <c r="I2919" s="39"/>
      <c r="J2919" s="39"/>
      <c r="K2919" s="39"/>
      <c r="L2919" s="39"/>
      <c r="M2919" s="39"/>
    </row>
    <row r="2920" spans="1:13" ht="29.25" customHeight="1" x14ac:dyDescent="0.25">
      <c r="A2920" s="1368" t="s">
        <v>1017</v>
      </c>
      <c r="B2920" s="1369"/>
      <c r="C2920" s="1369"/>
      <c r="D2920" s="1369"/>
      <c r="E2920" s="1369"/>
      <c r="F2920" s="1369"/>
      <c r="G2920" s="1369"/>
      <c r="H2920" s="1370"/>
      <c r="I2920" s="551"/>
      <c r="J2920" s="39"/>
      <c r="K2920" s="39"/>
      <c r="L2920" s="39"/>
      <c r="M2920" s="39"/>
    </row>
    <row r="2921" spans="1:13" ht="48" customHeight="1" x14ac:dyDescent="0.2">
      <c r="A2921" s="987"/>
      <c r="B2921" s="1062" t="s">
        <v>797</v>
      </c>
      <c r="C2921" s="14" t="s">
        <v>267</v>
      </c>
      <c r="D2921" s="200">
        <f>D2922+D2923</f>
        <v>64327.5</v>
      </c>
      <c r="E2921" s="200">
        <f>E2922+E2923</f>
        <v>60997.260000000009</v>
      </c>
      <c r="F2921" s="101">
        <f>E2921/D2921*100</f>
        <v>94.822991722047348</v>
      </c>
      <c r="G2921" s="200">
        <f>G2922+G2923</f>
        <v>61484.260000000009</v>
      </c>
      <c r="H2921" s="151"/>
      <c r="I2921" s="39"/>
      <c r="J2921" s="39"/>
      <c r="K2921" s="39"/>
      <c r="L2921" s="39"/>
      <c r="M2921" s="39"/>
    </row>
    <row r="2922" spans="1:13" ht="75" customHeight="1" x14ac:dyDescent="0.2">
      <c r="A2922" s="988"/>
      <c r="B2922" s="1013"/>
      <c r="C2922" s="189" t="s">
        <v>3</v>
      </c>
      <c r="D2922" s="200">
        <f>D2925+D2951</f>
        <v>31927.5</v>
      </c>
      <c r="E2922" s="200">
        <f>E2925+E2951</f>
        <v>30859.760000000006</v>
      </c>
      <c r="F2922" s="101">
        <f>E2922/D2922*100</f>
        <v>96.655735651084512</v>
      </c>
      <c r="G2922" s="200">
        <f>G2925+G2951</f>
        <v>30859.760000000006</v>
      </c>
      <c r="H2922" s="128"/>
      <c r="I2922" s="517"/>
      <c r="J2922" s="39"/>
      <c r="K2922" s="39"/>
      <c r="L2922" s="39"/>
      <c r="M2922" s="39"/>
    </row>
    <row r="2923" spans="1:13" ht="28.5" x14ac:dyDescent="0.2">
      <c r="A2923" s="989"/>
      <c r="B2923" s="1091"/>
      <c r="C2923" s="189" t="s">
        <v>97</v>
      </c>
      <c r="D2923" s="200">
        <f>D2926</f>
        <v>32400</v>
      </c>
      <c r="E2923" s="200">
        <f>E2926</f>
        <v>30137.5</v>
      </c>
      <c r="F2923" s="101">
        <f>E2923/D2923*100</f>
        <v>93.016975308641975</v>
      </c>
      <c r="G2923" s="200">
        <f>G2926</f>
        <v>30624.5</v>
      </c>
      <c r="H2923" s="128"/>
      <c r="I2923" s="517"/>
      <c r="J2923" s="39"/>
      <c r="K2923" s="39"/>
      <c r="L2923" s="39"/>
      <c r="M2923" s="39"/>
    </row>
    <row r="2924" spans="1:13" ht="27" customHeight="1" x14ac:dyDescent="0.2">
      <c r="A2924" s="987" t="s">
        <v>599</v>
      </c>
      <c r="B2924" s="1012" t="s">
        <v>799</v>
      </c>
      <c r="C2924" s="3" t="s">
        <v>267</v>
      </c>
      <c r="D2924" s="170">
        <f>D2925+D2926</f>
        <v>61062.5</v>
      </c>
      <c r="E2924" s="171">
        <f>E2925+E2926</f>
        <v>57760.700000000004</v>
      </c>
      <c r="F2924" s="100">
        <f>E2924/D2924*100</f>
        <v>94.592753326509722</v>
      </c>
      <c r="G2924" s="662">
        <f>G2925+G2926</f>
        <v>58247.700000000004</v>
      </c>
      <c r="H2924" s="128"/>
      <c r="I2924" s="39"/>
      <c r="J2924" s="39"/>
      <c r="K2924" s="39"/>
      <c r="L2924" s="39"/>
      <c r="M2924" s="39"/>
    </row>
    <row r="2925" spans="1:13" ht="45" x14ac:dyDescent="0.2">
      <c r="A2925" s="988"/>
      <c r="B2925" s="1013"/>
      <c r="C2925" s="6" t="s">
        <v>3</v>
      </c>
      <c r="D2925" s="170">
        <f>D2928</f>
        <v>28662.5</v>
      </c>
      <c r="E2925" s="171">
        <f>E2928</f>
        <v>27623.200000000004</v>
      </c>
      <c r="F2925" s="100">
        <f>E2925/D2925*100</f>
        <v>96.374007849978199</v>
      </c>
      <c r="G2925" s="654">
        <f>G2928</f>
        <v>27623.200000000004</v>
      </c>
      <c r="H2925" s="128"/>
      <c r="I2925" s="39"/>
      <c r="J2925" s="39"/>
      <c r="K2925" s="39"/>
      <c r="L2925" s="39"/>
      <c r="M2925" s="39"/>
    </row>
    <row r="2926" spans="1:13" ht="27" customHeight="1" x14ac:dyDescent="0.2">
      <c r="A2926" s="989"/>
      <c r="B2926" s="1014"/>
      <c r="C2926" s="6" t="s">
        <v>97</v>
      </c>
      <c r="D2926" s="170">
        <f>D2929</f>
        <v>32400</v>
      </c>
      <c r="E2926" s="171">
        <f>E2929</f>
        <v>30137.5</v>
      </c>
      <c r="F2926" s="100">
        <f t="shared" ref="F2926:F2961" si="334">E2926/D2926*100</f>
        <v>93.016975308641975</v>
      </c>
      <c r="G2926" s="183">
        <f>G2929</f>
        <v>30624.5</v>
      </c>
      <c r="H2926" s="128"/>
      <c r="I2926" s="39"/>
      <c r="J2926" s="39"/>
      <c r="K2926" s="39"/>
      <c r="L2926" s="39"/>
      <c r="M2926" s="39"/>
    </row>
    <row r="2927" spans="1:13" ht="51" customHeight="1" x14ac:dyDescent="0.2">
      <c r="A2927" s="987" t="s">
        <v>338</v>
      </c>
      <c r="B2927" s="1228" t="s">
        <v>796</v>
      </c>
      <c r="C2927" s="3" t="s">
        <v>267</v>
      </c>
      <c r="D2927" s="170">
        <f>D2928+D2929</f>
        <v>61062.5</v>
      </c>
      <c r="E2927" s="171">
        <f>E2928+E2929</f>
        <v>57760.700000000004</v>
      </c>
      <c r="F2927" s="100">
        <f t="shared" si="334"/>
        <v>94.592753326509722</v>
      </c>
      <c r="G2927" s="183">
        <f>G2928+G2929</f>
        <v>58247.700000000004</v>
      </c>
      <c r="H2927" s="128"/>
      <c r="I2927" s="39"/>
      <c r="J2927" s="39"/>
      <c r="K2927" s="39"/>
      <c r="L2927" s="39"/>
      <c r="M2927" s="39"/>
    </row>
    <row r="2928" spans="1:13" ht="63" customHeight="1" x14ac:dyDescent="0.2">
      <c r="A2928" s="988"/>
      <c r="B2928" s="1228"/>
      <c r="C2928" s="6" t="s">
        <v>3</v>
      </c>
      <c r="D2928" s="170">
        <f>D2931+D2934+D2937+D2940+D2943+D2946+D2949</f>
        <v>28662.5</v>
      </c>
      <c r="E2928" s="171">
        <f>E2931+E2934+E2937+E2940+E2943+E2946+E2949</f>
        <v>27623.200000000004</v>
      </c>
      <c r="F2928" s="100">
        <f t="shared" si="334"/>
        <v>96.374007849978199</v>
      </c>
      <c r="G2928" s="183">
        <f>G2931+G2934+G2937+G2940+G2943+G2946+G2949</f>
        <v>27623.200000000004</v>
      </c>
      <c r="H2928" s="128"/>
      <c r="I2928" s="39"/>
      <c r="J2928" s="39"/>
      <c r="K2928" s="39"/>
      <c r="L2928" s="39"/>
      <c r="M2928" s="39"/>
    </row>
    <row r="2929" spans="1:13" ht="109.5" customHeight="1" x14ac:dyDescent="0.2">
      <c r="A2929" s="989"/>
      <c r="B2929" s="1229"/>
      <c r="C2929" s="6" t="s">
        <v>97</v>
      </c>
      <c r="D2929" s="170">
        <f>D2932+D2935+D2938+D2941+D2944+D2947+D2950</f>
        <v>32400</v>
      </c>
      <c r="E2929" s="171">
        <f>E2932+E2935+E2938+E2941+E2944+E2947+E2950</f>
        <v>30137.5</v>
      </c>
      <c r="F2929" s="100">
        <f t="shared" si="334"/>
        <v>93.016975308641975</v>
      </c>
      <c r="G2929" s="183">
        <f>G2932+G2935+G2938+G2941+G2944+G2947+G2950</f>
        <v>30624.5</v>
      </c>
      <c r="H2929" s="128"/>
      <c r="I2929" s="39"/>
      <c r="J2929" s="39"/>
      <c r="K2929" s="39"/>
      <c r="L2929" s="39"/>
      <c r="M2929" s="39"/>
    </row>
    <row r="2930" spans="1:13" ht="77.25" customHeight="1" x14ac:dyDescent="0.2">
      <c r="A2930" s="987" t="s">
        <v>12</v>
      </c>
      <c r="B2930" s="1005" t="s">
        <v>800</v>
      </c>
      <c r="C2930" s="7" t="s">
        <v>267</v>
      </c>
      <c r="D2930" s="170">
        <f>D2931+D2932</f>
        <v>36406.800000000003</v>
      </c>
      <c r="E2930" s="170">
        <f>E2931+E2932</f>
        <v>34144.300000000003</v>
      </c>
      <c r="F2930" s="100">
        <f t="shared" si="334"/>
        <v>93.785501609589417</v>
      </c>
      <c r="G2930" s="184">
        <f>G2931+G2932</f>
        <v>34631.300000000003</v>
      </c>
      <c r="H2930" s="128"/>
      <c r="I2930" s="39"/>
      <c r="J2930" s="39"/>
      <c r="K2930" s="39"/>
      <c r="L2930" s="39"/>
      <c r="M2930" s="39"/>
    </row>
    <row r="2931" spans="1:13" ht="102" customHeight="1" x14ac:dyDescent="0.2">
      <c r="A2931" s="988"/>
      <c r="B2931" s="1005"/>
      <c r="C2931" s="232" t="s">
        <v>3</v>
      </c>
      <c r="D2931" s="170">
        <v>4206.8</v>
      </c>
      <c r="E2931" s="172">
        <v>4206.8</v>
      </c>
      <c r="F2931" s="100">
        <f t="shared" si="334"/>
        <v>100</v>
      </c>
      <c r="G2931" s="185">
        <v>4206.8</v>
      </c>
      <c r="H2931" s="128" t="s">
        <v>1282</v>
      </c>
      <c r="I2931" s="39"/>
      <c r="J2931" s="39"/>
      <c r="K2931" s="39"/>
      <c r="L2931" s="39"/>
      <c r="M2931" s="39"/>
    </row>
    <row r="2932" spans="1:13" ht="133.5" customHeight="1" x14ac:dyDescent="0.2">
      <c r="A2932" s="989"/>
      <c r="B2932" s="1005"/>
      <c r="C2932" s="3" t="s">
        <v>97</v>
      </c>
      <c r="D2932" s="170">
        <v>32200</v>
      </c>
      <c r="E2932" s="172">
        <v>29937.5</v>
      </c>
      <c r="F2932" s="100">
        <f t="shared" si="334"/>
        <v>92.973602484472053</v>
      </c>
      <c r="G2932" s="186">
        <v>30424.5</v>
      </c>
      <c r="H2932" s="845" t="s">
        <v>1412</v>
      </c>
      <c r="I2932" s="39"/>
      <c r="J2932" s="39"/>
      <c r="K2932" s="39"/>
      <c r="L2932" s="39"/>
      <c r="M2932" s="39"/>
    </row>
    <row r="2933" spans="1:13" ht="37.5" customHeight="1" x14ac:dyDescent="0.2">
      <c r="A2933" s="987" t="s">
        <v>100</v>
      </c>
      <c r="B2933" s="1005" t="s">
        <v>801</v>
      </c>
      <c r="C2933" s="7" t="s">
        <v>267</v>
      </c>
      <c r="D2933" s="173">
        <f>D2934+D2935</f>
        <v>0</v>
      </c>
      <c r="E2933" s="174">
        <f>E2934+E2935</f>
        <v>0</v>
      </c>
      <c r="F2933" s="100">
        <v>0</v>
      </c>
      <c r="G2933" s="184">
        <f>G2934+G2935</f>
        <v>0</v>
      </c>
      <c r="H2933" s="128"/>
      <c r="I2933" s="39"/>
      <c r="J2933" s="39"/>
      <c r="K2933" s="39"/>
      <c r="L2933" s="39"/>
      <c r="M2933" s="39"/>
    </row>
    <row r="2934" spans="1:13" ht="73.5" customHeight="1" x14ac:dyDescent="0.2">
      <c r="A2934" s="988"/>
      <c r="B2934" s="1005"/>
      <c r="C2934" s="232" t="s">
        <v>3</v>
      </c>
      <c r="D2934" s="173">
        <v>0</v>
      </c>
      <c r="E2934" s="175">
        <v>0</v>
      </c>
      <c r="F2934" s="100">
        <v>0</v>
      </c>
      <c r="G2934" s="185">
        <v>0</v>
      </c>
      <c r="H2934" s="239"/>
      <c r="I2934" s="39"/>
      <c r="J2934" s="39"/>
      <c r="K2934" s="39"/>
      <c r="L2934" s="39"/>
      <c r="M2934" s="39"/>
    </row>
    <row r="2935" spans="1:13" ht="76.5" customHeight="1" x14ac:dyDescent="0.2">
      <c r="A2935" s="989"/>
      <c r="B2935" s="1005"/>
      <c r="C2935" s="3" t="s">
        <v>97</v>
      </c>
      <c r="D2935" s="173">
        <v>0</v>
      </c>
      <c r="E2935" s="176">
        <v>0</v>
      </c>
      <c r="F2935" s="100">
        <v>0</v>
      </c>
      <c r="G2935" s="186">
        <v>0</v>
      </c>
      <c r="H2935" s="113"/>
      <c r="I2935" s="39"/>
      <c r="J2935" s="39"/>
      <c r="K2935" s="39"/>
      <c r="L2935" s="39"/>
      <c r="M2935" s="39"/>
    </row>
    <row r="2936" spans="1:13" ht="23.25" customHeight="1" x14ac:dyDescent="0.2">
      <c r="A2936" s="987" t="s">
        <v>803</v>
      </c>
      <c r="B2936" s="1005" t="s">
        <v>802</v>
      </c>
      <c r="C2936" s="7" t="s">
        <v>267</v>
      </c>
      <c r="D2936" s="170">
        <f>D2937+D2938</f>
        <v>11513</v>
      </c>
      <c r="E2936" s="172">
        <f>E2937+E2938</f>
        <v>10477.1</v>
      </c>
      <c r="F2936" s="100">
        <f t="shared" si="334"/>
        <v>91.002345175019556</v>
      </c>
      <c r="G2936" s="183">
        <f>G2937+G2938</f>
        <v>10477.1</v>
      </c>
      <c r="H2936" s="128"/>
      <c r="I2936" s="39"/>
      <c r="J2936" s="39"/>
      <c r="K2936" s="39"/>
      <c r="L2936" s="39"/>
      <c r="M2936" s="39"/>
    </row>
    <row r="2937" spans="1:13" ht="126" customHeight="1" x14ac:dyDescent="0.2">
      <c r="A2937" s="988"/>
      <c r="B2937" s="1005"/>
      <c r="C2937" s="232" t="s">
        <v>3</v>
      </c>
      <c r="D2937" s="170">
        <v>11313</v>
      </c>
      <c r="E2937" s="177">
        <v>10277.1</v>
      </c>
      <c r="F2937" s="100">
        <f t="shared" si="334"/>
        <v>90.843277645186959</v>
      </c>
      <c r="G2937" s="187">
        <v>10277.1</v>
      </c>
      <c r="H2937" s="845" t="s">
        <v>1412</v>
      </c>
      <c r="I2937" s="39"/>
      <c r="J2937" s="39"/>
      <c r="K2937" s="39"/>
      <c r="L2937" s="39"/>
      <c r="M2937" s="39"/>
    </row>
    <row r="2938" spans="1:13" ht="42" customHeight="1" x14ac:dyDescent="0.2">
      <c r="A2938" s="989"/>
      <c r="B2938" s="1005"/>
      <c r="C2938" s="3" t="s">
        <v>97</v>
      </c>
      <c r="D2938" s="170">
        <v>200</v>
      </c>
      <c r="E2938" s="178">
        <v>200</v>
      </c>
      <c r="F2938" s="100">
        <f t="shared" si="334"/>
        <v>100</v>
      </c>
      <c r="G2938" s="188">
        <v>200</v>
      </c>
      <c r="H2938" s="128" t="s">
        <v>1282</v>
      </c>
      <c r="I2938" s="39"/>
      <c r="J2938" s="39"/>
      <c r="K2938" s="39"/>
      <c r="L2938" s="39"/>
      <c r="M2938" s="39"/>
    </row>
    <row r="2939" spans="1:13" ht="60" customHeight="1" x14ac:dyDescent="0.2">
      <c r="A2939" s="987" t="s">
        <v>102</v>
      </c>
      <c r="B2939" s="1005" t="s">
        <v>804</v>
      </c>
      <c r="C2939" s="7" t="s">
        <v>267</v>
      </c>
      <c r="D2939" s="170">
        <f>D2940+D2941</f>
        <v>0</v>
      </c>
      <c r="E2939" s="170">
        <f>E2940+E2941</f>
        <v>0</v>
      </c>
      <c r="F2939" s="100">
        <v>0</v>
      </c>
      <c r="G2939" s="170">
        <f>G2940+G2941</f>
        <v>0</v>
      </c>
      <c r="H2939" s="128"/>
      <c r="I2939" s="39"/>
      <c r="J2939" s="39"/>
      <c r="K2939" s="39"/>
      <c r="L2939" s="39"/>
      <c r="M2939" s="39"/>
    </row>
    <row r="2940" spans="1:13" ht="76.5" customHeight="1" x14ac:dyDescent="0.2">
      <c r="A2940" s="988"/>
      <c r="B2940" s="1005"/>
      <c r="C2940" s="232" t="s">
        <v>3</v>
      </c>
      <c r="D2940" s="170">
        <v>0</v>
      </c>
      <c r="E2940" s="177">
        <v>0</v>
      </c>
      <c r="F2940" s="100">
        <v>0</v>
      </c>
      <c r="G2940" s="185">
        <v>0</v>
      </c>
      <c r="H2940" s="239"/>
      <c r="I2940" s="39"/>
      <c r="J2940" s="39"/>
      <c r="K2940" s="39"/>
      <c r="L2940" s="39"/>
      <c r="M2940" s="39"/>
    </row>
    <row r="2941" spans="1:13" ht="127.5" customHeight="1" x14ac:dyDescent="0.2">
      <c r="A2941" s="989"/>
      <c r="B2941" s="1005"/>
      <c r="C2941" s="3" t="s">
        <v>97</v>
      </c>
      <c r="D2941" s="170">
        <v>0</v>
      </c>
      <c r="E2941" s="178">
        <v>0</v>
      </c>
      <c r="F2941" s="100">
        <v>0</v>
      </c>
      <c r="G2941" s="186">
        <v>0</v>
      </c>
      <c r="H2941" s="113"/>
      <c r="I2941" s="39"/>
      <c r="J2941" s="39"/>
      <c r="K2941" s="39"/>
      <c r="L2941" s="39"/>
      <c r="M2941" s="39"/>
    </row>
    <row r="2942" spans="1:13" ht="66" customHeight="1" x14ac:dyDescent="0.2">
      <c r="A2942" s="987" t="s">
        <v>805</v>
      </c>
      <c r="B2942" s="1005" t="s">
        <v>1724</v>
      </c>
      <c r="C2942" s="7" t="s">
        <v>267</v>
      </c>
      <c r="D2942" s="170">
        <f>D2943+D2944</f>
        <v>300</v>
      </c>
      <c r="E2942" s="662">
        <f>E2943+E2944</f>
        <v>296.60000000000002</v>
      </c>
      <c r="F2942" s="811">
        <f t="shared" si="334"/>
        <v>98.866666666666674</v>
      </c>
      <c r="G2942" s="809">
        <f>G2943+G2944</f>
        <v>296.60000000000002</v>
      </c>
      <c r="H2942" s="651"/>
      <c r="I2942" s="39"/>
      <c r="J2942" s="39"/>
      <c r="K2942" s="39"/>
      <c r="L2942" s="39"/>
      <c r="M2942" s="39"/>
    </row>
    <row r="2943" spans="1:13" ht="127.5" customHeight="1" x14ac:dyDescent="0.2">
      <c r="A2943" s="988"/>
      <c r="B2943" s="1005"/>
      <c r="C2943" s="232" t="s">
        <v>3</v>
      </c>
      <c r="D2943" s="170">
        <v>300</v>
      </c>
      <c r="E2943" s="812">
        <v>296.60000000000002</v>
      </c>
      <c r="F2943" s="811">
        <f t="shared" si="334"/>
        <v>98.866666666666674</v>
      </c>
      <c r="G2943" s="810">
        <v>296.60000000000002</v>
      </c>
      <c r="H2943" s="664" t="s">
        <v>1211</v>
      </c>
      <c r="I2943" s="39"/>
      <c r="J2943" s="39"/>
      <c r="K2943" s="39"/>
      <c r="L2943" s="39"/>
      <c r="M2943" s="39"/>
    </row>
    <row r="2944" spans="1:13" ht="147.75" customHeight="1" x14ac:dyDescent="0.2">
      <c r="A2944" s="989"/>
      <c r="B2944" s="1005"/>
      <c r="C2944" s="3" t="s">
        <v>97</v>
      </c>
      <c r="D2944" s="170">
        <v>0</v>
      </c>
      <c r="E2944" s="178">
        <v>0</v>
      </c>
      <c r="F2944" s="100">
        <v>0</v>
      </c>
      <c r="G2944" s="186">
        <v>0</v>
      </c>
      <c r="H2944" s="113"/>
      <c r="I2944" s="39"/>
      <c r="J2944" s="39"/>
      <c r="K2944" s="39"/>
      <c r="L2944" s="39"/>
      <c r="M2944" s="39"/>
    </row>
    <row r="2945" spans="1:13" ht="30" customHeight="1" x14ac:dyDescent="0.2">
      <c r="A2945" s="987" t="s">
        <v>13</v>
      </c>
      <c r="B2945" s="1005" t="s">
        <v>1355</v>
      </c>
      <c r="C2945" s="7" t="s">
        <v>267</v>
      </c>
      <c r="D2945" s="173">
        <f>D2946+D2947</f>
        <v>0</v>
      </c>
      <c r="E2945" s="179">
        <f>E2946+E2947</f>
        <v>0</v>
      </c>
      <c r="F2945" s="100">
        <v>0</v>
      </c>
      <c r="G2945" s="184">
        <f>G2946+G2947</f>
        <v>0</v>
      </c>
      <c r="H2945" s="128"/>
      <c r="I2945" s="39"/>
      <c r="J2945" s="39"/>
      <c r="K2945" s="39"/>
      <c r="L2945" s="39"/>
      <c r="M2945" s="39"/>
    </row>
    <row r="2946" spans="1:13" ht="126.75" customHeight="1" x14ac:dyDescent="0.2">
      <c r="A2946" s="988"/>
      <c r="B2946" s="1005"/>
      <c r="C2946" s="232" t="s">
        <v>3</v>
      </c>
      <c r="D2946" s="173">
        <v>0</v>
      </c>
      <c r="E2946" s="175">
        <v>0</v>
      </c>
      <c r="F2946" s="100">
        <v>0</v>
      </c>
      <c r="G2946" s="185">
        <v>0</v>
      </c>
      <c r="H2946" s="239"/>
      <c r="I2946" s="39"/>
      <c r="J2946" s="39"/>
      <c r="K2946" s="39"/>
      <c r="L2946" s="39"/>
      <c r="M2946" s="39"/>
    </row>
    <row r="2947" spans="1:13" ht="103.5" customHeight="1" x14ac:dyDescent="0.2">
      <c r="A2947" s="989"/>
      <c r="B2947" s="1005"/>
      <c r="C2947" s="3" t="s">
        <v>97</v>
      </c>
      <c r="D2947" s="173">
        <v>0</v>
      </c>
      <c r="E2947" s="176">
        <v>0</v>
      </c>
      <c r="F2947" s="100">
        <v>0</v>
      </c>
      <c r="G2947" s="188">
        <v>0</v>
      </c>
      <c r="H2947" s="113"/>
      <c r="I2947" s="39"/>
      <c r="J2947" s="39"/>
      <c r="K2947" s="39"/>
      <c r="L2947" s="39"/>
      <c r="M2947" s="39"/>
    </row>
    <row r="2948" spans="1:13" ht="53.25" customHeight="1" x14ac:dyDescent="0.2">
      <c r="A2948" s="987" t="s">
        <v>222</v>
      </c>
      <c r="B2948" s="1005" t="s">
        <v>806</v>
      </c>
      <c r="C2948" s="7" t="s">
        <v>267</v>
      </c>
      <c r="D2948" s="170">
        <f>D2949+D2950</f>
        <v>12842.7</v>
      </c>
      <c r="E2948" s="171">
        <f>E2949+E2950</f>
        <v>12842.7</v>
      </c>
      <c r="F2948" s="100">
        <f t="shared" si="334"/>
        <v>100</v>
      </c>
      <c r="G2948" s="184">
        <f>G2949+G2950</f>
        <v>12842.7</v>
      </c>
      <c r="H2948" s="128"/>
      <c r="I2948" s="39"/>
      <c r="J2948" s="39"/>
      <c r="K2948" s="39"/>
      <c r="L2948" s="39"/>
      <c r="M2948" s="39"/>
    </row>
    <row r="2949" spans="1:13" ht="64.5" customHeight="1" x14ac:dyDescent="0.2">
      <c r="A2949" s="988"/>
      <c r="B2949" s="1005"/>
      <c r="C2949" s="232" t="s">
        <v>3</v>
      </c>
      <c r="D2949" s="170">
        <v>12842.7</v>
      </c>
      <c r="E2949" s="177">
        <v>12842.7</v>
      </c>
      <c r="F2949" s="100">
        <f t="shared" si="334"/>
        <v>100</v>
      </c>
      <c r="G2949" s="185">
        <v>12842.7</v>
      </c>
      <c r="H2949" s="128" t="s">
        <v>1282</v>
      </c>
      <c r="I2949" s="39"/>
      <c r="J2949" s="39"/>
      <c r="K2949" s="39"/>
      <c r="L2949" s="39"/>
      <c r="M2949" s="39"/>
    </row>
    <row r="2950" spans="1:13" ht="21.75" customHeight="1" x14ac:dyDescent="0.2">
      <c r="A2950" s="989"/>
      <c r="B2950" s="1005"/>
      <c r="C2950" s="3" t="s">
        <v>97</v>
      </c>
      <c r="D2950" s="170">
        <v>0</v>
      </c>
      <c r="E2950" s="178">
        <v>0</v>
      </c>
      <c r="F2950" s="100">
        <v>0</v>
      </c>
      <c r="G2950" s="186">
        <v>0</v>
      </c>
      <c r="H2950" s="113"/>
      <c r="I2950" s="39"/>
      <c r="J2950" s="39"/>
      <c r="K2950" s="39"/>
      <c r="L2950" s="39"/>
      <c r="M2950" s="39"/>
    </row>
    <row r="2951" spans="1:13" ht="45" customHeight="1" x14ac:dyDescent="0.2">
      <c r="A2951" s="987" t="s">
        <v>561</v>
      </c>
      <c r="B2951" s="1062" t="s">
        <v>798</v>
      </c>
      <c r="C2951" s="3" t="s">
        <v>267</v>
      </c>
      <c r="D2951" s="166">
        <f>D2952+D2953</f>
        <v>3265</v>
      </c>
      <c r="E2951" s="166">
        <f>E2952+E2953</f>
        <v>3236.5600000000004</v>
      </c>
      <c r="F2951" s="100">
        <f t="shared" si="334"/>
        <v>99.128943338437992</v>
      </c>
      <c r="G2951" s="166">
        <f>G2952+G2953</f>
        <v>3236.5600000000004</v>
      </c>
      <c r="H2951" s="128"/>
      <c r="I2951" s="39"/>
      <c r="J2951" s="39"/>
      <c r="K2951" s="39"/>
      <c r="L2951" s="39"/>
      <c r="M2951" s="39"/>
    </row>
    <row r="2952" spans="1:13" ht="45" x14ac:dyDescent="0.2">
      <c r="A2952" s="897"/>
      <c r="B2952" s="1013"/>
      <c r="C2952" s="6" t="s">
        <v>3</v>
      </c>
      <c r="D2952" s="166">
        <f>D2955+D2958+D2961</f>
        <v>3265</v>
      </c>
      <c r="E2952" s="166">
        <f>E2955+E2958+E2961</f>
        <v>3236.5600000000004</v>
      </c>
      <c r="F2952" s="100">
        <f t="shared" si="334"/>
        <v>99.128943338437992</v>
      </c>
      <c r="G2952" s="166">
        <f>G2955+G2958+G2961</f>
        <v>3236.5600000000004</v>
      </c>
      <c r="H2952" s="128"/>
      <c r="I2952" s="39"/>
      <c r="J2952" s="39"/>
      <c r="K2952" s="39"/>
      <c r="L2952" s="39"/>
      <c r="M2952" s="39"/>
    </row>
    <row r="2953" spans="1:13" ht="35.25" customHeight="1" x14ac:dyDescent="0.2">
      <c r="A2953" s="898"/>
      <c r="B2953" s="1014"/>
      <c r="C2953" s="6" t="s">
        <v>97</v>
      </c>
      <c r="D2953" s="166">
        <f>D2956+D2959+D2962</f>
        <v>0</v>
      </c>
      <c r="E2953" s="166">
        <f>E2956+E2959+E2962</f>
        <v>0</v>
      </c>
      <c r="F2953" s="100">
        <v>0</v>
      </c>
      <c r="G2953" s="166">
        <f>G2956+G2959+G2962</f>
        <v>0</v>
      </c>
      <c r="H2953" s="128"/>
      <c r="I2953" s="39"/>
      <c r="J2953" s="39"/>
      <c r="K2953" s="39"/>
      <c r="L2953" s="39"/>
      <c r="M2953" s="39"/>
    </row>
    <row r="2954" spans="1:13" ht="80.25" customHeight="1" x14ac:dyDescent="0.2">
      <c r="A2954" s="987" t="s">
        <v>868</v>
      </c>
      <c r="B2954" s="1228" t="s">
        <v>867</v>
      </c>
      <c r="C2954" s="3" t="s">
        <v>267</v>
      </c>
      <c r="D2954" s="166">
        <f>D2955+D2956</f>
        <v>1575</v>
      </c>
      <c r="E2954" s="166">
        <f>E2955+E2956</f>
        <v>1571.15</v>
      </c>
      <c r="F2954" s="100">
        <f t="shared" si="334"/>
        <v>99.75555555555556</v>
      </c>
      <c r="G2954" s="166">
        <f>G2955+G2956</f>
        <v>1571.15</v>
      </c>
      <c r="H2954" s="128"/>
      <c r="I2954" s="39"/>
      <c r="J2954" s="39"/>
      <c r="K2954" s="39"/>
      <c r="L2954" s="39"/>
      <c r="M2954" s="39"/>
    </row>
    <row r="2955" spans="1:13" ht="84" customHeight="1" x14ac:dyDescent="0.2">
      <c r="A2955" s="897"/>
      <c r="B2955" s="1228"/>
      <c r="C2955" s="6" t="s">
        <v>3</v>
      </c>
      <c r="D2955" s="166">
        <v>1575</v>
      </c>
      <c r="E2955" s="167">
        <v>1571.15</v>
      </c>
      <c r="F2955" s="100">
        <f t="shared" si="334"/>
        <v>99.75555555555556</v>
      </c>
      <c r="G2955" s="180">
        <v>1571.15</v>
      </c>
      <c r="H2955" s="128" t="s">
        <v>1282</v>
      </c>
      <c r="I2955" s="39"/>
      <c r="J2955" s="39"/>
      <c r="K2955" s="39"/>
      <c r="L2955" s="39"/>
      <c r="M2955" s="39"/>
    </row>
    <row r="2956" spans="1:13" ht="174" customHeight="1" x14ac:dyDescent="0.2">
      <c r="A2956" s="898"/>
      <c r="B2956" s="1228"/>
      <c r="C2956" s="6" t="s">
        <v>97</v>
      </c>
      <c r="D2956" s="166">
        <v>0</v>
      </c>
      <c r="E2956" s="167">
        <v>0</v>
      </c>
      <c r="F2956" s="100">
        <v>0</v>
      </c>
      <c r="G2956" s="180">
        <v>0</v>
      </c>
      <c r="H2956" s="128"/>
      <c r="I2956" s="39"/>
      <c r="J2956" s="39"/>
      <c r="K2956" s="39"/>
      <c r="L2956" s="39"/>
      <c r="M2956" s="39"/>
    </row>
    <row r="2957" spans="1:13" ht="45" customHeight="1" x14ac:dyDescent="0.2">
      <c r="A2957" s="987" t="s">
        <v>652</v>
      </c>
      <c r="B2957" s="1228" t="s">
        <v>869</v>
      </c>
      <c r="C2957" s="3" t="s">
        <v>267</v>
      </c>
      <c r="D2957" s="166">
        <f>+D2958+D2959</f>
        <v>100</v>
      </c>
      <c r="E2957" s="166">
        <f>+E2958+E2959</f>
        <v>98</v>
      </c>
      <c r="F2957" s="100">
        <f t="shared" si="334"/>
        <v>98</v>
      </c>
      <c r="G2957" s="166">
        <f>+G2958+G2959</f>
        <v>98</v>
      </c>
      <c r="H2957" s="128"/>
      <c r="I2957" s="39"/>
      <c r="J2957" s="39"/>
      <c r="K2957" s="39"/>
      <c r="L2957" s="39"/>
      <c r="M2957" s="39"/>
    </row>
    <row r="2958" spans="1:13" ht="180" customHeight="1" x14ac:dyDescent="0.2">
      <c r="A2958" s="897"/>
      <c r="B2958" s="1228"/>
      <c r="C2958" s="6" t="s">
        <v>3</v>
      </c>
      <c r="D2958" s="166">
        <v>100</v>
      </c>
      <c r="E2958" s="167">
        <v>98</v>
      </c>
      <c r="F2958" s="100">
        <f t="shared" si="334"/>
        <v>98</v>
      </c>
      <c r="G2958" s="180">
        <v>98</v>
      </c>
      <c r="H2958" s="845" t="s">
        <v>1412</v>
      </c>
      <c r="I2958" s="39"/>
      <c r="J2958" s="39"/>
      <c r="K2958" s="39"/>
      <c r="L2958" s="39"/>
      <c r="M2958" s="39"/>
    </row>
    <row r="2959" spans="1:13" ht="72" customHeight="1" x14ac:dyDescent="0.2">
      <c r="A2959" s="898"/>
      <c r="B2959" s="1229"/>
      <c r="C2959" s="6" t="s">
        <v>97</v>
      </c>
      <c r="D2959" s="166">
        <v>0</v>
      </c>
      <c r="E2959" s="167">
        <v>0</v>
      </c>
      <c r="F2959" s="100">
        <v>0</v>
      </c>
      <c r="G2959" s="180">
        <v>0</v>
      </c>
      <c r="H2959" s="128"/>
      <c r="I2959" s="39"/>
      <c r="J2959" s="39"/>
      <c r="K2959" s="39"/>
      <c r="L2959" s="39"/>
      <c r="M2959" s="39"/>
    </row>
    <row r="2960" spans="1:13" ht="45" customHeight="1" x14ac:dyDescent="0.2">
      <c r="A2960" s="987" t="s">
        <v>656</v>
      </c>
      <c r="B2960" s="990" t="s">
        <v>870</v>
      </c>
      <c r="C2960" s="7" t="s">
        <v>267</v>
      </c>
      <c r="D2960" s="166">
        <f>D2961+D2962</f>
        <v>1590</v>
      </c>
      <c r="E2960" s="166">
        <f>E2961+E2962</f>
        <v>1567.41</v>
      </c>
      <c r="F2960" s="100">
        <f t="shared" si="334"/>
        <v>98.579245283018864</v>
      </c>
      <c r="G2960" s="166">
        <f>G2961+G2962</f>
        <v>1567.41</v>
      </c>
      <c r="H2960" s="1382"/>
      <c r="I2960" s="39"/>
      <c r="J2960" s="39"/>
      <c r="K2960" s="39"/>
      <c r="L2960" s="39"/>
      <c r="M2960" s="39"/>
    </row>
    <row r="2961" spans="1:13" ht="69.75" customHeight="1" x14ac:dyDescent="0.2">
      <c r="A2961" s="897"/>
      <c r="B2961" s="991"/>
      <c r="C2961" s="232" t="s">
        <v>3</v>
      </c>
      <c r="D2961" s="166">
        <v>1590</v>
      </c>
      <c r="E2961" s="168">
        <v>1567.41</v>
      </c>
      <c r="F2961" s="100">
        <f t="shared" si="334"/>
        <v>98.579245283018864</v>
      </c>
      <c r="G2961" s="181">
        <v>1567.41</v>
      </c>
      <c r="H2961" s="1383"/>
      <c r="I2961" s="39"/>
      <c r="J2961" s="39"/>
      <c r="K2961" s="39"/>
      <c r="L2961" s="39"/>
      <c r="M2961" s="39"/>
    </row>
    <row r="2962" spans="1:13" ht="85.5" customHeight="1" x14ac:dyDescent="0.2">
      <c r="A2962" s="898"/>
      <c r="B2962" s="992"/>
      <c r="C2962" s="3" t="s">
        <v>97</v>
      </c>
      <c r="D2962" s="166">
        <v>0</v>
      </c>
      <c r="E2962" s="169">
        <v>0</v>
      </c>
      <c r="F2962" s="100">
        <v>0</v>
      </c>
      <c r="G2962" s="182">
        <v>0</v>
      </c>
      <c r="H2962" s="1384"/>
      <c r="I2962" s="39"/>
      <c r="J2962" s="39"/>
      <c r="K2962" s="39"/>
      <c r="L2962" s="39"/>
      <c r="M2962" s="39"/>
    </row>
    <row r="2963" spans="1:13" ht="25.5" customHeight="1" x14ac:dyDescent="0.2">
      <c r="A2963" s="1379" t="s">
        <v>1279</v>
      </c>
      <c r="B2963" s="1380"/>
      <c r="C2963" s="1380"/>
      <c r="D2963" s="1380"/>
      <c r="E2963" s="1380"/>
      <c r="F2963" s="1380"/>
      <c r="G2963" s="1380"/>
      <c r="H2963" s="1381"/>
      <c r="I2963" s="551"/>
      <c r="J2963" s="39"/>
      <c r="K2963" s="39"/>
      <c r="L2963" s="39"/>
      <c r="M2963" s="39"/>
    </row>
    <row r="2964" spans="1:13" ht="15" customHeight="1" x14ac:dyDescent="0.2">
      <c r="A2964" s="950"/>
      <c r="B2964" s="941" t="s">
        <v>797</v>
      </c>
      <c r="C2964" s="566" t="s">
        <v>267</v>
      </c>
      <c r="D2964" s="408">
        <f>D2965+D2966+D2967+D2968</f>
        <v>513200.9</v>
      </c>
      <c r="E2964" s="408">
        <f>E2965+E2966+E2967+E2968</f>
        <v>482505.16000000009</v>
      </c>
      <c r="F2964" s="255">
        <f>E2964/D2964*100</f>
        <v>94.018767309254542</v>
      </c>
      <c r="G2964" s="408">
        <f>G2965+G2966+G2967+G2968</f>
        <v>480824.41000000009</v>
      </c>
      <c r="H2964" s="408"/>
      <c r="I2964" s="39"/>
      <c r="J2964" s="39"/>
      <c r="K2964" s="39"/>
      <c r="L2964" s="39"/>
      <c r="M2964" s="39"/>
    </row>
    <row r="2965" spans="1:13" ht="42.75" x14ac:dyDescent="0.2">
      <c r="A2965" s="950"/>
      <c r="B2965" s="981"/>
      <c r="C2965" s="409" t="s">
        <v>210</v>
      </c>
      <c r="D2965" s="413">
        <f>D2971+D2997</f>
        <v>0</v>
      </c>
      <c r="E2965" s="413">
        <f>E2971+E2997</f>
        <v>0</v>
      </c>
      <c r="F2965" s="255">
        <v>0</v>
      </c>
      <c r="G2965" s="408">
        <f>E2965</f>
        <v>0</v>
      </c>
      <c r="H2965" s="413"/>
      <c r="I2965" s="39"/>
      <c r="J2965" s="39"/>
      <c r="K2965" s="39"/>
      <c r="L2965" s="39"/>
      <c r="M2965" s="39"/>
    </row>
    <row r="2966" spans="1:13" ht="45" customHeight="1" x14ac:dyDescent="0.2">
      <c r="A2966" s="950"/>
      <c r="B2966" s="981"/>
      <c r="C2966" s="586" t="s">
        <v>2</v>
      </c>
      <c r="D2966" s="408">
        <f>SUM(D2972+D2998+D3054+D3165)</f>
        <v>26383</v>
      </c>
      <c r="E2966" s="408">
        <f>E2972+E2998+E3054+E3165</f>
        <v>26097.9</v>
      </c>
      <c r="F2966" s="255">
        <f>E2966/D2966*100</f>
        <v>98.919379903725897</v>
      </c>
      <c r="G2966" s="408">
        <f>G2972+G2998+G3054+G3165</f>
        <v>26097.9</v>
      </c>
      <c r="H2966" s="408"/>
      <c r="I2966" s="39"/>
      <c r="J2966" s="39"/>
      <c r="K2966" s="39"/>
      <c r="L2966" s="39"/>
      <c r="M2966" s="39"/>
    </row>
    <row r="2967" spans="1:13" ht="44.25" customHeight="1" x14ac:dyDescent="0.2">
      <c r="A2967" s="950"/>
      <c r="B2967" s="981"/>
      <c r="C2967" s="586" t="s">
        <v>1224</v>
      </c>
      <c r="D2967" s="408">
        <f>D2973+D2999+D3055+D3166</f>
        <v>486817.9</v>
      </c>
      <c r="E2967" s="408">
        <f>E2973+E2999+E3055+E3166</f>
        <v>456407.26000000007</v>
      </c>
      <c r="F2967" s="255">
        <f>E2967/D2967*100</f>
        <v>93.753179577004062</v>
      </c>
      <c r="G2967" s="408">
        <f>G2973+G2999+G3055+G3166</f>
        <v>454726.51000000007</v>
      </c>
      <c r="H2967" s="408"/>
      <c r="I2967" s="39"/>
      <c r="J2967" s="39"/>
      <c r="K2967" s="39"/>
      <c r="L2967" s="39"/>
      <c r="M2967" s="39"/>
    </row>
    <row r="2968" spans="1:13" ht="44.25" customHeight="1" x14ac:dyDescent="0.2">
      <c r="A2968" s="950"/>
      <c r="B2968" s="982"/>
      <c r="C2968" s="586" t="s">
        <v>268</v>
      </c>
      <c r="D2968" s="408">
        <f>D2974+D3000</f>
        <v>0</v>
      </c>
      <c r="E2968" s="408">
        <f>E2974+E3000</f>
        <v>0</v>
      </c>
      <c r="F2968" s="255">
        <v>0</v>
      </c>
      <c r="G2968" s="408">
        <f>E2968</f>
        <v>0</v>
      </c>
      <c r="H2968" s="408"/>
      <c r="I2968" s="39"/>
      <c r="J2968" s="39"/>
      <c r="K2968" s="39"/>
      <c r="L2968" s="39"/>
      <c r="M2968" s="39"/>
    </row>
    <row r="2969" spans="1:13" ht="33.75" customHeight="1" x14ac:dyDescent="0.2">
      <c r="A2969" s="1376" t="s">
        <v>722</v>
      </c>
      <c r="B2969" s="1377"/>
      <c r="C2969" s="1377"/>
      <c r="D2969" s="1377"/>
      <c r="E2969" s="1377"/>
      <c r="F2969" s="1377"/>
      <c r="G2969" s="1377"/>
      <c r="H2969" s="1378"/>
      <c r="I2969" s="39"/>
      <c r="J2969" s="39"/>
      <c r="K2969" s="39"/>
      <c r="L2969" s="39"/>
      <c r="M2969" s="39"/>
    </row>
    <row r="2970" spans="1:13" ht="27" customHeight="1" x14ac:dyDescent="0.2">
      <c r="A2970" s="950"/>
      <c r="B2970" s="1242" t="s">
        <v>54</v>
      </c>
      <c r="C2970" s="566" t="s">
        <v>267</v>
      </c>
      <c r="D2970" s="408">
        <f>D2971+D2972+D2973+D2974</f>
        <v>64313.4</v>
      </c>
      <c r="E2970" s="408">
        <f>E2971+E2972+E2973+E2974</f>
        <v>61269.29</v>
      </c>
      <c r="F2970" s="255">
        <f>E2970/D2970*100</f>
        <v>95.266756228095545</v>
      </c>
      <c r="G2970" s="408">
        <f>G2971+G2972+G2973+G2974</f>
        <v>59588.54</v>
      </c>
      <c r="H2970" s="408"/>
      <c r="I2970" s="39"/>
      <c r="J2970" s="39"/>
      <c r="K2970" s="39"/>
      <c r="L2970" s="39"/>
      <c r="M2970" s="39"/>
    </row>
    <row r="2971" spans="1:13" ht="42.75" x14ac:dyDescent="0.2">
      <c r="A2971" s="950"/>
      <c r="B2971" s="981"/>
      <c r="C2971" s="409" t="s">
        <v>210</v>
      </c>
      <c r="D2971" s="408">
        <f>D2976</f>
        <v>0</v>
      </c>
      <c r="E2971" s="408"/>
      <c r="F2971" s="255">
        <v>0</v>
      </c>
      <c r="G2971" s="408">
        <f>E2971</f>
        <v>0</v>
      </c>
      <c r="H2971" s="408"/>
      <c r="I2971" s="39"/>
      <c r="J2971" s="39"/>
      <c r="K2971" s="39"/>
      <c r="L2971" s="39"/>
      <c r="M2971" s="39"/>
    </row>
    <row r="2972" spans="1:13" ht="47.25" customHeight="1" x14ac:dyDescent="0.2">
      <c r="A2972" s="950"/>
      <c r="B2972" s="981"/>
      <c r="C2972" s="586" t="s">
        <v>2</v>
      </c>
      <c r="D2972" s="408">
        <f>D2977</f>
        <v>0</v>
      </c>
      <c r="E2972" s="408">
        <f>E2977</f>
        <v>0</v>
      </c>
      <c r="F2972" s="255">
        <v>0</v>
      </c>
      <c r="G2972" s="408">
        <f>E2972</f>
        <v>0</v>
      </c>
      <c r="H2972" s="408"/>
      <c r="I2972" s="39"/>
      <c r="J2972" s="39"/>
      <c r="K2972" s="39"/>
      <c r="L2972" s="39"/>
      <c r="M2972" s="39"/>
    </row>
    <row r="2973" spans="1:13" ht="52.5" customHeight="1" x14ac:dyDescent="0.2">
      <c r="A2973" s="950"/>
      <c r="B2973" s="981"/>
      <c r="C2973" s="586" t="s">
        <v>1224</v>
      </c>
      <c r="D2973" s="408">
        <f>D2978</f>
        <v>64313.4</v>
      </c>
      <c r="E2973" s="408">
        <f>E2978</f>
        <v>61269.29</v>
      </c>
      <c r="F2973" s="255">
        <f>E2973/D2973*100</f>
        <v>95.266756228095545</v>
      </c>
      <c r="G2973" s="408">
        <f>G2978</f>
        <v>59588.54</v>
      </c>
      <c r="H2973" s="408"/>
      <c r="I2973" s="39"/>
      <c r="J2973" s="39"/>
      <c r="K2973" s="39"/>
      <c r="L2973" s="39"/>
      <c r="M2973" s="39"/>
    </row>
    <row r="2974" spans="1:13" ht="38.25" customHeight="1" x14ac:dyDescent="0.2">
      <c r="A2974" s="950"/>
      <c r="B2974" s="982"/>
      <c r="C2974" s="586" t="s">
        <v>268</v>
      </c>
      <c r="D2974" s="408">
        <f>D2979</f>
        <v>0</v>
      </c>
      <c r="E2974" s="408">
        <f>E2979</f>
        <v>0</v>
      </c>
      <c r="F2974" s="255">
        <v>0</v>
      </c>
      <c r="G2974" s="408">
        <f>E2974</f>
        <v>0</v>
      </c>
      <c r="H2974" s="408"/>
      <c r="I2974" s="39"/>
      <c r="J2974" s="39"/>
      <c r="K2974" s="39"/>
      <c r="L2974" s="39"/>
      <c r="M2974" s="39"/>
    </row>
    <row r="2975" spans="1:13" ht="28.5" customHeight="1" x14ac:dyDescent="0.2">
      <c r="A2975" s="1387">
        <v>1</v>
      </c>
      <c r="B2975" s="1321" t="s">
        <v>790</v>
      </c>
      <c r="C2975" s="561" t="s">
        <v>267</v>
      </c>
      <c r="D2975" s="285">
        <f>D2976+D2977+D2978+D2979</f>
        <v>64313.4</v>
      </c>
      <c r="E2975" s="285">
        <f>E2976+E2977+E2978+E2979</f>
        <v>61269.29</v>
      </c>
      <c r="F2975" s="257">
        <f>E2975/D2975*100</f>
        <v>95.266756228095545</v>
      </c>
      <c r="G2975" s="285">
        <f>G2976+G2977+G2978+G2979</f>
        <v>59588.54</v>
      </c>
      <c r="H2975" s="285"/>
      <c r="I2975" s="39"/>
      <c r="J2975" s="39"/>
      <c r="K2975" s="39"/>
      <c r="L2975" s="39"/>
      <c r="M2975" s="39"/>
    </row>
    <row r="2976" spans="1:13" ht="45" x14ac:dyDescent="0.2">
      <c r="A2976" s="1388"/>
      <c r="B2976" s="927"/>
      <c r="C2976" s="410" t="s">
        <v>210</v>
      </c>
      <c r="D2976" s="285">
        <f>D2986</f>
        <v>0</v>
      </c>
      <c r="E2976" s="285">
        <f>E2986</f>
        <v>0</v>
      </c>
      <c r="F2976" s="257">
        <v>0</v>
      </c>
      <c r="G2976" s="285">
        <f>E2976</f>
        <v>0</v>
      </c>
      <c r="H2976" s="285"/>
      <c r="I2976" s="39"/>
      <c r="J2976" s="39"/>
      <c r="K2976" s="39"/>
      <c r="L2976" s="39"/>
      <c r="M2976" s="39"/>
    </row>
    <row r="2977" spans="1:13" ht="45" x14ac:dyDescent="0.2">
      <c r="A2977" s="1388"/>
      <c r="B2977" s="927"/>
      <c r="C2977" s="580" t="s">
        <v>2</v>
      </c>
      <c r="D2977" s="285">
        <f>D2987</f>
        <v>0</v>
      </c>
      <c r="E2977" s="285">
        <f>E2987</f>
        <v>0</v>
      </c>
      <c r="F2977" s="257">
        <v>0</v>
      </c>
      <c r="G2977" s="285">
        <f>E2977</f>
        <v>0</v>
      </c>
      <c r="H2977" s="285"/>
      <c r="I2977" s="39"/>
      <c r="J2977" s="39"/>
      <c r="K2977" s="39"/>
      <c r="L2977" s="39"/>
      <c r="M2977" s="39"/>
    </row>
    <row r="2978" spans="1:13" ht="60" customHeight="1" x14ac:dyDescent="0.2">
      <c r="A2978" s="1388"/>
      <c r="B2978" s="927"/>
      <c r="C2978" s="580" t="s">
        <v>1224</v>
      </c>
      <c r="D2978" s="285">
        <f>D2985+D2990</f>
        <v>64313.4</v>
      </c>
      <c r="E2978" s="285">
        <f>E2985+E2990</f>
        <v>61269.29</v>
      </c>
      <c r="F2978" s="257">
        <f>E2978/D2978*100</f>
        <v>95.266756228095545</v>
      </c>
      <c r="G2978" s="285">
        <f>G2983</f>
        <v>59588.54</v>
      </c>
      <c r="H2978" s="285"/>
      <c r="I2978" s="39"/>
      <c r="J2978" s="39"/>
      <c r="K2978" s="39"/>
      <c r="L2978" s="39"/>
      <c r="M2978" s="39"/>
    </row>
    <row r="2979" spans="1:13" ht="30" x14ac:dyDescent="0.2">
      <c r="A2979" s="1389"/>
      <c r="B2979" s="928"/>
      <c r="C2979" s="580" t="s">
        <v>268</v>
      </c>
      <c r="D2979" s="285">
        <f>D2989</f>
        <v>0</v>
      </c>
      <c r="E2979" s="285">
        <f>E2989</f>
        <v>0</v>
      </c>
      <c r="F2979" s="257">
        <v>0</v>
      </c>
      <c r="G2979" s="285">
        <f>E2979</f>
        <v>0</v>
      </c>
      <c r="H2979" s="285"/>
      <c r="I2979" s="39"/>
      <c r="J2979" s="39"/>
      <c r="K2979" s="39"/>
      <c r="L2979" s="39"/>
      <c r="M2979" s="39"/>
    </row>
    <row r="2980" spans="1:13" ht="15" customHeight="1" x14ac:dyDescent="0.2">
      <c r="A2980" s="996" t="s">
        <v>11</v>
      </c>
      <c r="B2980" s="1230" t="s">
        <v>956</v>
      </c>
      <c r="C2980" s="561" t="s">
        <v>267</v>
      </c>
      <c r="D2980" s="285">
        <f>D2981+D2982+D2983+D2984</f>
        <v>64313.4</v>
      </c>
      <c r="E2980" s="285">
        <f>E2981+E2982+E2983+E2984</f>
        <v>61269.29</v>
      </c>
      <c r="F2980" s="257">
        <f>E2980/D2980*100</f>
        <v>95.266756228095545</v>
      </c>
      <c r="G2980" s="285">
        <f>G2981+G2982+G2983+G2984</f>
        <v>59588.54</v>
      </c>
      <c r="H2980" s="411"/>
      <c r="I2980" s="39"/>
      <c r="J2980" s="39"/>
      <c r="K2980" s="39"/>
      <c r="L2980" s="39"/>
      <c r="M2980" s="39"/>
    </row>
    <row r="2981" spans="1:13" ht="45" x14ac:dyDescent="0.2">
      <c r="A2981" s="956"/>
      <c r="B2981" s="1231"/>
      <c r="C2981" s="410" t="s">
        <v>210</v>
      </c>
      <c r="D2981" s="285">
        <f>D2991</f>
        <v>0</v>
      </c>
      <c r="E2981" s="285">
        <f>E2991</f>
        <v>0</v>
      </c>
      <c r="F2981" s="257">
        <v>0</v>
      </c>
      <c r="G2981" s="285">
        <f>E2981</f>
        <v>0</v>
      </c>
      <c r="H2981" s="411"/>
      <c r="I2981" s="39"/>
      <c r="J2981" s="39"/>
      <c r="K2981" s="39"/>
      <c r="L2981" s="39"/>
      <c r="M2981" s="39"/>
    </row>
    <row r="2982" spans="1:13" ht="45" x14ac:dyDescent="0.2">
      <c r="A2982" s="956"/>
      <c r="B2982" s="1231"/>
      <c r="C2982" s="580" t="s">
        <v>2</v>
      </c>
      <c r="D2982" s="285">
        <f>D2992</f>
        <v>0</v>
      </c>
      <c r="E2982" s="285">
        <f>E2992</f>
        <v>0</v>
      </c>
      <c r="F2982" s="257">
        <v>0</v>
      </c>
      <c r="G2982" s="285">
        <f>E2982</f>
        <v>0</v>
      </c>
      <c r="H2982" s="411"/>
      <c r="I2982" s="39"/>
      <c r="J2982" s="39"/>
      <c r="K2982" s="39"/>
      <c r="L2982" s="39"/>
      <c r="M2982" s="39"/>
    </row>
    <row r="2983" spans="1:13" ht="30" x14ac:dyDescent="0.2">
      <c r="A2983" s="956"/>
      <c r="B2983" s="1231"/>
      <c r="C2983" s="580" t="s">
        <v>1224</v>
      </c>
      <c r="D2983" s="285">
        <f>D2988+D2993</f>
        <v>64313.4</v>
      </c>
      <c r="E2983" s="285">
        <f>E2988+E2993</f>
        <v>61269.29</v>
      </c>
      <c r="F2983" s="257">
        <f>E2983/D2983*100</f>
        <v>95.266756228095545</v>
      </c>
      <c r="G2983" s="285">
        <f>G2988+G2993</f>
        <v>59588.54</v>
      </c>
      <c r="H2983" s="411"/>
      <c r="I2983" s="39"/>
      <c r="J2983" s="39"/>
      <c r="K2983" s="39"/>
      <c r="L2983" s="39"/>
      <c r="M2983" s="39"/>
    </row>
    <row r="2984" spans="1:13" ht="30" x14ac:dyDescent="0.2">
      <c r="A2984" s="997"/>
      <c r="B2984" s="1232"/>
      <c r="C2984" s="580" t="s">
        <v>268</v>
      </c>
      <c r="D2984" s="285">
        <f>D2994</f>
        <v>0</v>
      </c>
      <c r="E2984" s="285">
        <f>E2994</f>
        <v>0</v>
      </c>
      <c r="F2984" s="257">
        <v>0</v>
      </c>
      <c r="G2984" s="285">
        <f>E2984</f>
        <v>0</v>
      </c>
      <c r="H2984" s="411"/>
      <c r="I2984" s="39"/>
      <c r="J2984" s="39"/>
      <c r="K2984" s="39"/>
      <c r="L2984" s="39"/>
      <c r="M2984" s="39"/>
    </row>
    <row r="2985" spans="1:13" ht="42" customHeight="1" x14ac:dyDescent="0.2">
      <c r="A2985" s="996" t="s">
        <v>12</v>
      </c>
      <c r="B2985" s="993" t="s">
        <v>871</v>
      </c>
      <c r="C2985" s="561" t="s">
        <v>267</v>
      </c>
      <c r="D2985" s="285">
        <f>D2986+D2987+D2988+D2989</f>
        <v>60045</v>
      </c>
      <c r="E2985" s="285">
        <f>E2986+E2987+E2988+E2989</f>
        <v>59108.17</v>
      </c>
      <c r="F2985" s="257">
        <f>E2985/D2985*100</f>
        <v>98.439786826546751</v>
      </c>
      <c r="G2985" s="285">
        <f>G2986+G2987+G2988+G2989</f>
        <v>57427.42</v>
      </c>
      <c r="H2985" s="938" t="s">
        <v>1282</v>
      </c>
      <c r="I2985" s="39"/>
      <c r="J2985" s="39"/>
      <c r="K2985" s="39"/>
      <c r="L2985" s="39"/>
      <c r="M2985" s="39"/>
    </row>
    <row r="2986" spans="1:13" ht="59.25" customHeight="1" x14ac:dyDescent="0.2">
      <c r="A2986" s="956"/>
      <c r="B2986" s="994"/>
      <c r="C2986" s="410" t="s">
        <v>210</v>
      </c>
      <c r="D2986" s="285">
        <v>0</v>
      </c>
      <c r="E2986" s="285">
        <v>0</v>
      </c>
      <c r="F2986" s="257">
        <v>0</v>
      </c>
      <c r="G2986" s="285">
        <f>E2986</f>
        <v>0</v>
      </c>
      <c r="H2986" s="939"/>
      <c r="I2986" s="39"/>
      <c r="J2986" s="39"/>
      <c r="K2986" s="39"/>
      <c r="L2986" s="39"/>
      <c r="M2986" s="39"/>
    </row>
    <row r="2987" spans="1:13" ht="52.5" customHeight="1" x14ac:dyDescent="0.2">
      <c r="A2987" s="956"/>
      <c r="B2987" s="994"/>
      <c r="C2987" s="580" t="s">
        <v>2</v>
      </c>
      <c r="D2987" s="285">
        <v>0</v>
      </c>
      <c r="E2987" s="285">
        <v>0</v>
      </c>
      <c r="F2987" s="257">
        <v>0</v>
      </c>
      <c r="G2987" s="285">
        <f>E2987</f>
        <v>0</v>
      </c>
      <c r="H2987" s="939"/>
      <c r="I2987" s="39"/>
      <c r="J2987" s="39"/>
      <c r="K2987" s="39"/>
      <c r="L2987" s="39"/>
      <c r="M2987" s="39"/>
    </row>
    <row r="2988" spans="1:13" ht="30" x14ac:dyDescent="0.2">
      <c r="A2988" s="956"/>
      <c r="B2988" s="994"/>
      <c r="C2988" s="580" t="s">
        <v>1224</v>
      </c>
      <c r="D2988" s="285">
        <v>60045</v>
      </c>
      <c r="E2988" s="285">
        <v>59108.17</v>
      </c>
      <c r="F2988" s="257">
        <f>E2988/D2988*100</f>
        <v>98.439786826546751</v>
      </c>
      <c r="G2988" s="285">
        <v>57427.42</v>
      </c>
      <c r="H2988" s="939"/>
      <c r="I2988" s="39"/>
      <c r="J2988" s="39"/>
      <c r="K2988" s="39"/>
      <c r="L2988" s="39"/>
      <c r="M2988" s="39"/>
    </row>
    <row r="2989" spans="1:13" ht="37.5" customHeight="1" x14ac:dyDescent="0.2">
      <c r="A2989" s="1238"/>
      <c r="B2989" s="1004"/>
      <c r="C2989" s="580" t="s">
        <v>268</v>
      </c>
      <c r="D2989" s="285">
        <v>0</v>
      </c>
      <c r="E2989" s="285">
        <v>0</v>
      </c>
      <c r="F2989" s="257">
        <v>0</v>
      </c>
      <c r="G2989" s="285">
        <v>0</v>
      </c>
      <c r="H2989" s="940"/>
      <c r="I2989" s="39"/>
      <c r="J2989" s="39"/>
      <c r="K2989" s="39"/>
      <c r="L2989" s="39"/>
      <c r="M2989" s="39"/>
    </row>
    <row r="2990" spans="1:13" ht="62.25" customHeight="1" x14ac:dyDescent="0.2">
      <c r="A2990" s="996" t="s">
        <v>100</v>
      </c>
      <c r="B2990" s="993" t="s">
        <v>872</v>
      </c>
      <c r="C2990" s="561" t="s">
        <v>267</v>
      </c>
      <c r="D2990" s="285">
        <f>D2991+D2992+D2993+D2994</f>
        <v>4268.3999999999996</v>
      </c>
      <c r="E2990" s="285">
        <f>E2991+E2992+E2993+E2994</f>
        <v>2161.12</v>
      </c>
      <c r="F2990" s="257">
        <f>E2990/D2990*100</f>
        <v>50.630681285727675</v>
      </c>
      <c r="G2990" s="285">
        <f>G2991+G2992+G2993+G2994</f>
        <v>2161.12</v>
      </c>
      <c r="H2990" s="938"/>
      <c r="I2990" s="39"/>
      <c r="J2990" s="39"/>
      <c r="K2990" s="39"/>
      <c r="L2990" s="39"/>
      <c r="M2990" s="39"/>
    </row>
    <row r="2991" spans="1:13" ht="72" customHeight="1" x14ac:dyDescent="0.2">
      <c r="A2991" s="956"/>
      <c r="B2991" s="994"/>
      <c r="C2991" s="410" t="s">
        <v>210</v>
      </c>
      <c r="D2991" s="285">
        <v>0</v>
      </c>
      <c r="E2991" s="285">
        <v>0</v>
      </c>
      <c r="F2991" s="257">
        <v>0</v>
      </c>
      <c r="G2991" s="285">
        <f>E2991</f>
        <v>0</v>
      </c>
      <c r="H2991" s="939"/>
      <c r="I2991" s="39"/>
      <c r="J2991" s="39"/>
      <c r="K2991" s="39"/>
      <c r="L2991" s="39"/>
      <c r="M2991" s="39"/>
    </row>
    <row r="2992" spans="1:13" ht="80.25" customHeight="1" x14ac:dyDescent="0.2">
      <c r="A2992" s="956"/>
      <c r="B2992" s="994"/>
      <c r="C2992" s="580" t="s">
        <v>2</v>
      </c>
      <c r="D2992" s="285">
        <v>0</v>
      </c>
      <c r="E2992" s="285">
        <v>0</v>
      </c>
      <c r="F2992" s="257">
        <v>0</v>
      </c>
      <c r="G2992" s="285">
        <f>E2992</f>
        <v>0</v>
      </c>
      <c r="H2992" s="939"/>
      <c r="I2992" s="39"/>
      <c r="J2992" s="39"/>
      <c r="K2992" s="39"/>
      <c r="L2992" s="39"/>
      <c r="M2992" s="39"/>
    </row>
    <row r="2993" spans="1:13" ht="77.25" customHeight="1" x14ac:dyDescent="0.2">
      <c r="A2993" s="956"/>
      <c r="B2993" s="994"/>
      <c r="C2993" s="580" t="s">
        <v>1224</v>
      </c>
      <c r="D2993" s="285">
        <v>4268.3999999999996</v>
      </c>
      <c r="E2993" s="285">
        <v>2161.12</v>
      </c>
      <c r="F2993" s="257">
        <f>E2993/D2993*100</f>
        <v>50.630681285727675</v>
      </c>
      <c r="G2993" s="285">
        <f>E2993</f>
        <v>2161.12</v>
      </c>
      <c r="H2993" s="939"/>
      <c r="I2993" s="39"/>
      <c r="J2993" s="39"/>
      <c r="K2993" s="39"/>
      <c r="L2993" s="39"/>
      <c r="M2993" s="39"/>
    </row>
    <row r="2994" spans="1:13" ht="144" customHeight="1" x14ac:dyDescent="0.2">
      <c r="A2994" s="1238"/>
      <c r="B2994" s="1004"/>
      <c r="C2994" s="580" t="s">
        <v>268</v>
      </c>
      <c r="D2994" s="285">
        <v>0</v>
      </c>
      <c r="E2994" s="285">
        <v>0</v>
      </c>
      <c r="F2994" s="257">
        <v>0</v>
      </c>
      <c r="G2994" s="285">
        <v>0</v>
      </c>
      <c r="H2994" s="940"/>
      <c r="I2994" s="39"/>
      <c r="J2994" s="39"/>
      <c r="K2994" s="39"/>
      <c r="L2994" s="39"/>
      <c r="M2994" s="39"/>
    </row>
    <row r="2995" spans="1:13" ht="24" customHeight="1" x14ac:dyDescent="0.2">
      <c r="A2995" s="888" t="s">
        <v>723</v>
      </c>
      <c r="B2995" s="888"/>
      <c r="C2995" s="888"/>
      <c r="D2995" s="888"/>
      <c r="E2995" s="888"/>
      <c r="F2995" s="888"/>
      <c r="G2995" s="888"/>
      <c r="H2995" s="888"/>
      <c r="I2995" s="39"/>
      <c r="J2995" s="39"/>
      <c r="K2995" s="39"/>
      <c r="L2995" s="39"/>
      <c r="M2995" s="39"/>
    </row>
    <row r="2996" spans="1:13" ht="27.75" customHeight="1" x14ac:dyDescent="0.2">
      <c r="A2996" s="950"/>
      <c r="B2996" s="1242" t="s">
        <v>54</v>
      </c>
      <c r="C2996" s="566" t="s">
        <v>267</v>
      </c>
      <c r="D2996" s="408">
        <f>D2997+D2998+D2999+D3000</f>
        <v>29899.440000000002</v>
      </c>
      <c r="E2996" s="408">
        <f>E2997+E2998+E2999+E3000</f>
        <v>29714.030000000002</v>
      </c>
      <c r="F2996" s="255">
        <f>E2996/D2996*100</f>
        <v>99.379888051415008</v>
      </c>
      <c r="G2996" s="408">
        <f>G2997+G2998+G2999+G3000</f>
        <v>29714.030000000002</v>
      </c>
      <c r="H2996" s="408"/>
      <c r="I2996" s="39"/>
      <c r="J2996" s="39"/>
      <c r="K2996" s="39"/>
      <c r="L2996" s="39"/>
      <c r="M2996" s="39"/>
    </row>
    <row r="2997" spans="1:13" ht="42.75" x14ac:dyDescent="0.2">
      <c r="A2997" s="950"/>
      <c r="B2997" s="981"/>
      <c r="C2997" s="409" t="s">
        <v>210</v>
      </c>
      <c r="D2997" s="408">
        <f t="shared" ref="D2997:E3000" si="335">D3007</f>
        <v>0</v>
      </c>
      <c r="E2997" s="408">
        <f t="shared" si="335"/>
        <v>0</v>
      </c>
      <c r="F2997" s="255">
        <v>0</v>
      </c>
      <c r="G2997" s="408">
        <f>G3007</f>
        <v>0</v>
      </c>
      <c r="H2997" s="408"/>
      <c r="I2997" s="39"/>
      <c r="J2997" s="39"/>
      <c r="K2997" s="39"/>
      <c r="L2997" s="39"/>
      <c r="M2997" s="39"/>
    </row>
    <row r="2998" spans="1:13" ht="57" x14ac:dyDescent="0.2">
      <c r="A2998" s="950"/>
      <c r="B2998" s="981"/>
      <c r="C2998" s="586" t="s">
        <v>2</v>
      </c>
      <c r="D2998" s="408">
        <f t="shared" si="335"/>
        <v>0</v>
      </c>
      <c r="E2998" s="408">
        <f t="shared" si="335"/>
        <v>0</v>
      </c>
      <c r="F2998" s="255">
        <v>0</v>
      </c>
      <c r="G2998" s="408">
        <f>G3008</f>
        <v>0</v>
      </c>
      <c r="H2998" s="408"/>
      <c r="I2998" s="39"/>
      <c r="J2998" s="39"/>
      <c r="K2998" s="39"/>
      <c r="L2998" s="39"/>
      <c r="M2998" s="39"/>
    </row>
    <row r="2999" spans="1:13" ht="60" customHeight="1" x14ac:dyDescent="0.2">
      <c r="A2999" s="950"/>
      <c r="B2999" s="981"/>
      <c r="C2999" s="586" t="s">
        <v>1224</v>
      </c>
      <c r="D2999" s="408">
        <f>D3009</f>
        <v>29899.440000000002</v>
      </c>
      <c r="E2999" s="408">
        <f t="shared" si="335"/>
        <v>29714.030000000002</v>
      </c>
      <c r="F2999" s="255">
        <f>E2999/D2999*100</f>
        <v>99.379888051415008</v>
      </c>
      <c r="G2999" s="408">
        <f>E2999</f>
        <v>29714.030000000002</v>
      </c>
      <c r="H2999" s="408"/>
      <c r="I2999" s="39"/>
      <c r="J2999" s="39"/>
      <c r="K2999" s="39"/>
      <c r="L2999" s="39"/>
      <c r="M2999" s="39"/>
    </row>
    <row r="3000" spans="1:13" ht="39" customHeight="1" x14ac:dyDescent="0.2">
      <c r="A3000" s="950"/>
      <c r="B3000" s="982"/>
      <c r="C3000" s="586" t="s">
        <v>268</v>
      </c>
      <c r="D3000" s="408">
        <f t="shared" si="335"/>
        <v>0</v>
      </c>
      <c r="E3000" s="408">
        <f t="shared" si="335"/>
        <v>0</v>
      </c>
      <c r="F3000" s="255">
        <v>0</v>
      </c>
      <c r="G3000" s="408">
        <f>G3010</f>
        <v>0</v>
      </c>
      <c r="H3000" s="408"/>
      <c r="I3000" s="39"/>
      <c r="J3000" s="39"/>
      <c r="K3000" s="39"/>
      <c r="L3000" s="39"/>
      <c r="M3000" s="39"/>
    </row>
    <row r="3001" spans="1:13" ht="15" customHeight="1" x14ac:dyDescent="0.2">
      <c r="A3001" s="996" t="s">
        <v>10</v>
      </c>
      <c r="B3001" s="976" t="s">
        <v>957</v>
      </c>
      <c r="C3001" s="561" t="s">
        <v>267</v>
      </c>
      <c r="D3001" s="285">
        <f>SUM(D3002:D3005)</f>
        <v>29899.440000000002</v>
      </c>
      <c r="E3001" s="285">
        <f>E3002+E3003+E3004+E3005</f>
        <v>29714.030000000002</v>
      </c>
      <c r="F3001" s="257">
        <f>E3001/D3001*100</f>
        <v>99.379888051415008</v>
      </c>
      <c r="G3001" s="285">
        <f>G3002+G3003+G3004+G3005</f>
        <v>29714.030000000002</v>
      </c>
      <c r="H3001" s="285"/>
      <c r="I3001" s="39"/>
      <c r="J3001" s="39"/>
      <c r="K3001" s="39"/>
      <c r="L3001" s="39"/>
      <c r="M3001" s="39"/>
    </row>
    <row r="3002" spans="1:13" ht="45" x14ac:dyDescent="0.2">
      <c r="A3002" s="956"/>
      <c r="B3002" s="976"/>
      <c r="C3002" s="410" t="s">
        <v>210</v>
      </c>
      <c r="D3002" s="285">
        <v>0</v>
      </c>
      <c r="E3002" s="285">
        <v>0</v>
      </c>
      <c r="F3002" s="257">
        <v>0</v>
      </c>
      <c r="G3002" s="285">
        <v>0</v>
      </c>
      <c r="H3002" s="285"/>
      <c r="I3002" s="39"/>
      <c r="J3002" s="39"/>
      <c r="K3002" s="39"/>
      <c r="L3002" s="39"/>
      <c r="M3002" s="39"/>
    </row>
    <row r="3003" spans="1:13" ht="45" x14ac:dyDescent="0.2">
      <c r="A3003" s="956"/>
      <c r="B3003" s="976"/>
      <c r="C3003" s="580" t="s">
        <v>2</v>
      </c>
      <c r="D3003" s="285">
        <v>0</v>
      </c>
      <c r="E3003" s="285">
        <v>0</v>
      </c>
      <c r="F3003" s="257">
        <v>0</v>
      </c>
      <c r="G3003" s="285">
        <v>0</v>
      </c>
      <c r="H3003" s="285"/>
      <c r="I3003" s="39"/>
      <c r="J3003" s="39"/>
      <c r="K3003" s="39"/>
      <c r="L3003" s="39"/>
      <c r="M3003" s="39"/>
    </row>
    <row r="3004" spans="1:13" ht="30" x14ac:dyDescent="0.2">
      <c r="A3004" s="956"/>
      <c r="B3004" s="976"/>
      <c r="C3004" s="580" t="s">
        <v>1224</v>
      </c>
      <c r="D3004" s="285">
        <f>D3009</f>
        <v>29899.440000000002</v>
      </c>
      <c r="E3004" s="285">
        <f>E3009</f>
        <v>29714.030000000002</v>
      </c>
      <c r="F3004" s="257">
        <f>E3004/D3004*100</f>
        <v>99.379888051415008</v>
      </c>
      <c r="G3004" s="285">
        <f>E3004</f>
        <v>29714.030000000002</v>
      </c>
      <c r="H3004" s="285"/>
      <c r="I3004" s="39"/>
      <c r="J3004" s="39"/>
      <c r="K3004" s="39"/>
      <c r="L3004" s="39"/>
      <c r="M3004" s="39"/>
    </row>
    <row r="3005" spans="1:13" ht="30" x14ac:dyDescent="0.2">
      <c r="A3005" s="997"/>
      <c r="B3005" s="976"/>
      <c r="C3005" s="580" t="s">
        <v>268</v>
      </c>
      <c r="D3005" s="285">
        <v>0</v>
      </c>
      <c r="E3005" s="285">
        <v>0</v>
      </c>
      <c r="F3005" s="257">
        <v>0</v>
      </c>
      <c r="G3005" s="285">
        <v>0</v>
      </c>
      <c r="H3005" s="285"/>
      <c r="I3005" s="39"/>
      <c r="J3005" s="39"/>
      <c r="K3005" s="39"/>
      <c r="L3005" s="39"/>
      <c r="M3005" s="39"/>
    </row>
    <row r="3006" spans="1:13" ht="15" customHeight="1" x14ac:dyDescent="0.2">
      <c r="A3006" s="996" t="s">
        <v>11</v>
      </c>
      <c r="B3006" s="951" t="s">
        <v>958</v>
      </c>
      <c r="C3006" s="561" t="s">
        <v>267</v>
      </c>
      <c r="D3006" s="285">
        <f>D3007+D3008+D3009+D3010</f>
        <v>29899.440000000002</v>
      </c>
      <c r="E3006" s="285">
        <f>E3007+E3008+E3009+E3010</f>
        <v>29714.030000000002</v>
      </c>
      <c r="F3006" s="257">
        <f>E3006/D3006*100</f>
        <v>99.379888051415008</v>
      </c>
      <c r="G3006" s="285">
        <f>G3007+G3008+G3009+G3010</f>
        <v>29714.030000000002</v>
      </c>
      <c r="H3006" s="285"/>
      <c r="I3006" s="39"/>
      <c r="J3006" s="39"/>
      <c r="K3006" s="39"/>
      <c r="L3006" s="39"/>
      <c r="M3006" s="39"/>
    </row>
    <row r="3007" spans="1:13" ht="45" x14ac:dyDescent="0.2">
      <c r="A3007" s="956"/>
      <c r="B3007" s="951"/>
      <c r="C3007" s="410" t="s">
        <v>210</v>
      </c>
      <c r="D3007" s="285">
        <v>0</v>
      </c>
      <c r="E3007" s="285">
        <v>0</v>
      </c>
      <c r="F3007" s="257">
        <v>0</v>
      </c>
      <c r="G3007" s="285">
        <v>0</v>
      </c>
      <c r="H3007" s="285"/>
      <c r="I3007" s="39"/>
      <c r="J3007" s="39"/>
      <c r="K3007" s="39"/>
      <c r="L3007" s="39"/>
      <c r="M3007" s="39"/>
    </row>
    <row r="3008" spans="1:13" ht="45" x14ac:dyDescent="0.2">
      <c r="A3008" s="956"/>
      <c r="B3008" s="951"/>
      <c r="C3008" s="580" t="s">
        <v>2</v>
      </c>
      <c r="D3008" s="285">
        <v>0</v>
      </c>
      <c r="E3008" s="285">
        <v>0</v>
      </c>
      <c r="F3008" s="257">
        <v>0</v>
      </c>
      <c r="G3008" s="285">
        <v>0</v>
      </c>
      <c r="H3008" s="285"/>
      <c r="I3008" s="39"/>
      <c r="J3008" s="39"/>
      <c r="K3008" s="39"/>
      <c r="L3008" s="39"/>
      <c r="M3008" s="39"/>
    </row>
    <row r="3009" spans="1:13" ht="30" x14ac:dyDescent="0.2">
      <c r="A3009" s="956"/>
      <c r="B3009" s="951"/>
      <c r="C3009" s="580" t="s">
        <v>1224</v>
      </c>
      <c r="D3009" s="285">
        <f>+D3014+D3019+D3024+D3029+D3034+D3039+D3044+D3049</f>
        <v>29899.440000000002</v>
      </c>
      <c r="E3009" s="285">
        <f>+E3014+E3019+E3024+E3029+E3034+E3039+E3044+E3049</f>
        <v>29714.030000000002</v>
      </c>
      <c r="F3009" s="257">
        <f>E3009/D3009*100</f>
        <v>99.379888051415008</v>
      </c>
      <c r="G3009" s="285">
        <f>E3009</f>
        <v>29714.030000000002</v>
      </c>
      <c r="H3009" s="285"/>
      <c r="I3009" s="39"/>
      <c r="J3009" s="39"/>
      <c r="K3009" s="39"/>
      <c r="L3009" s="39"/>
      <c r="M3009" s="39"/>
    </row>
    <row r="3010" spans="1:13" ht="30" x14ac:dyDescent="0.2">
      <c r="A3010" s="997"/>
      <c r="B3010" s="951"/>
      <c r="C3010" s="580" t="s">
        <v>268</v>
      </c>
      <c r="D3010" s="285">
        <v>0</v>
      </c>
      <c r="E3010" s="285">
        <v>0</v>
      </c>
      <c r="F3010" s="257">
        <v>0</v>
      </c>
      <c r="G3010" s="285">
        <v>0</v>
      </c>
      <c r="H3010" s="285"/>
      <c r="I3010" s="39"/>
      <c r="J3010" s="39"/>
      <c r="K3010" s="39"/>
      <c r="L3010" s="39"/>
      <c r="M3010" s="39"/>
    </row>
    <row r="3011" spans="1:13" ht="15" customHeight="1" x14ac:dyDescent="0.2">
      <c r="A3011" s="996" t="s">
        <v>12</v>
      </c>
      <c r="B3011" s="951" t="s">
        <v>724</v>
      </c>
      <c r="C3011" s="561" t="s">
        <v>267</v>
      </c>
      <c r="D3011" s="285">
        <f>D3012+D3013+D3014+D3015</f>
        <v>1381.69</v>
      </c>
      <c r="E3011" s="285">
        <f>E3012+E3013+E3014+E3015</f>
        <v>1381.27</v>
      </c>
      <c r="F3011" s="257">
        <f>E3011/D3011*100</f>
        <v>99.969602443384545</v>
      </c>
      <c r="G3011" s="285">
        <f>G3012+G3013+G3014+G3015</f>
        <v>1381.27</v>
      </c>
      <c r="H3011" s="938" t="s">
        <v>1211</v>
      </c>
      <c r="I3011" s="39"/>
      <c r="J3011" s="39"/>
      <c r="K3011" s="39"/>
      <c r="L3011" s="39"/>
      <c r="M3011" s="39"/>
    </row>
    <row r="3012" spans="1:13" ht="45" x14ac:dyDescent="0.2">
      <c r="A3012" s="956"/>
      <c r="B3012" s="951"/>
      <c r="C3012" s="410" t="s">
        <v>210</v>
      </c>
      <c r="D3012" s="285">
        <v>0</v>
      </c>
      <c r="E3012" s="285">
        <v>0</v>
      </c>
      <c r="F3012" s="257">
        <v>0</v>
      </c>
      <c r="G3012" s="285">
        <v>0</v>
      </c>
      <c r="H3012" s="939"/>
      <c r="I3012" s="39"/>
      <c r="J3012" s="39"/>
      <c r="K3012" s="39"/>
      <c r="L3012" s="39"/>
      <c r="M3012" s="39"/>
    </row>
    <row r="3013" spans="1:13" ht="45" x14ac:dyDescent="0.2">
      <c r="A3013" s="956"/>
      <c r="B3013" s="951"/>
      <c r="C3013" s="580" t="s">
        <v>2</v>
      </c>
      <c r="D3013" s="285">
        <v>0</v>
      </c>
      <c r="E3013" s="285">
        <v>0</v>
      </c>
      <c r="F3013" s="257">
        <v>0</v>
      </c>
      <c r="G3013" s="285">
        <v>0</v>
      </c>
      <c r="H3013" s="939"/>
      <c r="I3013" s="39"/>
      <c r="J3013" s="39"/>
      <c r="K3013" s="39"/>
      <c r="L3013" s="39"/>
      <c r="M3013" s="39"/>
    </row>
    <row r="3014" spans="1:13" ht="30" x14ac:dyDescent="0.2">
      <c r="A3014" s="956"/>
      <c r="B3014" s="951"/>
      <c r="C3014" s="580" t="s">
        <v>1224</v>
      </c>
      <c r="D3014" s="285">
        <v>1381.69</v>
      </c>
      <c r="E3014" s="285">
        <v>1381.27</v>
      </c>
      <c r="F3014" s="257">
        <f>E3014/D3014*100</f>
        <v>99.969602443384545</v>
      </c>
      <c r="G3014" s="285">
        <f>E3014</f>
        <v>1381.27</v>
      </c>
      <c r="H3014" s="939"/>
      <c r="I3014" s="39"/>
      <c r="J3014" s="39"/>
      <c r="K3014" s="39"/>
      <c r="L3014" s="39"/>
      <c r="M3014" s="39"/>
    </row>
    <row r="3015" spans="1:13" ht="30" x14ac:dyDescent="0.2">
      <c r="A3015" s="997"/>
      <c r="B3015" s="951"/>
      <c r="C3015" s="580" t="s">
        <v>268</v>
      </c>
      <c r="D3015" s="285">
        <v>0</v>
      </c>
      <c r="E3015" s="285">
        <v>0</v>
      </c>
      <c r="F3015" s="257">
        <v>0</v>
      </c>
      <c r="G3015" s="285">
        <v>0</v>
      </c>
      <c r="H3015" s="940"/>
      <c r="I3015" s="39"/>
      <c r="J3015" s="39"/>
      <c r="K3015" s="39"/>
      <c r="L3015" s="39"/>
      <c r="M3015" s="39"/>
    </row>
    <row r="3016" spans="1:13" ht="24.75" customHeight="1" x14ac:dyDescent="0.2">
      <c r="A3016" s="996" t="s">
        <v>100</v>
      </c>
      <c r="B3016" s="951" t="s">
        <v>725</v>
      </c>
      <c r="C3016" s="561" t="s">
        <v>267</v>
      </c>
      <c r="D3016" s="285">
        <f>D3017+D3018+D3019+D3020</f>
        <v>11738.2</v>
      </c>
      <c r="E3016" s="285">
        <f>E3017+E3018+E3019+E3020</f>
        <v>11735.15</v>
      </c>
      <c r="F3016" s="257">
        <f>E3016/D3016*100</f>
        <v>99.974016459082307</v>
      </c>
      <c r="G3016" s="285">
        <f>G3017+G3018+G3019+G3020</f>
        <v>11735.15</v>
      </c>
      <c r="H3016" s="938" t="s">
        <v>1211</v>
      </c>
      <c r="I3016" s="39"/>
      <c r="J3016" s="39"/>
      <c r="K3016" s="39"/>
      <c r="L3016" s="39"/>
      <c r="M3016" s="39"/>
    </row>
    <row r="3017" spans="1:13" ht="45" x14ac:dyDescent="0.2">
      <c r="A3017" s="956"/>
      <c r="B3017" s="951"/>
      <c r="C3017" s="410" t="s">
        <v>210</v>
      </c>
      <c r="D3017" s="285">
        <v>0</v>
      </c>
      <c r="E3017" s="285">
        <v>0</v>
      </c>
      <c r="F3017" s="257">
        <v>0</v>
      </c>
      <c r="G3017" s="285">
        <v>0</v>
      </c>
      <c r="H3017" s="939"/>
      <c r="I3017" s="39"/>
      <c r="J3017" s="39"/>
      <c r="K3017" s="39"/>
      <c r="L3017" s="39"/>
      <c r="M3017" s="39"/>
    </row>
    <row r="3018" spans="1:13" ht="45" x14ac:dyDescent="0.2">
      <c r="A3018" s="956"/>
      <c r="B3018" s="951"/>
      <c r="C3018" s="580" t="s">
        <v>2</v>
      </c>
      <c r="D3018" s="285">
        <v>0</v>
      </c>
      <c r="E3018" s="285">
        <v>0</v>
      </c>
      <c r="F3018" s="257">
        <v>0</v>
      </c>
      <c r="G3018" s="285">
        <v>0</v>
      </c>
      <c r="H3018" s="939"/>
      <c r="I3018" s="39"/>
      <c r="J3018" s="39"/>
      <c r="K3018" s="39"/>
      <c r="L3018" s="39"/>
      <c r="M3018" s="39"/>
    </row>
    <row r="3019" spans="1:13" ht="30" x14ac:dyDescent="0.2">
      <c r="A3019" s="956"/>
      <c r="B3019" s="951"/>
      <c r="C3019" s="580" t="s">
        <v>1224</v>
      </c>
      <c r="D3019" s="285">
        <v>11738.2</v>
      </c>
      <c r="E3019" s="285">
        <v>11735.15</v>
      </c>
      <c r="F3019" s="257">
        <f>E3019/D3019*100</f>
        <v>99.974016459082307</v>
      </c>
      <c r="G3019" s="285">
        <f>E3019</f>
        <v>11735.15</v>
      </c>
      <c r="H3019" s="939"/>
      <c r="I3019" s="39"/>
      <c r="J3019" s="39"/>
      <c r="K3019" s="39"/>
      <c r="L3019" s="39"/>
      <c r="M3019" s="39"/>
    </row>
    <row r="3020" spans="1:13" ht="30" x14ac:dyDescent="0.2">
      <c r="A3020" s="1238"/>
      <c r="B3020" s="951"/>
      <c r="C3020" s="580" t="s">
        <v>268</v>
      </c>
      <c r="D3020" s="285">
        <v>0</v>
      </c>
      <c r="E3020" s="285">
        <v>0</v>
      </c>
      <c r="F3020" s="257">
        <v>0</v>
      </c>
      <c r="G3020" s="285">
        <v>0</v>
      </c>
      <c r="H3020" s="940"/>
      <c r="I3020" s="39"/>
      <c r="J3020" s="39"/>
      <c r="K3020" s="39"/>
      <c r="L3020" s="39"/>
      <c r="M3020" s="39"/>
    </row>
    <row r="3021" spans="1:13" ht="17.25" customHeight="1" x14ac:dyDescent="0.2">
      <c r="A3021" s="996" t="s">
        <v>101</v>
      </c>
      <c r="B3021" s="951" t="s">
        <v>726</v>
      </c>
      <c r="C3021" s="561" t="s">
        <v>267</v>
      </c>
      <c r="D3021" s="285">
        <f>D3022+D3023+D3024+D3025</f>
        <v>7607.59</v>
      </c>
      <c r="E3021" s="285">
        <f>E3022+E3023+E3024+E3025</f>
        <v>7607.59</v>
      </c>
      <c r="F3021" s="257">
        <f>E3021/D3021*100</f>
        <v>100</v>
      </c>
      <c r="G3021" s="285">
        <f>G3022+G3023+G3024+G3025</f>
        <v>7607.59</v>
      </c>
      <c r="H3021" s="938" t="s">
        <v>1282</v>
      </c>
      <c r="I3021" s="39"/>
      <c r="J3021" s="39"/>
      <c r="K3021" s="39"/>
      <c r="L3021" s="39"/>
      <c r="M3021" s="39"/>
    </row>
    <row r="3022" spans="1:13" ht="48" customHeight="1" x14ac:dyDescent="0.2">
      <c r="A3022" s="956"/>
      <c r="B3022" s="951"/>
      <c r="C3022" s="410" t="s">
        <v>210</v>
      </c>
      <c r="D3022" s="285">
        <v>0</v>
      </c>
      <c r="E3022" s="285">
        <v>0</v>
      </c>
      <c r="F3022" s="257">
        <v>0</v>
      </c>
      <c r="G3022" s="285">
        <v>0</v>
      </c>
      <c r="H3022" s="939"/>
      <c r="I3022" s="39"/>
      <c r="J3022" s="39"/>
      <c r="K3022" s="39"/>
      <c r="L3022" s="39"/>
      <c r="M3022" s="39"/>
    </row>
    <row r="3023" spans="1:13" ht="45" x14ac:dyDescent="0.2">
      <c r="A3023" s="956"/>
      <c r="B3023" s="951"/>
      <c r="C3023" s="580" t="s">
        <v>2</v>
      </c>
      <c r="D3023" s="285">
        <v>0</v>
      </c>
      <c r="E3023" s="285">
        <v>0</v>
      </c>
      <c r="F3023" s="257">
        <v>0</v>
      </c>
      <c r="G3023" s="285">
        <v>0</v>
      </c>
      <c r="H3023" s="939"/>
      <c r="I3023" s="39"/>
      <c r="J3023" s="39"/>
      <c r="K3023" s="39"/>
      <c r="L3023" s="39"/>
      <c r="M3023" s="39"/>
    </row>
    <row r="3024" spans="1:13" ht="52.5" customHeight="1" x14ac:dyDescent="0.2">
      <c r="A3024" s="956"/>
      <c r="B3024" s="951"/>
      <c r="C3024" s="580" t="s">
        <v>1224</v>
      </c>
      <c r="D3024" s="285">
        <v>7607.59</v>
      </c>
      <c r="E3024" s="285">
        <v>7607.59</v>
      </c>
      <c r="F3024" s="257">
        <f>E3024/D3024*100</f>
        <v>100</v>
      </c>
      <c r="G3024" s="285">
        <f>E3024</f>
        <v>7607.59</v>
      </c>
      <c r="H3024" s="939"/>
      <c r="I3024" s="39"/>
      <c r="J3024" s="39"/>
      <c r="K3024" s="39"/>
      <c r="L3024" s="39"/>
      <c r="M3024" s="39"/>
    </row>
    <row r="3025" spans="1:13" ht="30" x14ac:dyDescent="0.2">
      <c r="A3025" s="997"/>
      <c r="B3025" s="951"/>
      <c r="C3025" s="580" t="s">
        <v>268</v>
      </c>
      <c r="D3025" s="285">
        <v>0</v>
      </c>
      <c r="E3025" s="285">
        <v>0</v>
      </c>
      <c r="F3025" s="257">
        <v>0</v>
      </c>
      <c r="G3025" s="285">
        <v>0</v>
      </c>
      <c r="H3025" s="940"/>
      <c r="I3025" s="39"/>
      <c r="J3025" s="39"/>
      <c r="K3025" s="39"/>
      <c r="L3025" s="39"/>
      <c r="M3025" s="39"/>
    </row>
    <row r="3026" spans="1:13" ht="22.5" customHeight="1" x14ac:dyDescent="0.2">
      <c r="A3026" s="996" t="s">
        <v>102</v>
      </c>
      <c r="B3026" s="951" t="s">
        <v>727</v>
      </c>
      <c r="C3026" s="561" t="s">
        <v>267</v>
      </c>
      <c r="D3026" s="285">
        <f>D3027+D3028+D3029+D3030</f>
        <v>1010.11</v>
      </c>
      <c r="E3026" s="285">
        <f>E3027+E3028+E3029+E3030</f>
        <v>832.97</v>
      </c>
      <c r="F3026" s="257">
        <f>E3026/D3026*100</f>
        <v>82.463296076664918</v>
      </c>
      <c r="G3026" s="285">
        <f>G3027+G3028+G3029+G3030</f>
        <v>832.97</v>
      </c>
      <c r="H3026" s="938"/>
      <c r="I3026" s="39"/>
      <c r="J3026" s="39"/>
      <c r="K3026" s="39"/>
      <c r="L3026" s="39"/>
      <c r="M3026" s="39"/>
    </row>
    <row r="3027" spans="1:13" ht="45" x14ac:dyDescent="0.2">
      <c r="A3027" s="956"/>
      <c r="B3027" s="951"/>
      <c r="C3027" s="410" t="s">
        <v>210</v>
      </c>
      <c r="D3027" s="285">
        <v>0</v>
      </c>
      <c r="E3027" s="285">
        <v>0</v>
      </c>
      <c r="F3027" s="257">
        <v>0</v>
      </c>
      <c r="G3027" s="285">
        <v>0</v>
      </c>
      <c r="H3027" s="939"/>
      <c r="I3027" s="39"/>
      <c r="J3027" s="39"/>
      <c r="K3027" s="39"/>
      <c r="L3027" s="39"/>
      <c r="M3027" s="39"/>
    </row>
    <row r="3028" spans="1:13" ht="45" x14ac:dyDescent="0.2">
      <c r="A3028" s="956"/>
      <c r="B3028" s="951"/>
      <c r="C3028" s="580" t="s">
        <v>2</v>
      </c>
      <c r="D3028" s="285">
        <v>0</v>
      </c>
      <c r="E3028" s="285">
        <v>0</v>
      </c>
      <c r="F3028" s="257">
        <v>0</v>
      </c>
      <c r="G3028" s="285">
        <v>0</v>
      </c>
      <c r="H3028" s="939"/>
      <c r="I3028" s="39"/>
      <c r="J3028" s="39"/>
      <c r="K3028" s="39"/>
      <c r="L3028" s="39"/>
      <c r="M3028" s="39"/>
    </row>
    <row r="3029" spans="1:13" ht="30" x14ac:dyDescent="0.2">
      <c r="A3029" s="956"/>
      <c r="B3029" s="951"/>
      <c r="C3029" s="580" t="s">
        <v>1224</v>
      </c>
      <c r="D3029" s="285">
        <v>1010.11</v>
      </c>
      <c r="E3029" s="285">
        <v>832.97</v>
      </c>
      <c r="F3029" s="257">
        <f>E3029/D3029*100</f>
        <v>82.463296076664918</v>
      </c>
      <c r="G3029" s="285">
        <f>E3029</f>
        <v>832.97</v>
      </c>
      <c r="H3029" s="939"/>
      <c r="I3029" s="39"/>
      <c r="J3029" s="39"/>
      <c r="K3029" s="39"/>
      <c r="L3029" s="39"/>
      <c r="M3029" s="39"/>
    </row>
    <row r="3030" spans="1:13" ht="30" x14ac:dyDescent="0.2">
      <c r="A3030" s="1238"/>
      <c r="B3030" s="951"/>
      <c r="C3030" s="580" t="s">
        <v>268</v>
      </c>
      <c r="D3030" s="285">
        <v>0</v>
      </c>
      <c r="E3030" s="285">
        <v>0</v>
      </c>
      <c r="F3030" s="257">
        <v>0</v>
      </c>
      <c r="G3030" s="285">
        <v>0</v>
      </c>
      <c r="H3030" s="940"/>
      <c r="I3030" s="39"/>
      <c r="J3030" s="39"/>
      <c r="K3030" s="39"/>
      <c r="L3030" s="39"/>
      <c r="M3030" s="39"/>
    </row>
    <row r="3031" spans="1:13" ht="21.75" customHeight="1" x14ac:dyDescent="0.2">
      <c r="A3031" s="996" t="s">
        <v>103</v>
      </c>
      <c r="B3031" s="951" t="s">
        <v>728</v>
      </c>
      <c r="C3031" s="561" t="s">
        <v>267</v>
      </c>
      <c r="D3031" s="285">
        <f>D3032+D3033+D3034+D3035</f>
        <v>6139.17</v>
      </c>
      <c r="E3031" s="285">
        <f>E3032+E3033+E3034+E3035</f>
        <v>6139.17</v>
      </c>
      <c r="F3031" s="257">
        <f>E3031/D3031*100</f>
        <v>100</v>
      </c>
      <c r="G3031" s="285">
        <f>G3032+G3033+G3034+G3035</f>
        <v>6139.17</v>
      </c>
      <c r="H3031" s="938" t="s">
        <v>1412</v>
      </c>
      <c r="I3031" s="39"/>
      <c r="J3031" s="39"/>
      <c r="K3031" s="39"/>
      <c r="L3031" s="39"/>
      <c r="M3031" s="39"/>
    </row>
    <row r="3032" spans="1:13" ht="45" x14ac:dyDescent="0.2">
      <c r="A3032" s="956"/>
      <c r="B3032" s="951"/>
      <c r="C3032" s="410" t="s">
        <v>210</v>
      </c>
      <c r="D3032" s="285">
        <v>0</v>
      </c>
      <c r="E3032" s="285">
        <v>0</v>
      </c>
      <c r="F3032" s="257">
        <v>0</v>
      </c>
      <c r="G3032" s="285">
        <v>0</v>
      </c>
      <c r="H3032" s="939"/>
      <c r="I3032" s="39"/>
      <c r="J3032" s="39"/>
      <c r="K3032" s="39"/>
      <c r="L3032" s="39"/>
      <c r="M3032" s="39"/>
    </row>
    <row r="3033" spans="1:13" ht="45" x14ac:dyDescent="0.2">
      <c r="A3033" s="956"/>
      <c r="B3033" s="951"/>
      <c r="C3033" s="580" t="s">
        <v>2</v>
      </c>
      <c r="D3033" s="285">
        <v>0</v>
      </c>
      <c r="E3033" s="285">
        <v>0</v>
      </c>
      <c r="F3033" s="257">
        <v>0</v>
      </c>
      <c r="G3033" s="285">
        <v>0</v>
      </c>
      <c r="H3033" s="939"/>
      <c r="I3033" s="39"/>
      <c r="J3033" s="39"/>
      <c r="K3033" s="39"/>
      <c r="L3033" s="39"/>
      <c r="M3033" s="39"/>
    </row>
    <row r="3034" spans="1:13" ht="52.5" customHeight="1" x14ac:dyDescent="0.2">
      <c r="A3034" s="956"/>
      <c r="B3034" s="951"/>
      <c r="C3034" s="580" t="s">
        <v>1224</v>
      </c>
      <c r="D3034" s="285">
        <v>6139.17</v>
      </c>
      <c r="E3034" s="285">
        <v>6139.17</v>
      </c>
      <c r="F3034" s="257">
        <f>E3034/D3034*100</f>
        <v>100</v>
      </c>
      <c r="G3034" s="285">
        <f>E3034</f>
        <v>6139.17</v>
      </c>
      <c r="H3034" s="939"/>
      <c r="I3034" s="39"/>
      <c r="J3034" s="39"/>
      <c r="K3034" s="39"/>
      <c r="L3034" s="39"/>
      <c r="M3034" s="39"/>
    </row>
    <row r="3035" spans="1:13" ht="37.5" customHeight="1" x14ac:dyDescent="0.2">
      <c r="A3035" s="1238"/>
      <c r="B3035" s="951"/>
      <c r="C3035" s="580" t="s">
        <v>268</v>
      </c>
      <c r="D3035" s="285">
        <v>0</v>
      </c>
      <c r="E3035" s="285">
        <v>0</v>
      </c>
      <c r="F3035" s="257">
        <v>0</v>
      </c>
      <c r="G3035" s="285">
        <v>0</v>
      </c>
      <c r="H3035" s="940"/>
      <c r="I3035" s="39"/>
      <c r="J3035" s="39"/>
      <c r="K3035" s="39"/>
      <c r="L3035" s="39"/>
      <c r="M3035" s="39"/>
    </row>
    <row r="3036" spans="1:13" ht="24" customHeight="1" x14ac:dyDescent="0.2">
      <c r="A3036" s="996" t="s">
        <v>13</v>
      </c>
      <c r="B3036" s="951" t="s">
        <v>918</v>
      </c>
      <c r="C3036" s="256" t="s">
        <v>267</v>
      </c>
      <c r="D3036" s="285">
        <f>D3037+D3038+D3039+D3040</f>
        <v>99.68</v>
      </c>
      <c r="E3036" s="267">
        <f>E3037+E3038+E3039+E3040</f>
        <v>98.38</v>
      </c>
      <c r="F3036" s="257">
        <f>E3036/D3036*100</f>
        <v>98.695826645264845</v>
      </c>
      <c r="G3036" s="285">
        <f>G3037+G3038+G3039+G3040</f>
        <v>98.38</v>
      </c>
      <c r="H3036" s="938" t="s">
        <v>1211</v>
      </c>
      <c r="I3036" s="39"/>
      <c r="J3036" s="39"/>
      <c r="K3036" s="39"/>
      <c r="L3036" s="39"/>
      <c r="M3036" s="39"/>
    </row>
    <row r="3037" spans="1:13" ht="51" customHeight="1" x14ac:dyDescent="0.2">
      <c r="A3037" s="956"/>
      <c r="B3037" s="951"/>
      <c r="C3037" s="599" t="s">
        <v>210</v>
      </c>
      <c r="D3037" s="285">
        <v>0</v>
      </c>
      <c r="E3037" s="267">
        <v>0</v>
      </c>
      <c r="F3037" s="257">
        <v>0</v>
      </c>
      <c r="G3037" s="285">
        <v>0</v>
      </c>
      <c r="H3037" s="939"/>
      <c r="I3037" s="39"/>
      <c r="J3037" s="39"/>
      <c r="K3037" s="39"/>
      <c r="L3037" s="39"/>
      <c r="M3037" s="39"/>
    </row>
    <row r="3038" spans="1:13" ht="45" x14ac:dyDescent="0.2">
      <c r="A3038" s="956"/>
      <c r="B3038" s="951"/>
      <c r="C3038" s="260" t="s">
        <v>2</v>
      </c>
      <c r="D3038" s="285">
        <v>0</v>
      </c>
      <c r="E3038" s="267">
        <v>0</v>
      </c>
      <c r="F3038" s="257">
        <v>0</v>
      </c>
      <c r="G3038" s="285">
        <v>0</v>
      </c>
      <c r="H3038" s="939"/>
      <c r="I3038" s="39"/>
      <c r="J3038" s="39"/>
      <c r="K3038" s="39"/>
      <c r="L3038" s="39"/>
      <c r="M3038" s="39"/>
    </row>
    <row r="3039" spans="1:13" ht="30" x14ac:dyDescent="0.2">
      <c r="A3039" s="956"/>
      <c r="B3039" s="951"/>
      <c r="C3039" s="260" t="s">
        <v>1224</v>
      </c>
      <c r="D3039" s="285">
        <v>99.68</v>
      </c>
      <c r="E3039" s="267">
        <v>98.38</v>
      </c>
      <c r="F3039" s="257">
        <f>E3039/D3039*100</f>
        <v>98.695826645264845</v>
      </c>
      <c r="G3039" s="285">
        <f>E3039</f>
        <v>98.38</v>
      </c>
      <c r="H3039" s="939"/>
      <c r="I3039" s="39"/>
      <c r="J3039" s="39"/>
      <c r="K3039" s="39"/>
      <c r="L3039" s="39"/>
      <c r="M3039" s="39"/>
    </row>
    <row r="3040" spans="1:13" ht="36.75" customHeight="1" x14ac:dyDescent="0.2">
      <c r="A3040" s="1238"/>
      <c r="B3040" s="951"/>
      <c r="C3040" s="260" t="s">
        <v>268</v>
      </c>
      <c r="D3040" s="285">
        <v>0</v>
      </c>
      <c r="E3040" s="267">
        <v>0</v>
      </c>
      <c r="F3040" s="257">
        <v>0</v>
      </c>
      <c r="G3040" s="285">
        <v>0</v>
      </c>
      <c r="H3040" s="940"/>
      <c r="I3040" s="39"/>
      <c r="J3040" s="39"/>
      <c r="K3040" s="39"/>
      <c r="L3040" s="39"/>
      <c r="M3040" s="39"/>
    </row>
    <row r="3041" spans="1:13" ht="27.75" customHeight="1" x14ac:dyDescent="0.2">
      <c r="A3041" s="996" t="s">
        <v>222</v>
      </c>
      <c r="B3041" s="951" t="s">
        <v>729</v>
      </c>
      <c r="C3041" s="256" t="s">
        <v>267</v>
      </c>
      <c r="D3041" s="285">
        <f>D3042+D3043+D3044+D3045</f>
        <v>700</v>
      </c>
      <c r="E3041" s="267">
        <f>E3042+E3043+E3044+E3045</f>
        <v>696.5</v>
      </c>
      <c r="F3041" s="257">
        <f>E3041/D3041*100</f>
        <v>99.5</v>
      </c>
      <c r="G3041" s="285">
        <f>G3042+G3043+G3044+G3045</f>
        <v>696.5</v>
      </c>
      <c r="H3041" s="938" t="s">
        <v>1282</v>
      </c>
      <c r="I3041" s="39"/>
      <c r="J3041" s="39"/>
      <c r="K3041" s="39"/>
      <c r="L3041" s="39"/>
      <c r="M3041" s="39"/>
    </row>
    <row r="3042" spans="1:13" ht="51" customHeight="1" x14ac:dyDescent="0.2">
      <c r="A3042" s="956"/>
      <c r="B3042" s="951"/>
      <c r="C3042" s="599" t="s">
        <v>210</v>
      </c>
      <c r="D3042" s="285">
        <v>0</v>
      </c>
      <c r="E3042" s="267">
        <v>0</v>
      </c>
      <c r="F3042" s="257">
        <v>0</v>
      </c>
      <c r="G3042" s="285">
        <v>0</v>
      </c>
      <c r="H3042" s="939"/>
      <c r="I3042" s="39"/>
      <c r="J3042" s="39"/>
      <c r="K3042" s="39"/>
      <c r="L3042" s="39"/>
      <c r="M3042" s="39"/>
    </row>
    <row r="3043" spans="1:13" ht="51.75" customHeight="1" x14ac:dyDescent="0.2">
      <c r="A3043" s="956"/>
      <c r="B3043" s="951"/>
      <c r="C3043" s="260" t="s">
        <v>2</v>
      </c>
      <c r="D3043" s="285">
        <v>0</v>
      </c>
      <c r="E3043" s="267">
        <v>0</v>
      </c>
      <c r="F3043" s="257">
        <v>0</v>
      </c>
      <c r="G3043" s="285">
        <v>0</v>
      </c>
      <c r="H3043" s="939"/>
      <c r="I3043" s="39"/>
      <c r="J3043" s="39"/>
      <c r="K3043" s="39"/>
      <c r="L3043" s="39"/>
      <c r="M3043" s="39"/>
    </row>
    <row r="3044" spans="1:13" ht="48.75" customHeight="1" x14ac:dyDescent="0.2">
      <c r="A3044" s="956"/>
      <c r="B3044" s="951"/>
      <c r="C3044" s="260" t="s">
        <v>1224</v>
      </c>
      <c r="D3044" s="285">
        <v>700</v>
      </c>
      <c r="E3044" s="267">
        <v>696.5</v>
      </c>
      <c r="F3044" s="257">
        <f>E3044/D3044*100</f>
        <v>99.5</v>
      </c>
      <c r="G3044" s="285">
        <f>E3044</f>
        <v>696.5</v>
      </c>
      <c r="H3044" s="939"/>
      <c r="I3044" s="39"/>
      <c r="J3044" s="39"/>
      <c r="K3044" s="39"/>
      <c r="L3044" s="39"/>
      <c r="M3044" s="39"/>
    </row>
    <row r="3045" spans="1:13" ht="36.75" customHeight="1" x14ac:dyDescent="0.2">
      <c r="A3045" s="1238"/>
      <c r="B3045" s="951"/>
      <c r="C3045" s="260" t="s">
        <v>268</v>
      </c>
      <c r="D3045" s="285">
        <v>0</v>
      </c>
      <c r="E3045" s="267">
        <v>0</v>
      </c>
      <c r="F3045" s="257">
        <v>0</v>
      </c>
      <c r="G3045" s="285">
        <v>0</v>
      </c>
      <c r="H3045" s="940"/>
      <c r="I3045" s="39"/>
      <c r="J3045" s="39"/>
      <c r="K3045" s="39"/>
      <c r="L3045" s="39"/>
      <c r="M3045" s="39"/>
    </row>
    <row r="3046" spans="1:13" ht="31.5" customHeight="1" x14ac:dyDescent="0.2">
      <c r="A3046" s="996" t="s">
        <v>224</v>
      </c>
      <c r="B3046" s="951" t="s">
        <v>919</v>
      </c>
      <c r="C3046" s="256" t="s">
        <v>267</v>
      </c>
      <c r="D3046" s="285">
        <f>D3047+D3048+D3049+D3050</f>
        <v>1223</v>
      </c>
      <c r="E3046" s="267">
        <f>E3047+E3048+E3049+E3050</f>
        <v>1223</v>
      </c>
      <c r="F3046" s="257">
        <f>E3046/D3046*100</f>
        <v>100</v>
      </c>
      <c r="G3046" s="285">
        <f>G3047+G3048+G3049+G3050</f>
        <v>1223</v>
      </c>
      <c r="H3046" s="938" t="s">
        <v>1211</v>
      </c>
      <c r="I3046" s="39"/>
      <c r="J3046" s="39"/>
      <c r="K3046" s="39"/>
      <c r="L3046" s="39"/>
      <c r="M3046" s="39"/>
    </row>
    <row r="3047" spans="1:13" ht="50.25" customHeight="1" x14ac:dyDescent="0.2">
      <c r="A3047" s="956"/>
      <c r="B3047" s="951"/>
      <c r="C3047" s="599" t="s">
        <v>210</v>
      </c>
      <c r="D3047" s="285">
        <v>0</v>
      </c>
      <c r="E3047" s="267">
        <v>0</v>
      </c>
      <c r="F3047" s="257">
        <v>0</v>
      </c>
      <c r="G3047" s="285">
        <v>0</v>
      </c>
      <c r="H3047" s="939"/>
      <c r="I3047" s="39"/>
      <c r="J3047" s="39"/>
      <c r="K3047" s="39"/>
      <c r="L3047" s="39"/>
      <c r="M3047" s="39"/>
    </row>
    <row r="3048" spans="1:13" ht="45" x14ac:dyDescent="0.2">
      <c r="A3048" s="956"/>
      <c r="B3048" s="951"/>
      <c r="C3048" s="260" t="s">
        <v>2</v>
      </c>
      <c r="D3048" s="285">
        <v>0</v>
      </c>
      <c r="E3048" s="267">
        <v>0</v>
      </c>
      <c r="F3048" s="257">
        <v>0</v>
      </c>
      <c r="G3048" s="285">
        <v>0</v>
      </c>
      <c r="H3048" s="939"/>
      <c r="I3048" s="39"/>
      <c r="J3048" s="39"/>
      <c r="K3048" s="39"/>
      <c r="L3048" s="39"/>
      <c r="M3048" s="39"/>
    </row>
    <row r="3049" spans="1:13" ht="30" x14ac:dyDescent="0.2">
      <c r="A3049" s="956"/>
      <c r="B3049" s="951"/>
      <c r="C3049" s="260" t="s">
        <v>1224</v>
      </c>
      <c r="D3049" s="285">
        <v>1223</v>
      </c>
      <c r="E3049" s="267">
        <v>1223</v>
      </c>
      <c r="F3049" s="257">
        <f>E3049/D3049*100</f>
        <v>100</v>
      </c>
      <c r="G3049" s="285">
        <f>E3049</f>
        <v>1223</v>
      </c>
      <c r="H3049" s="939"/>
      <c r="I3049" s="39"/>
      <c r="J3049" s="39"/>
      <c r="K3049" s="39"/>
      <c r="L3049" s="39"/>
      <c r="M3049" s="39"/>
    </row>
    <row r="3050" spans="1:13" ht="36.75" customHeight="1" x14ac:dyDescent="0.2">
      <c r="A3050" s="1238"/>
      <c r="B3050" s="951"/>
      <c r="C3050" s="260" t="s">
        <v>268</v>
      </c>
      <c r="D3050" s="285">
        <v>0</v>
      </c>
      <c r="E3050" s="267">
        <v>0</v>
      </c>
      <c r="F3050" s="257">
        <v>0</v>
      </c>
      <c r="G3050" s="285">
        <v>0</v>
      </c>
      <c r="H3050" s="940"/>
      <c r="I3050" s="39"/>
      <c r="J3050" s="39"/>
      <c r="K3050" s="39"/>
      <c r="L3050" s="39"/>
      <c r="M3050" s="39"/>
    </row>
    <row r="3051" spans="1:13" ht="30.75" customHeight="1" x14ac:dyDescent="0.2">
      <c r="A3051" s="889" t="s">
        <v>730</v>
      </c>
      <c r="B3051" s="890"/>
      <c r="C3051" s="890"/>
      <c r="D3051" s="890"/>
      <c r="E3051" s="890"/>
      <c r="F3051" s="890"/>
      <c r="G3051" s="890"/>
      <c r="H3051" s="891"/>
      <c r="I3051" s="39"/>
      <c r="J3051" s="39"/>
      <c r="K3051" s="39"/>
      <c r="L3051" s="39"/>
      <c r="M3051" s="39"/>
    </row>
    <row r="3052" spans="1:13" ht="25.5" customHeight="1" x14ac:dyDescent="0.2">
      <c r="A3052" s="950"/>
      <c r="B3052" s="1242" t="s">
        <v>54</v>
      </c>
      <c r="C3052" s="253" t="s">
        <v>267</v>
      </c>
      <c r="D3052" s="408">
        <f>D3053+D3054+D3055+D3056</f>
        <v>408386.16000000003</v>
      </c>
      <c r="E3052" s="412">
        <f>E3053+E3054+E3055+E3056</f>
        <v>380919.94000000006</v>
      </c>
      <c r="F3052" s="255">
        <f>E3052/D3052*100</f>
        <v>93.274448869667864</v>
      </c>
      <c r="G3052" s="408">
        <f>G3053+G3054+G3055+G3056</f>
        <v>380919.94000000006</v>
      </c>
      <c r="H3052" s="1006"/>
      <c r="I3052" s="39"/>
      <c r="J3052" s="39"/>
      <c r="K3052" s="39"/>
      <c r="L3052" s="39"/>
      <c r="M3052" s="39"/>
    </row>
    <row r="3053" spans="1:13" ht="51.75" customHeight="1" x14ac:dyDescent="0.2">
      <c r="A3053" s="950"/>
      <c r="B3053" s="1243"/>
      <c r="C3053" s="562" t="s">
        <v>210</v>
      </c>
      <c r="D3053" s="408">
        <f>D3058+D3068</f>
        <v>0</v>
      </c>
      <c r="E3053" s="412">
        <f>E3058+E3068</f>
        <v>0</v>
      </c>
      <c r="F3053" s="255">
        <v>0</v>
      </c>
      <c r="G3053" s="408">
        <f>G3058+G3068</f>
        <v>0</v>
      </c>
      <c r="H3053" s="1007"/>
      <c r="I3053" s="39"/>
      <c r="J3053" s="39"/>
      <c r="K3053" s="39"/>
      <c r="L3053" s="39"/>
      <c r="M3053" s="39"/>
    </row>
    <row r="3054" spans="1:13" ht="66" customHeight="1" x14ac:dyDescent="0.2">
      <c r="A3054" s="950"/>
      <c r="B3054" s="1243"/>
      <c r="C3054" s="250" t="s">
        <v>2</v>
      </c>
      <c r="D3054" s="408">
        <f>SUM(D3059+D3069)</f>
        <v>26383</v>
      </c>
      <c r="E3054" s="412">
        <f>E3059+E3069</f>
        <v>26097.9</v>
      </c>
      <c r="F3054" s="255">
        <f>E3054/D3054*100</f>
        <v>98.919379903725897</v>
      </c>
      <c r="G3054" s="408">
        <f>G3059+G3069</f>
        <v>26097.9</v>
      </c>
      <c r="H3054" s="1007"/>
      <c r="I3054" s="39"/>
      <c r="J3054" s="39"/>
      <c r="K3054" s="39"/>
      <c r="L3054" s="39"/>
      <c r="M3054" s="39"/>
    </row>
    <row r="3055" spans="1:13" ht="51.75" customHeight="1" x14ac:dyDescent="0.2">
      <c r="A3055" s="950"/>
      <c r="B3055" s="1243"/>
      <c r="C3055" s="250" t="s">
        <v>1224</v>
      </c>
      <c r="D3055" s="408">
        <f>D3060+D3070</f>
        <v>382003.16000000003</v>
      </c>
      <c r="E3055" s="412">
        <f>E3060+E3070</f>
        <v>354822.04000000004</v>
      </c>
      <c r="F3055" s="255">
        <f>E3055/D3055*100</f>
        <v>92.884582420731803</v>
      </c>
      <c r="G3055" s="408">
        <f>G3060+G3070</f>
        <v>354822.04000000004</v>
      </c>
      <c r="H3055" s="1007"/>
      <c r="I3055" s="39"/>
      <c r="J3055" s="39"/>
      <c r="K3055" s="39"/>
      <c r="L3055" s="39"/>
      <c r="M3055" s="39"/>
    </row>
    <row r="3056" spans="1:13" ht="35.25" customHeight="1" x14ac:dyDescent="0.2">
      <c r="A3056" s="950"/>
      <c r="B3056" s="1244"/>
      <c r="C3056" s="250" t="s">
        <v>268</v>
      </c>
      <c r="D3056" s="408">
        <f>D3061+D3071</f>
        <v>0</v>
      </c>
      <c r="E3056" s="412">
        <f>E3061+E3071</f>
        <v>0</v>
      </c>
      <c r="F3056" s="255">
        <v>0</v>
      </c>
      <c r="G3056" s="408">
        <f>G3061+G3071</f>
        <v>0</v>
      </c>
      <c r="H3056" s="1008"/>
      <c r="I3056" s="39"/>
      <c r="J3056" s="39"/>
      <c r="K3056" s="39"/>
      <c r="L3056" s="39"/>
      <c r="M3056" s="39"/>
    </row>
    <row r="3057" spans="1:13" ht="22.5" customHeight="1" x14ac:dyDescent="0.2">
      <c r="A3057" s="950">
        <v>1</v>
      </c>
      <c r="B3057" s="976" t="s">
        <v>731</v>
      </c>
      <c r="C3057" s="256" t="s">
        <v>267</v>
      </c>
      <c r="D3057" s="285">
        <f>D3058+D3059+D3060+D3061</f>
        <v>123000</v>
      </c>
      <c r="E3057" s="267">
        <f>E3058+E3059+E3060+E3061</f>
        <v>119866.64</v>
      </c>
      <c r="F3057" s="257">
        <f>E3057/D3057*100</f>
        <v>97.452552845528444</v>
      </c>
      <c r="G3057" s="285">
        <f>G3058+G3059+G3060+G3061</f>
        <v>119866.64</v>
      </c>
      <c r="H3057" s="938" t="s">
        <v>732</v>
      </c>
      <c r="I3057" s="39"/>
      <c r="J3057" s="39"/>
      <c r="K3057" s="39"/>
      <c r="L3057" s="39"/>
      <c r="M3057" s="39"/>
    </row>
    <row r="3058" spans="1:13" ht="54.75" customHeight="1" x14ac:dyDescent="0.2">
      <c r="A3058" s="950"/>
      <c r="B3058" s="976"/>
      <c r="C3058" s="599" t="s">
        <v>210</v>
      </c>
      <c r="D3058" s="285">
        <v>0</v>
      </c>
      <c r="E3058" s="267">
        <v>0</v>
      </c>
      <c r="F3058" s="257">
        <v>0</v>
      </c>
      <c r="G3058" s="285">
        <v>0</v>
      </c>
      <c r="H3058" s="939"/>
      <c r="I3058" s="39"/>
      <c r="J3058" s="39"/>
      <c r="K3058" s="39"/>
      <c r="L3058" s="39"/>
      <c r="M3058" s="39"/>
    </row>
    <row r="3059" spans="1:13" ht="45" x14ac:dyDescent="0.2">
      <c r="A3059" s="950"/>
      <c r="B3059" s="976"/>
      <c r="C3059" s="260" t="s">
        <v>2</v>
      </c>
      <c r="D3059" s="285">
        <v>0</v>
      </c>
      <c r="E3059" s="267">
        <v>0</v>
      </c>
      <c r="F3059" s="257">
        <v>0</v>
      </c>
      <c r="G3059" s="285">
        <v>0</v>
      </c>
      <c r="H3059" s="939"/>
      <c r="I3059" s="39"/>
      <c r="J3059" s="39"/>
      <c r="K3059" s="39"/>
      <c r="L3059" s="39"/>
      <c r="M3059" s="39"/>
    </row>
    <row r="3060" spans="1:13" ht="30" x14ac:dyDescent="0.2">
      <c r="A3060" s="950"/>
      <c r="B3060" s="976"/>
      <c r="C3060" s="260" t="s">
        <v>1224</v>
      </c>
      <c r="D3060" s="285">
        <f>D3065</f>
        <v>123000</v>
      </c>
      <c r="E3060" s="285">
        <f>E3065</f>
        <v>119866.64</v>
      </c>
      <c r="F3060" s="257">
        <f>E3060/D3060*100</f>
        <v>97.452552845528444</v>
      </c>
      <c r="G3060" s="285">
        <f>E3060</f>
        <v>119866.64</v>
      </c>
      <c r="H3060" s="939"/>
      <c r="I3060" s="39"/>
      <c r="J3060" s="39"/>
      <c r="K3060" s="39"/>
      <c r="L3060" s="39"/>
      <c r="M3060" s="39"/>
    </row>
    <row r="3061" spans="1:13" ht="40.5" customHeight="1" x14ac:dyDescent="0.2">
      <c r="A3061" s="950"/>
      <c r="B3061" s="976"/>
      <c r="C3061" s="260" t="s">
        <v>268</v>
      </c>
      <c r="D3061" s="285">
        <v>0</v>
      </c>
      <c r="E3061" s="267">
        <v>0</v>
      </c>
      <c r="F3061" s="257">
        <v>0</v>
      </c>
      <c r="G3061" s="285">
        <v>0</v>
      </c>
      <c r="H3061" s="940"/>
      <c r="I3061" s="39"/>
      <c r="J3061" s="39"/>
      <c r="K3061" s="39"/>
      <c r="L3061" s="39"/>
      <c r="M3061" s="39"/>
    </row>
    <row r="3062" spans="1:13" ht="33" customHeight="1" x14ac:dyDescent="0.2">
      <c r="A3062" s="996" t="s">
        <v>11</v>
      </c>
      <c r="B3062" s="951" t="s">
        <v>959</v>
      </c>
      <c r="C3062" s="561" t="s">
        <v>267</v>
      </c>
      <c r="D3062" s="285">
        <f>D3063+D3064+D3065+D3066</f>
        <v>123000</v>
      </c>
      <c r="E3062" s="285">
        <f>E3063+E3064+E3065+E3066</f>
        <v>119866.64</v>
      </c>
      <c r="F3062" s="257">
        <f>E3062/D3062*100</f>
        <v>97.452552845528444</v>
      </c>
      <c r="G3062" s="285">
        <f>G3063+G3064+G3065+G3066</f>
        <v>119866.64</v>
      </c>
      <c r="H3062" s="938" t="s">
        <v>1282</v>
      </c>
      <c r="I3062" s="39"/>
      <c r="J3062" s="39"/>
      <c r="K3062" s="39"/>
      <c r="L3062" s="39"/>
      <c r="M3062" s="39"/>
    </row>
    <row r="3063" spans="1:13" ht="50.25" customHeight="1" x14ac:dyDescent="0.2">
      <c r="A3063" s="956"/>
      <c r="B3063" s="951"/>
      <c r="C3063" s="410" t="s">
        <v>210</v>
      </c>
      <c r="D3063" s="285">
        <v>0</v>
      </c>
      <c r="E3063" s="285">
        <v>0</v>
      </c>
      <c r="F3063" s="257">
        <v>0</v>
      </c>
      <c r="G3063" s="285">
        <v>0</v>
      </c>
      <c r="H3063" s="939"/>
      <c r="I3063" s="39"/>
      <c r="J3063" s="39"/>
      <c r="K3063" s="39"/>
      <c r="L3063" s="39"/>
      <c r="M3063" s="39"/>
    </row>
    <row r="3064" spans="1:13" ht="52.5" customHeight="1" x14ac:dyDescent="0.2">
      <c r="A3064" s="956"/>
      <c r="B3064" s="951"/>
      <c r="C3064" s="580" t="s">
        <v>2</v>
      </c>
      <c r="D3064" s="285">
        <v>0</v>
      </c>
      <c r="E3064" s="285">
        <v>0</v>
      </c>
      <c r="F3064" s="257">
        <v>0</v>
      </c>
      <c r="G3064" s="285">
        <v>0</v>
      </c>
      <c r="H3064" s="939"/>
      <c r="I3064" s="39"/>
      <c r="J3064" s="39"/>
      <c r="K3064" s="39"/>
      <c r="L3064" s="39"/>
      <c r="M3064" s="39"/>
    </row>
    <row r="3065" spans="1:13" ht="30" x14ac:dyDescent="0.2">
      <c r="A3065" s="956"/>
      <c r="B3065" s="951"/>
      <c r="C3065" s="580" t="s">
        <v>1224</v>
      </c>
      <c r="D3065" s="285">
        <v>123000</v>
      </c>
      <c r="E3065" s="285">
        <v>119866.64</v>
      </c>
      <c r="F3065" s="257">
        <f>E3065/D3065*100</f>
        <v>97.452552845528444</v>
      </c>
      <c r="G3065" s="285">
        <f>E3065</f>
        <v>119866.64</v>
      </c>
      <c r="H3065" s="939"/>
      <c r="I3065" s="39"/>
      <c r="J3065" s="39"/>
      <c r="K3065" s="39"/>
      <c r="L3065" s="39"/>
      <c r="M3065" s="39"/>
    </row>
    <row r="3066" spans="1:13" ht="35.25" customHeight="1" x14ac:dyDescent="0.2">
      <c r="A3066" s="997"/>
      <c r="B3066" s="951"/>
      <c r="C3066" s="580" t="s">
        <v>268</v>
      </c>
      <c r="D3066" s="285">
        <v>0</v>
      </c>
      <c r="E3066" s="285">
        <v>0</v>
      </c>
      <c r="F3066" s="257">
        <v>0</v>
      </c>
      <c r="G3066" s="285">
        <v>0</v>
      </c>
      <c r="H3066" s="940"/>
      <c r="I3066" s="39"/>
      <c r="J3066" s="39"/>
      <c r="K3066" s="39"/>
      <c r="L3066" s="39"/>
      <c r="M3066" s="39"/>
    </row>
    <row r="3067" spans="1:13" ht="27" customHeight="1" x14ac:dyDescent="0.2">
      <c r="A3067" s="950">
        <v>2</v>
      </c>
      <c r="B3067" s="976" t="s">
        <v>733</v>
      </c>
      <c r="C3067" s="256" t="s">
        <v>267</v>
      </c>
      <c r="D3067" s="285">
        <f>D3068+D3069+D3070+D3071</f>
        <v>285386.16000000003</v>
      </c>
      <c r="E3067" s="267">
        <f>E3068+E3069+E3070+E3071</f>
        <v>261053.30000000002</v>
      </c>
      <c r="F3067" s="257">
        <f>E3067/D3067*100</f>
        <v>91.47370706414074</v>
      </c>
      <c r="G3067" s="285">
        <f>G3068+G3069+G3070+G3071</f>
        <v>261053.30000000002</v>
      </c>
      <c r="H3067" s="952"/>
      <c r="I3067" s="39"/>
      <c r="J3067" s="39"/>
      <c r="K3067" s="39"/>
      <c r="L3067" s="39"/>
      <c r="M3067" s="39"/>
    </row>
    <row r="3068" spans="1:13" ht="50.25" customHeight="1" x14ac:dyDescent="0.2">
      <c r="A3068" s="950"/>
      <c r="B3068" s="976"/>
      <c r="C3068" s="599" t="s">
        <v>210</v>
      </c>
      <c r="D3068" s="285">
        <v>0</v>
      </c>
      <c r="E3068" s="267">
        <v>0</v>
      </c>
      <c r="F3068" s="257">
        <v>0</v>
      </c>
      <c r="G3068" s="285">
        <v>0</v>
      </c>
      <c r="H3068" s="953"/>
      <c r="I3068" s="39"/>
      <c r="J3068" s="39"/>
      <c r="K3068" s="39"/>
      <c r="L3068" s="39"/>
      <c r="M3068" s="39"/>
    </row>
    <row r="3069" spans="1:13" ht="45" x14ac:dyDescent="0.2">
      <c r="A3069" s="950"/>
      <c r="B3069" s="976"/>
      <c r="C3069" s="260" t="s">
        <v>2</v>
      </c>
      <c r="D3069" s="285">
        <f>D3074</f>
        <v>26383</v>
      </c>
      <c r="E3069" s="285">
        <f>SUM(E3089+E3094+E3099+E3104+E3109+E3114+E3119+E3124+E3129)</f>
        <v>26097.9</v>
      </c>
      <c r="F3069" s="257">
        <f>E3069/D3069*100</f>
        <v>98.919379903725897</v>
      </c>
      <c r="G3069" s="285">
        <f>E3069</f>
        <v>26097.9</v>
      </c>
      <c r="H3069" s="953"/>
      <c r="I3069" s="39"/>
      <c r="J3069" s="39"/>
      <c r="K3069" s="39"/>
      <c r="L3069" s="39"/>
      <c r="M3069" s="39"/>
    </row>
    <row r="3070" spans="1:13" ht="30" x14ac:dyDescent="0.2">
      <c r="A3070" s="950"/>
      <c r="B3070" s="976"/>
      <c r="C3070" s="260" t="s">
        <v>1224</v>
      </c>
      <c r="D3070" s="285">
        <f>D3075</f>
        <v>259003.16</v>
      </c>
      <c r="E3070" s="285">
        <f>E3075</f>
        <v>234955.40000000002</v>
      </c>
      <c r="F3070" s="257">
        <f>E3070/D3070*100</f>
        <v>90.715263860101174</v>
      </c>
      <c r="G3070" s="285">
        <f>G3075</f>
        <v>234955.40000000002</v>
      </c>
      <c r="H3070" s="953"/>
      <c r="I3070" s="39"/>
      <c r="J3070" s="39"/>
      <c r="K3070" s="39"/>
      <c r="L3070" s="39"/>
      <c r="M3070" s="39"/>
    </row>
    <row r="3071" spans="1:13" ht="38.25" customHeight="1" x14ac:dyDescent="0.2">
      <c r="A3071" s="950"/>
      <c r="B3071" s="976"/>
      <c r="C3071" s="260" t="s">
        <v>268</v>
      </c>
      <c r="D3071" s="285">
        <v>0</v>
      </c>
      <c r="E3071" s="267">
        <v>0</v>
      </c>
      <c r="F3071" s="257">
        <v>0</v>
      </c>
      <c r="G3071" s="285">
        <v>0</v>
      </c>
      <c r="H3071" s="954"/>
      <c r="I3071" s="39"/>
      <c r="J3071" s="39"/>
      <c r="K3071" s="39"/>
      <c r="L3071" s="39"/>
      <c r="M3071" s="39"/>
    </row>
    <row r="3072" spans="1:13" ht="25.5" customHeight="1" x14ac:dyDescent="0.2">
      <c r="A3072" s="996" t="s">
        <v>17</v>
      </c>
      <c r="B3072" s="951" t="s">
        <v>960</v>
      </c>
      <c r="C3072" s="561" t="s">
        <v>267</v>
      </c>
      <c r="D3072" s="285">
        <f>D3073+D3074+D3075+D3076</f>
        <v>285386.16000000003</v>
      </c>
      <c r="E3072" s="285">
        <f>E3073+E3074+E3075+E3076</f>
        <v>261053.30000000002</v>
      </c>
      <c r="F3072" s="257">
        <f>E3072/D3072*100</f>
        <v>91.47370706414074</v>
      </c>
      <c r="G3072" s="285">
        <f>G3073+G3074+G3075+G3076</f>
        <v>261053.30000000002</v>
      </c>
      <c r="H3072" s="938"/>
      <c r="I3072" s="39"/>
      <c r="J3072" s="39"/>
      <c r="K3072" s="39"/>
      <c r="L3072" s="39"/>
      <c r="M3072" s="39"/>
    </row>
    <row r="3073" spans="1:13" ht="48.75" customHeight="1" x14ac:dyDescent="0.2">
      <c r="A3073" s="956"/>
      <c r="B3073" s="951"/>
      <c r="C3073" s="410" t="s">
        <v>210</v>
      </c>
      <c r="D3073" s="285">
        <v>0</v>
      </c>
      <c r="E3073" s="285">
        <v>0</v>
      </c>
      <c r="F3073" s="257">
        <v>0</v>
      </c>
      <c r="G3073" s="285">
        <v>0</v>
      </c>
      <c r="H3073" s="939"/>
      <c r="I3073" s="39"/>
      <c r="J3073" s="39"/>
      <c r="K3073" s="39"/>
      <c r="L3073" s="39"/>
      <c r="M3073" s="39"/>
    </row>
    <row r="3074" spans="1:13" ht="53.25" customHeight="1" x14ac:dyDescent="0.2">
      <c r="A3074" s="956"/>
      <c r="B3074" s="951"/>
      <c r="C3074" s="580" t="s">
        <v>2</v>
      </c>
      <c r="D3074" s="285">
        <f>D3109</f>
        <v>26383</v>
      </c>
      <c r="E3074" s="285">
        <f>E3109</f>
        <v>26097.9</v>
      </c>
      <c r="F3074" s="257">
        <f>E3074/D3074*100</f>
        <v>98.919379903725897</v>
      </c>
      <c r="G3074" s="285">
        <f>G3109</f>
        <v>26097.9</v>
      </c>
      <c r="H3074" s="939"/>
      <c r="I3074" s="39"/>
      <c r="J3074" s="39"/>
      <c r="K3074" s="39"/>
      <c r="L3074" s="39"/>
      <c r="M3074" s="39"/>
    </row>
    <row r="3075" spans="1:13" ht="54.75" customHeight="1" x14ac:dyDescent="0.2">
      <c r="A3075" s="956"/>
      <c r="B3075" s="951"/>
      <c r="C3075" s="580" t="s">
        <v>1224</v>
      </c>
      <c r="D3075" s="285">
        <f>D3080+D3085+D3090+D3095+D3100+D3105+D3110+D3115+D3120+D3125+D3130+D3135+D3140+D3145+D3150+D3155+D3160</f>
        <v>259003.16</v>
      </c>
      <c r="E3075" s="285">
        <f>E3080+E3085+E3090+E3095+E3100+E3105+E3110+E3115+E3120+E3125+E3130+E3135+E3140+E3145+E3150+E3160+E3155</f>
        <v>234955.40000000002</v>
      </c>
      <c r="F3075" s="257">
        <f>E3075/D3075*100</f>
        <v>90.715263860101174</v>
      </c>
      <c r="G3075" s="285">
        <f>G3080+G3085+G3090+G3095+G3100+G3105+G3110+G3115+G3120+G3125+G3130+G3135+G3140+G3145+G3150+G3155+G3160+G3165</f>
        <v>234955.40000000002</v>
      </c>
      <c r="H3075" s="939"/>
      <c r="I3075" s="39"/>
      <c r="J3075" s="39"/>
      <c r="K3075" s="39"/>
      <c r="L3075" s="39"/>
      <c r="M3075" s="39"/>
    </row>
    <row r="3076" spans="1:13" ht="31.5" customHeight="1" x14ac:dyDescent="0.2">
      <c r="A3076" s="997"/>
      <c r="B3076" s="951"/>
      <c r="C3076" s="580" t="s">
        <v>268</v>
      </c>
      <c r="D3076" s="285">
        <v>0</v>
      </c>
      <c r="E3076" s="285">
        <v>0</v>
      </c>
      <c r="F3076" s="257">
        <v>0</v>
      </c>
      <c r="G3076" s="285">
        <v>0</v>
      </c>
      <c r="H3076" s="940"/>
      <c r="I3076" s="39"/>
      <c r="J3076" s="39"/>
      <c r="K3076" s="39"/>
      <c r="L3076" s="39"/>
      <c r="M3076" s="39"/>
    </row>
    <row r="3077" spans="1:13" ht="24" customHeight="1" x14ac:dyDescent="0.2">
      <c r="A3077" s="950" t="s">
        <v>18</v>
      </c>
      <c r="B3077" s="951" t="s">
        <v>734</v>
      </c>
      <c r="C3077" s="256" t="s">
        <v>267</v>
      </c>
      <c r="D3077" s="285">
        <f>D3078+D3079+D3080+D3081</f>
        <v>38816.699999999997</v>
      </c>
      <c r="E3077" s="267">
        <f>E3078+E3079+E3080+E3081</f>
        <v>38816.69</v>
      </c>
      <c r="F3077" s="257">
        <f>E3077/D3077*100</f>
        <v>99.999974237892459</v>
      </c>
      <c r="G3077" s="285">
        <f>G3078+G3079+G3080+G3081</f>
        <v>38816.69</v>
      </c>
      <c r="H3077" s="938" t="s">
        <v>1282</v>
      </c>
      <c r="I3077" s="39"/>
      <c r="J3077" s="39"/>
      <c r="K3077" s="39"/>
      <c r="L3077" s="39"/>
      <c r="M3077" s="39"/>
    </row>
    <row r="3078" spans="1:13" ht="48" customHeight="1" x14ac:dyDescent="0.2">
      <c r="A3078" s="950"/>
      <c r="B3078" s="951"/>
      <c r="C3078" s="599" t="s">
        <v>210</v>
      </c>
      <c r="D3078" s="285">
        <v>0</v>
      </c>
      <c r="E3078" s="267">
        <v>0</v>
      </c>
      <c r="F3078" s="257">
        <v>0</v>
      </c>
      <c r="G3078" s="285">
        <v>0</v>
      </c>
      <c r="H3078" s="939"/>
      <c r="I3078" s="39"/>
      <c r="J3078" s="39"/>
      <c r="K3078" s="39"/>
      <c r="L3078" s="39"/>
      <c r="M3078" s="39"/>
    </row>
    <row r="3079" spans="1:13" ht="51.75" customHeight="1" x14ac:dyDescent="0.2">
      <c r="A3079" s="950"/>
      <c r="B3079" s="951"/>
      <c r="C3079" s="260" t="s">
        <v>2</v>
      </c>
      <c r="D3079" s="285">
        <v>0</v>
      </c>
      <c r="E3079" s="267">
        <v>0</v>
      </c>
      <c r="F3079" s="257">
        <v>0</v>
      </c>
      <c r="G3079" s="285">
        <v>0</v>
      </c>
      <c r="H3079" s="939"/>
      <c r="I3079" s="39"/>
      <c r="J3079" s="39"/>
      <c r="K3079" s="39"/>
      <c r="L3079" s="39"/>
      <c r="M3079" s="39"/>
    </row>
    <row r="3080" spans="1:13" ht="30" x14ac:dyDescent="0.2">
      <c r="A3080" s="950"/>
      <c r="B3080" s="951"/>
      <c r="C3080" s="260" t="s">
        <v>1224</v>
      </c>
      <c r="D3080" s="285">
        <v>38816.699999999997</v>
      </c>
      <c r="E3080" s="267">
        <v>38816.69</v>
      </c>
      <c r="F3080" s="257">
        <f>E3080/D3080*100</f>
        <v>99.999974237892459</v>
      </c>
      <c r="G3080" s="267">
        <v>38816.69</v>
      </c>
      <c r="H3080" s="939"/>
      <c r="I3080" s="39"/>
      <c r="J3080" s="39"/>
      <c r="K3080" s="39"/>
      <c r="L3080" s="39"/>
      <c r="M3080" s="39"/>
    </row>
    <row r="3081" spans="1:13" ht="37.5" customHeight="1" x14ac:dyDescent="0.2">
      <c r="A3081" s="950"/>
      <c r="B3081" s="951"/>
      <c r="C3081" s="260" t="s">
        <v>268</v>
      </c>
      <c r="D3081" s="285">
        <v>0</v>
      </c>
      <c r="E3081" s="267">
        <v>0</v>
      </c>
      <c r="F3081" s="257">
        <v>0</v>
      </c>
      <c r="G3081" s="285">
        <v>0</v>
      </c>
      <c r="H3081" s="940"/>
      <c r="I3081" s="39"/>
      <c r="J3081" s="39"/>
      <c r="K3081" s="39"/>
      <c r="L3081" s="39"/>
      <c r="M3081" s="39"/>
    </row>
    <row r="3082" spans="1:13" ht="24" customHeight="1" x14ac:dyDescent="0.2">
      <c r="A3082" s="950" t="s">
        <v>105</v>
      </c>
      <c r="B3082" s="951" t="s">
        <v>735</v>
      </c>
      <c r="C3082" s="256" t="s">
        <v>267</v>
      </c>
      <c r="D3082" s="285">
        <f>D3083+D3084+D3085+D3086</f>
        <v>24940.45</v>
      </c>
      <c r="E3082" s="267">
        <f>E3083+E3084+E3085+E3086</f>
        <v>23924.3</v>
      </c>
      <c r="F3082" s="257">
        <f>E3082/D3082*100</f>
        <v>95.925695005503101</v>
      </c>
      <c r="G3082" s="285">
        <f>G3083+G3084+G3085+G3086</f>
        <v>23924.3</v>
      </c>
      <c r="H3082" s="938" t="s">
        <v>1282</v>
      </c>
      <c r="I3082" s="39"/>
      <c r="J3082" s="39"/>
      <c r="K3082" s="39"/>
      <c r="L3082" s="39"/>
      <c r="M3082" s="39"/>
    </row>
    <row r="3083" spans="1:13" ht="51.75" customHeight="1" x14ac:dyDescent="0.2">
      <c r="A3083" s="950"/>
      <c r="B3083" s="951"/>
      <c r="C3083" s="599" t="s">
        <v>210</v>
      </c>
      <c r="D3083" s="285">
        <v>0</v>
      </c>
      <c r="E3083" s="267">
        <v>0</v>
      </c>
      <c r="F3083" s="257">
        <v>0</v>
      </c>
      <c r="G3083" s="285">
        <v>0</v>
      </c>
      <c r="H3083" s="939"/>
      <c r="I3083" s="39"/>
      <c r="J3083" s="39"/>
      <c r="K3083" s="39"/>
      <c r="L3083" s="39"/>
      <c r="M3083" s="39"/>
    </row>
    <row r="3084" spans="1:13" ht="52.5" customHeight="1" x14ac:dyDescent="0.2">
      <c r="A3084" s="950"/>
      <c r="B3084" s="951"/>
      <c r="C3084" s="260" t="s">
        <v>2</v>
      </c>
      <c r="D3084" s="285">
        <v>0</v>
      </c>
      <c r="E3084" s="267">
        <v>0</v>
      </c>
      <c r="F3084" s="257">
        <v>0</v>
      </c>
      <c r="G3084" s="285">
        <v>0</v>
      </c>
      <c r="H3084" s="939"/>
      <c r="I3084" s="39"/>
      <c r="J3084" s="39"/>
      <c r="K3084" s="39"/>
      <c r="L3084" s="39"/>
      <c r="M3084" s="39"/>
    </row>
    <row r="3085" spans="1:13" ht="49.5" customHeight="1" x14ac:dyDescent="0.2">
      <c r="A3085" s="950"/>
      <c r="B3085" s="951"/>
      <c r="C3085" s="260" t="s">
        <v>1224</v>
      </c>
      <c r="D3085" s="285">
        <v>24940.45</v>
      </c>
      <c r="E3085" s="267">
        <v>23924.3</v>
      </c>
      <c r="F3085" s="257">
        <f>E3085/D3085*100</f>
        <v>95.925695005503101</v>
      </c>
      <c r="G3085" s="267">
        <v>23924.3</v>
      </c>
      <c r="H3085" s="939"/>
      <c r="I3085" s="39"/>
      <c r="J3085" s="39"/>
      <c r="K3085" s="39"/>
      <c r="L3085" s="39"/>
      <c r="M3085" s="39"/>
    </row>
    <row r="3086" spans="1:13" ht="40.5" customHeight="1" x14ac:dyDescent="0.2">
      <c r="A3086" s="950"/>
      <c r="B3086" s="951"/>
      <c r="C3086" s="260" t="s">
        <v>268</v>
      </c>
      <c r="D3086" s="285">
        <v>0</v>
      </c>
      <c r="E3086" s="267">
        <v>0</v>
      </c>
      <c r="F3086" s="257">
        <v>0</v>
      </c>
      <c r="G3086" s="285">
        <v>0</v>
      </c>
      <c r="H3086" s="940"/>
      <c r="I3086" s="39"/>
      <c r="J3086" s="39"/>
      <c r="K3086" s="39"/>
      <c r="L3086" s="39"/>
      <c r="M3086" s="39"/>
    </row>
    <row r="3087" spans="1:13" ht="28.5" customHeight="1" x14ac:dyDescent="0.2">
      <c r="A3087" s="950" t="s">
        <v>107</v>
      </c>
      <c r="B3087" s="951" t="s">
        <v>736</v>
      </c>
      <c r="C3087" s="256" t="s">
        <v>267</v>
      </c>
      <c r="D3087" s="285">
        <f>D3088+D3089+D3090+D3091</f>
        <v>4178.92</v>
      </c>
      <c r="E3087" s="267">
        <f>E3088+E3089+E3090+E3091</f>
        <v>4178.92</v>
      </c>
      <c r="F3087" s="257">
        <f>E3087/D3087*100</f>
        <v>100</v>
      </c>
      <c r="G3087" s="285">
        <f>G3088+G3089+G3090+G3091</f>
        <v>4178.92</v>
      </c>
      <c r="H3087" s="938" t="s">
        <v>1282</v>
      </c>
      <c r="I3087" s="39"/>
      <c r="J3087" s="39"/>
      <c r="K3087" s="39"/>
      <c r="L3087" s="39"/>
      <c r="M3087" s="39"/>
    </row>
    <row r="3088" spans="1:13" ht="45" x14ac:dyDescent="0.2">
      <c r="A3088" s="950"/>
      <c r="B3088" s="951"/>
      <c r="C3088" s="599" t="s">
        <v>210</v>
      </c>
      <c r="D3088" s="285">
        <v>0</v>
      </c>
      <c r="E3088" s="267">
        <v>0</v>
      </c>
      <c r="F3088" s="257">
        <v>0</v>
      </c>
      <c r="G3088" s="285">
        <v>0</v>
      </c>
      <c r="H3088" s="939"/>
      <c r="I3088" s="39"/>
      <c r="J3088" s="39"/>
      <c r="K3088" s="39"/>
      <c r="L3088" s="39"/>
      <c r="M3088" s="39"/>
    </row>
    <row r="3089" spans="1:13" ht="45" x14ac:dyDescent="0.2">
      <c r="A3089" s="950"/>
      <c r="B3089" s="951"/>
      <c r="C3089" s="260" t="s">
        <v>2</v>
      </c>
      <c r="D3089" s="285">
        <v>0</v>
      </c>
      <c r="E3089" s="267">
        <v>0</v>
      </c>
      <c r="F3089" s="257">
        <v>0</v>
      </c>
      <c r="G3089" s="285">
        <v>0</v>
      </c>
      <c r="H3089" s="939"/>
      <c r="I3089" s="39"/>
      <c r="J3089" s="39"/>
      <c r="K3089" s="39"/>
      <c r="L3089" s="39"/>
      <c r="M3089" s="39"/>
    </row>
    <row r="3090" spans="1:13" ht="30" x14ac:dyDescent="0.2">
      <c r="A3090" s="950"/>
      <c r="B3090" s="951"/>
      <c r="C3090" s="260" t="s">
        <v>1224</v>
      </c>
      <c r="D3090" s="285">
        <v>4178.92</v>
      </c>
      <c r="E3090" s="267">
        <v>4178.92</v>
      </c>
      <c r="F3090" s="257">
        <f>E3090/D3090*100</f>
        <v>100</v>
      </c>
      <c r="G3090" s="267">
        <v>4178.92</v>
      </c>
      <c r="H3090" s="939"/>
      <c r="I3090" s="39"/>
      <c r="J3090" s="39"/>
      <c r="K3090" s="39"/>
      <c r="L3090" s="39"/>
      <c r="M3090" s="39"/>
    </row>
    <row r="3091" spans="1:13" ht="45" customHeight="1" x14ac:dyDescent="0.2">
      <c r="A3091" s="950"/>
      <c r="B3091" s="951"/>
      <c r="C3091" s="260" t="s">
        <v>268</v>
      </c>
      <c r="D3091" s="285">
        <v>0</v>
      </c>
      <c r="E3091" s="267">
        <v>0</v>
      </c>
      <c r="F3091" s="257">
        <v>0</v>
      </c>
      <c r="G3091" s="285">
        <v>0</v>
      </c>
      <c r="H3091" s="940"/>
      <c r="I3091" s="39"/>
      <c r="J3091" s="39"/>
      <c r="K3091" s="39"/>
      <c r="L3091" s="39"/>
      <c r="M3091" s="39"/>
    </row>
    <row r="3092" spans="1:13" ht="21.75" customHeight="1" x14ac:dyDescent="0.2">
      <c r="A3092" s="950" t="s">
        <v>135</v>
      </c>
      <c r="B3092" s="951" t="s">
        <v>737</v>
      </c>
      <c r="C3092" s="256" t="s">
        <v>267</v>
      </c>
      <c r="D3092" s="285">
        <f>D3093+D3094+D3095+D3096</f>
        <v>139296.91</v>
      </c>
      <c r="E3092" s="267">
        <f>E3093+E3094+E3095+E3096</f>
        <v>137195.91</v>
      </c>
      <c r="F3092" s="257">
        <f>E3092/D3092*100</f>
        <v>98.49171097908777</v>
      </c>
      <c r="G3092" s="285">
        <f>G3093+G3094+G3095+G3096</f>
        <v>137195.91</v>
      </c>
      <c r="H3092" s="938" t="s">
        <v>1282</v>
      </c>
      <c r="I3092" s="39"/>
      <c r="J3092" s="552"/>
      <c r="K3092" s="39"/>
      <c r="L3092" s="39"/>
      <c r="M3092" s="39"/>
    </row>
    <row r="3093" spans="1:13" ht="45" x14ac:dyDescent="0.2">
      <c r="A3093" s="950"/>
      <c r="B3093" s="951"/>
      <c r="C3093" s="599" t="s">
        <v>210</v>
      </c>
      <c r="D3093" s="285">
        <v>0</v>
      </c>
      <c r="E3093" s="267">
        <v>0</v>
      </c>
      <c r="F3093" s="257">
        <v>0</v>
      </c>
      <c r="G3093" s="285">
        <v>0</v>
      </c>
      <c r="H3093" s="939"/>
      <c r="I3093" s="39"/>
      <c r="J3093" s="39"/>
      <c r="K3093" s="39"/>
      <c r="L3093" s="39"/>
      <c r="M3093" s="39"/>
    </row>
    <row r="3094" spans="1:13" ht="45" x14ac:dyDescent="0.2">
      <c r="A3094" s="950"/>
      <c r="B3094" s="951"/>
      <c r="C3094" s="260" t="s">
        <v>2</v>
      </c>
      <c r="D3094" s="285">
        <v>0</v>
      </c>
      <c r="E3094" s="267">
        <v>0</v>
      </c>
      <c r="F3094" s="257">
        <v>0</v>
      </c>
      <c r="G3094" s="285">
        <v>0</v>
      </c>
      <c r="H3094" s="939"/>
      <c r="I3094" s="39"/>
      <c r="J3094" s="39"/>
      <c r="K3094" s="39"/>
      <c r="L3094" s="39"/>
      <c r="M3094" s="39"/>
    </row>
    <row r="3095" spans="1:13" ht="30" x14ac:dyDescent="0.2">
      <c r="A3095" s="950"/>
      <c r="B3095" s="951"/>
      <c r="C3095" s="260" t="s">
        <v>1224</v>
      </c>
      <c r="D3095" s="285">
        <v>139296.91</v>
      </c>
      <c r="E3095" s="267">
        <v>137195.91</v>
      </c>
      <c r="F3095" s="257">
        <f>E3095/D3095*100</f>
        <v>98.49171097908777</v>
      </c>
      <c r="G3095" s="267">
        <v>137195.91</v>
      </c>
      <c r="H3095" s="939"/>
      <c r="I3095" s="39"/>
      <c r="J3095" s="39"/>
      <c r="K3095" s="39"/>
      <c r="L3095" s="39"/>
      <c r="M3095" s="39"/>
    </row>
    <row r="3096" spans="1:13" ht="42.75" customHeight="1" x14ac:dyDescent="0.2">
      <c r="A3096" s="950"/>
      <c r="B3096" s="951"/>
      <c r="C3096" s="260" t="s">
        <v>268</v>
      </c>
      <c r="D3096" s="285">
        <v>0</v>
      </c>
      <c r="E3096" s="267">
        <v>0</v>
      </c>
      <c r="F3096" s="257">
        <v>0</v>
      </c>
      <c r="G3096" s="285">
        <v>0</v>
      </c>
      <c r="H3096" s="940"/>
      <c r="I3096" s="39"/>
      <c r="J3096" s="39"/>
      <c r="K3096" s="39"/>
      <c r="L3096" s="39"/>
      <c r="M3096" s="39"/>
    </row>
    <row r="3097" spans="1:13" ht="23.25" customHeight="1" x14ac:dyDescent="0.2">
      <c r="A3097" s="950" t="s">
        <v>136</v>
      </c>
      <c r="B3097" s="951" t="s">
        <v>738</v>
      </c>
      <c r="C3097" s="256" t="s">
        <v>267</v>
      </c>
      <c r="D3097" s="285">
        <f>D3098+D3099+D3100+D3101</f>
        <v>7704.9</v>
      </c>
      <c r="E3097" s="267">
        <f>E3098+E3099+E3100+E3101</f>
        <v>0</v>
      </c>
      <c r="F3097" s="257">
        <f>E3097/D3097*100</f>
        <v>0</v>
      </c>
      <c r="G3097" s="285">
        <f>G3098+G3099+G3100+G3101</f>
        <v>0</v>
      </c>
      <c r="H3097" s="938" t="s">
        <v>1282</v>
      </c>
      <c r="I3097" s="39"/>
      <c r="J3097" s="39"/>
      <c r="K3097" s="39"/>
      <c r="L3097" s="39"/>
      <c r="M3097" s="39"/>
    </row>
    <row r="3098" spans="1:13" ht="56.25" customHeight="1" x14ac:dyDescent="0.2">
      <c r="A3098" s="950"/>
      <c r="B3098" s="951"/>
      <c r="C3098" s="599" t="s">
        <v>210</v>
      </c>
      <c r="D3098" s="285">
        <v>0</v>
      </c>
      <c r="E3098" s="267">
        <v>0</v>
      </c>
      <c r="F3098" s="257">
        <v>0</v>
      </c>
      <c r="G3098" s="285">
        <v>0</v>
      </c>
      <c r="H3098" s="939"/>
      <c r="I3098" s="39"/>
      <c r="J3098" s="39"/>
      <c r="K3098" s="39"/>
      <c r="L3098" s="39"/>
      <c r="M3098" s="39"/>
    </row>
    <row r="3099" spans="1:13" ht="45" x14ac:dyDescent="0.2">
      <c r="A3099" s="950"/>
      <c r="B3099" s="951"/>
      <c r="C3099" s="260" t="s">
        <v>2</v>
      </c>
      <c r="D3099" s="285">
        <v>0</v>
      </c>
      <c r="E3099" s="267">
        <v>0</v>
      </c>
      <c r="F3099" s="257">
        <v>0</v>
      </c>
      <c r="G3099" s="285">
        <v>0</v>
      </c>
      <c r="H3099" s="939"/>
      <c r="I3099" s="39"/>
      <c r="J3099" s="39"/>
      <c r="K3099" s="39"/>
      <c r="L3099" s="39"/>
      <c r="M3099" s="39"/>
    </row>
    <row r="3100" spans="1:13" ht="30" x14ac:dyDescent="0.2">
      <c r="A3100" s="950"/>
      <c r="B3100" s="951"/>
      <c r="C3100" s="260" t="s">
        <v>1224</v>
      </c>
      <c r="D3100" s="285">
        <v>7704.9</v>
      </c>
      <c r="E3100" s="267">
        <v>0</v>
      </c>
      <c r="F3100" s="257">
        <f>E3100/D3100*100</f>
        <v>0</v>
      </c>
      <c r="G3100" s="285">
        <f>E3100</f>
        <v>0</v>
      </c>
      <c r="H3100" s="939"/>
      <c r="I3100" s="39"/>
      <c r="J3100" s="39"/>
      <c r="K3100" s="39"/>
      <c r="L3100" s="39"/>
      <c r="M3100" s="39"/>
    </row>
    <row r="3101" spans="1:13" ht="48.75" customHeight="1" x14ac:dyDescent="0.2">
      <c r="A3101" s="950"/>
      <c r="B3101" s="951"/>
      <c r="C3101" s="260" t="s">
        <v>268</v>
      </c>
      <c r="D3101" s="285">
        <v>0</v>
      </c>
      <c r="E3101" s="267">
        <v>0</v>
      </c>
      <c r="F3101" s="257">
        <v>0</v>
      </c>
      <c r="G3101" s="285">
        <v>0</v>
      </c>
      <c r="H3101" s="940"/>
      <c r="I3101" s="39"/>
      <c r="J3101" s="39"/>
      <c r="K3101" s="39"/>
      <c r="L3101" s="39"/>
      <c r="M3101" s="39"/>
    </row>
    <row r="3102" spans="1:13" ht="23.25" customHeight="1" x14ac:dyDescent="0.2">
      <c r="A3102" s="950" t="s">
        <v>138</v>
      </c>
      <c r="B3102" s="951" t="s">
        <v>739</v>
      </c>
      <c r="C3102" s="256" t="s">
        <v>267</v>
      </c>
      <c r="D3102" s="285">
        <f>D3103+D3104+D3105+D3106</f>
        <v>1181.73</v>
      </c>
      <c r="E3102" s="267">
        <f>E3103+E3104+E3105+E3106</f>
        <v>1180.22</v>
      </c>
      <c r="F3102" s="257">
        <f>E3102/D3102*100</f>
        <v>99.872221234969075</v>
      </c>
      <c r="G3102" s="285">
        <f>G3103+G3104+G3105+G3106</f>
        <v>1180.22</v>
      </c>
      <c r="H3102" s="938" t="s">
        <v>1282</v>
      </c>
      <c r="I3102" s="39"/>
      <c r="J3102" s="517">
        <f>D3102-E3102</f>
        <v>1.5099999999999909</v>
      </c>
      <c r="K3102" s="39"/>
      <c r="L3102" s="39"/>
      <c r="M3102" s="39"/>
    </row>
    <row r="3103" spans="1:13" ht="48" customHeight="1" x14ac:dyDescent="0.2">
      <c r="A3103" s="950"/>
      <c r="B3103" s="951"/>
      <c r="C3103" s="599" t="s">
        <v>210</v>
      </c>
      <c r="D3103" s="285">
        <v>0</v>
      </c>
      <c r="E3103" s="267">
        <v>0</v>
      </c>
      <c r="F3103" s="257">
        <v>0</v>
      </c>
      <c r="G3103" s="285">
        <v>0</v>
      </c>
      <c r="H3103" s="939"/>
      <c r="I3103" s="39"/>
      <c r="J3103" s="39"/>
      <c r="K3103" s="39"/>
      <c r="L3103" s="39"/>
      <c r="M3103" s="39"/>
    </row>
    <row r="3104" spans="1:13" ht="45" x14ac:dyDescent="0.2">
      <c r="A3104" s="950"/>
      <c r="B3104" s="951"/>
      <c r="C3104" s="260" t="s">
        <v>2</v>
      </c>
      <c r="D3104" s="285">
        <v>0</v>
      </c>
      <c r="E3104" s="267">
        <v>0</v>
      </c>
      <c r="F3104" s="257">
        <v>0</v>
      </c>
      <c r="G3104" s="285">
        <v>0</v>
      </c>
      <c r="H3104" s="939"/>
      <c r="I3104" s="39"/>
      <c r="J3104" s="39"/>
      <c r="K3104" s="39"/>
      <c r="L3104" s="39"/>
      <c r="M3104" s="39"/>
    </row>
    <row r="3105" spans="1:13" ht="30" x14ac:dyDescent="0.2">
      <c r="A3105" s="950"/>
      <c r="B3105" s="951"/>
      <c r="C3105" s="260" t="s">
        <v>1224</v>
      </c>
      <c r="D3105" s="285">
        <v>1181.73</v>
      </c>
      <c r="E3105" s="267">
        <v>1180.22</v>
      </c>
      <c r="F3105" s="257">
        <f>E3105/D3105*100</f>
        <v>99.872221234969075</v>
      </c>
      <c r="G3105" s="285">
        <f>E3105</f>
        <v>1180.22</v>
      </c>
      <c r="H3105" s="939"/>
      <c r="I3105" s="39"/>
      <c r="J3105" s="39"/>
      <c r="K3105" s="39"/>
      <c r="L3105" s="39"/>
      <c r="M3105" s="39"/>
    </row>
    <row r="3106" spans="1:13" ht="40.5" customHeight="1" x14ac:dyDescent="0.2">
      <c r="A3106" s="950"/>
      <c r="B3106" s="951"/>
      <c r="C3106" s="260" t="s">
        <v>268</v>
      </c>
      <c r="D3106" s="285">
        <v>0</v>
      </c>
      <c r="E3106" s="267">
        <v>0</v>
      </c>
      <c r="F3106" s="257">
        <v>0</v>
      </c>
      <c r="G3106" s="285">
        <v>0</v>
      </c>
      <c r="H3106" s="940"/>
      <c r="I3106" s="39"/>
      <c r="J3106" s="39"/>
      <c r="K3106" s="39"/>
      <c r="L3106" s="39"/>
      <c r="M3106" s="39"/>
    </row>
    <row r="3107" spans="1:13" ht="25.5" customHeight="1" x14ac:dyDescent="0.2">
      <c r="A3107" s="950" t="s">
        <v>203</v>
      </c>
      <c r="B3107" s="951" t="s">
        <v>740</v>
      </c>
      <c r="C3107" s="256" t="s">
        <v>267</v>
      </c>
      <c r="D3107" s="285">
        <f>D3108+D3109+D3110+D3111</f>
        <v>44991</v>
      </c>
      <c r="E3107" s="267">
        <f>E3108+E3109+E3110+E3111</f>
        <v>43347.839999999997</v>
      </c>
      <c r="F3107" s="257">
        <f>E3107/D3107*100</f>
        <v>96.347802893912103</v>
      </c>
      <c r="G3107" s="285">
        <f>G3108+G3109+G3110+G3111</f>
        <v>43347.839999999997</v>
      </c>
      <c r="H3107" s="938" t="s">
        <v>1282</v>
      </c>
      <c r="I3107" s="39"/>
      <c r="J3107" s="39"/>
      <c r="K3107" s="39"/>
      <c r="L3107" s="39"/>
      <c r="M3107" s="39"/>
    </row>
    <row r="3108" spans="1:13" ht="51" customHeight="1" x14ac:dyDescent="0.2">
      <c r="A3108" s="950"/>
      <c r="B3108" s="951"/>
      <c r="C3108" s="599" t="s">
        <v>210</v>
      </c>
      <c r="D3108" s="285">
        <v>0</v>
      </c>
      <c r="E3108" s="267">
        <v>0</v>
      </c>
      <c r="F3108" s="257">
        <v>0</v>
      </c>
      <c r="G3108" s="285">
        <v>0</v>
      </c>
      <c r="H3108" s="939"/>
      <c r="I3108" s="39"/>
      <c r="J3108" s="39"/>
      <c r="K3108" s="39"/>
      <c r="L3108" s="39"/>
      <c r="M3108" s="39"/>
    </row>
    <row r="3109" spans="1:13" ht="45" x14ac:dyDescent="0.2">
      <c r="A3109" s="950"/>
      <c r="B3109" s="951"/>
      <c r="C3109" s="260" t="s">
        <v>2</v>
      </c>
      <c r="D3109" s="285">
        <v>26383</v>
      </c>
      <c r="E3109" s="267">
        <v>26097.9</v>
      </c>
      <c r="F3109" s="257">
        <f>E3109/D3109*100</f>
        <v>98.919379903725897</v>
      </c>
      <c r="G3109" s="285">
        <f>E3109</f>
        <v>26097.9</v>
      </c>
      <c r="H3109" s="939"/>
      <c r="I3109" s="39"/>
      <c r="J3109" s="39"/>
      <c r="K3109" s="39"/>
      <c r="L3109" s="39"/>
      <c r="M3109" s="39"/>
    </row>
    <row r="3110" spans="1:13" ht="51" customHeight="1" x14ac:dyDescent="0.2">
      <c r="A3110" s="950"/>
      <c r="B3110" s="951"/>
      <c r="C3110" s="260" t="s">
        <v>1224</v>
      </c>
      <c r="D3110" s="285">
        <v>18608</v>
      </c>
      <c r="E3110" s="267">
        <v>17249.939999999999</v>
      </c>
      <c r="F3110" s="257">
        <f>E3110/D3110*100</f>
        <v>92.701741186586403</v>
      </c>
      <c r="G3110" s="285">
        <f>E3110</f>
        <v>17249.939999999999</v>
      </c>
      <c r="H3110" s="939"/>
      <c r="I3110" s="39"/>
      <c r="J3110" s="39"/>
      <c r="K3110" s="39"/>
      <c r="L3110" s="39"/>
      <c r="M3110" s="39"/>
    </row>
    <row r="3111" spans="1:13" ht="41.25" customHeight="1" x14ac:dyDescent="0.2">
      <c r="A3111" s="950"/>
      <c r="B3111" s="951"/>
      <c r="C3111" s="260" t="s">
        <v>268</v>
      </c>
      <c r="D3111" s="285">
        <v>0</v>
      </c>
      <c r="E3111" s="267">
        <v>0</v>
      </c>
      <c r="F3111" s="257">
        <v>0</v>
      </c>
      <c r="G3111" s="285">
        <v>0</v>
      </c>
      <c r="H3111" s="940"/>
      <c r="I3111" s="39"/>
      <c r="J3111" s="39"/>
      <c r="K3111" s="39"/>
      <c r="L3111" s="39"/>
      <c r="M3111" s="39"/>
    </row>
    <row r="3112" spans="1:13" ht="28.5" customHeight="1" x14ac:dyDescent="0.2">
      <c r="A3112" s="950" t="s">
        <v>204</v>
      </c>
      <c r="B3112" s="951" t="s">
        <v>741</v>
      </c>
      <c r="C3112" s="256" t="s">
        <v>267</v>
      </c>
      <c r="D3112" s="285">
        <f>D3113+D3114+D3115+D3116</f>
        <v>3795.94</v>
      </c>
      <c r="E3112" s="267">
        <f>E3113+E3114+E3115+E3116</f>
        <v>1564.96</v>
      </c>
      <c r="F3112" s="257">
        <f>E3112/D3112*100</f>
        <v>41.227205909471699</v>
      </c>
      <c r="G3112" s="285">
        <f>G3113+G3114+G3115+G3116</f>
        <v>1564.96</v>
      </c>
      <c r="H3112" s="938" t="s">
        <v>1421</v>
      </c>
      <c r="I3112" s="39"/>
      <c r="J3112" s="39"/>
      <c r="K3112" s="39"/>
      <c r="L3112" s="39"/>
      <c r="M3112" s="39"/>
    </row>
    <row r="3113" spans="1:13" ht="60" customHeight="1" x14ac:dyDescent="0.2">
      <c r="A3113" s="950"/>
      <c r="B3113" s="951"/>
      <c r="C3113" s="599" t="s">
        <v>210</v>
      </c>
      <c r="D3113" s="285">
        <v>0</v>
      </c>
      <c r="E3113" s="267">
        <v>0</v>
      </c>
      <c r="F3113" s="257">
        <v>0</v>
      </c>
      <c r="G3113" s="285">
        <v>0</v>
      </c>
      <c r="H3113" s="939"/>
      <c r="I3113" s="39"/>
      <c r="J3113" s="39"/>
      <c r="K3113" s="39"/>
      <c r="L3113" s="39"/>
      <c r="M3113" s="39"/>
    </row>
    <row r="3114" spans="1:13" ht="53.25" customHeight="1" x14ac:dyDescent="0.2">
      <c r="A3114" s="950"/>
      <c r="B3114" s="951"/>
      <c r="C3114" s="260" t="s">
        <v>2</v>
      </c>
      <c r="D3114" s="285">
        <v>0</v>
      </c>
      <c r="E3114" s="267">
        <v>0</v>
      </c>
      <c r="F3114" s="257">
        <v>0</v>
      </c>
      <c r="G3114" s="285">
        <v>0</v>
      </c>
      <c r="H3114" s="939"/>
      <c r="I3114" s="39"/>
      <c r="J3114" s="39"/>
      <c r="K3114" s="39"/>
      <c r="L3114" s="39"/>
      <c r="M3114" s="39"/>
    </row>
    <row r="3115" spans="1:13" ht="50.25" customHeight="1" x14ac:dyDescent="0.2">
      <c r="A3115" s="950"/>
      <c r="B3115" s="951"/>
      <c r="C3115" s="260" t="s">
        <v>1224</v>
      </c>
      <c r="D3115" s="285">
        <v>3795.94</v>
      </c>
      <c r="E3115" s="267">
        <v>1564.96</v>
      </c>
      <c r="F3115" s="257">
        <f>E3115/D3115*100</f>
        <v>41.227205909471699</v>
      </c>
      <c r="G3115" s="285">
        <f>E3115</f>
        <v>1564.96</v>
      </c>
      <c r="H3115" s="939"/>
      <c r="I3115" s="39"/>
      <c r="J3115" s="39"/>
      <c r="K3115" s="39"/>
      <c r="L3115" s="39"/>
      <c r="M3115" s="39"/>
    </row>
    <row r="3116" spans="1:13" ht="60.75" customHeight="1" x14ac:dyDescent="0.2">
      <c r="A3116" s="950"/>
      <c r="B3116" s="951"/>
      <c r="C3116" s="260" t="s">
        <v>268</v>
      </c>
      <c r="D3116" s="285">
        <v>0</v>
      </c>
      <c r="E3116" s="267">
        <v>0</v>
      </c>
      <c r="F3116" s="257">
        <v>0</v>
      </c>
      <c r="G3116" s="285">
        <v>0</v>
      </c>
      <c r="H3116" s="940"/>
      <c r="I3116" s="39"/>
      <c r="J3116" s="39"/>
      <c r="K3116" s="39"/>
      <c r="L3116" s="39"/>
      <c r="M3116" s="39"/>
    </row>
    <row r="3117" spans="1:13" ht="27.75" customHeight="1" x14ac:dyDescent="0.2">
      <c r="A3117" s="950" t="s">
        <v>205</v>
      </c>
      <c r="B3117" s="951" t="s">
        <v>742</v>
      </c>
      <c r="C3117" s="256" t="s">
        <v>267</v>
      </c>
      <c r="D3117" s="285">
        <f>D3118+D3119+D3120+D3121</f>
        <v>1072.5999999999999</v>
      </c>
      <c r="E3117" s="267">
        <f>E3118+E3119+E3120+E3121</f>
        <v>1072.5999999999999</v>
      </c>
      <c r="F3117" s="257">
        <f>E3117/D3117*100</f>
        <v>100</v>
      </c>
      <c r="G3117" s="285">
        <f>G3118+G3119+G3120+G3121</f>
        <v>1072.5999999999999</v>
      </c>
      <c r="H3117" s="938" t="s">
        <v>1282</v>
      </c>
      <c r="I3117" s="39"/>
      <c r="J3117" s="39"/>
      <c r="K3117" s="39"/>
      <c r="L3117" s="39"/>
      <c r="M3117" s="39"/>
    </row>
    <row r="3118" spans="1:13" ht="45" x14ac:dyDescent="0.2">
      <c r="A3118" s="950"/>
      <c r="B3118" s="951"/>
      <c r="C3118" s="599" t="s">
        <v>210</v>
      </c>
      <c r="D3118" s="285">
        <v>0</v>
      </c>
      <c r="E3118" s="267">
        <v>0</v>
      </c>
      <c r="F3118" s="257">
        <v>0</v>
      </c>
      <c r="G3118" s="285">
        <v>0</v>
      </c>
      <c r="H3118" s="939"/>
      <c r="I3118" s="39"/>
      <c r="J3118" s="39"/>
      <c r="K3118" s="39"/>
      <c r="L3118" s="39"/>
      <c r="M3118" s="39"/>
    </row>
    <row r="3119" spans="1:13" ht="45" x14ac:dyDescent="0.2">
      <c r="A3119" s="950"/>
      <c r="B3119" s="951"/>
      <c r="C3119" s="260" t="s">
        <v>2</v>
      </c>
      <c r="D3119" s="285">
        <v>0</v>
      </c>
      <c r="E3119" s="267">
        <v>0</v>
      </c>
      <c r="F3119" s="257">
        <v>0</v>
      </c>
      <c r="G3119" s="285">
        <v>0</v>
      </c>
      <c r="H3119" s="939"/>
      <c r="I3119" s="39"/>
      <c r="J3119" s="39"/>
      <c r="K3119" s="39"/>
      <c r="L3119" s="39"/>
      <c r="M3119" s="39"/>
    </row>
    <row r="3120" spans="1:13" ht="51.75" customHeight="1" x14ac:dyDescent="0.2">
      <c r="A3120" s="950"/>
      <c r="B3120" s="951"/>
      <c r="C3120" s="260" t="s">
        <v>1224</v>
      </c>
      <c r="D3120" s="285">
        <v>1072.5999999999999</v>
      </c>
      <c r="E3120" s="267">
        <v>1072.5999999999999</v>
      </c>
      <c r="F3120" s="257">
        <f>E3120/D3120*100</f>
        <v>100</v>
      </c>
      <c r="G3120" s="267">
        <v>1072.5999999999999</v>
      </c>
      <c r="H3120" s="939"/>
      <c r="I3120" s="39"/>
      <c r="J3120" s="39"/>
      <c r="K3120" s="39"/>
      <c r="L3120" s="39"/>
      <c r="M3120" s="39"/>
    </row>
    <row r="3121" spans="1:13" ht="37.5" customHeight="1" x14ac:dyDescent="0.2">
      <c r="A3121" s="950"/>
      <c r="B3121" s="951"/>
      <c r="C3121" s="260" t="s">
        <v>268</v>
      </c>
      <c r="D3121" s="285">
        <v>0</v>
      </c>
      <c r="E3121" s="267">
        <v>0</v>
      </c>
      <c r="F3121" s="257">
        <v>0</v>
      </c>
      <c r="G3121" s="285">
        <v>0</v>
      </c>
      <c r="H3121" s="940"/>
      <c r="I3121" s="39"/>
      <c r="J3121" s="39"/>
      <c r="K3121" s="39"/>
      <c r="L3121" s="39"/>
      <c r="M3121" s="39"/>
    </row>
    <row r="3122" spans="1:13" ht="24.75" customHeight="1" x14ac:dyDescent="0.2">
      <c r="A3122" s="950" t="s">
        <v>206</v>
      </c>
      <c r="B3122" s="951" t="s">
        <v>961</v>
      </c>
      <c r="C3122" s="256" t="s">
        <v>267</v>
      </c>
      <c r="D3122" s="285">
        <f>D3123+D3124+D3125+D3126</f>
        <v>1860.5</v>
      </c>
      <c r="E3122" s="267">
        <f>E3123+E3124+E3125+E3126</f>
        <v>1860.49</v>
      </c>
      <c r="F3122" s="257">
        <f>E3122/D3122*100</f>
        <v>99.999462510077947</v>
      </c>
      <c r="G3122" s="285">
        <f>G3123+G3124+G3125+G3126</f>
        <v>1860.49</v>
      </c>
      <c r="H3122" s="938" t="s">
        <v>1282</v>
      </c>
      <c r="I3122" s="39"/>
      <c r="J3122" s="39"/>
      <c r="K3122" s="39"/>
      <c r="L3122" s="39"/>
      <c r="M3122" s="39"/>
    </row>
    <row r="3123" spans="1:13" ht="46.5" customHeight="1" x14ac:dyDescent="0.2">
      <c r="A3123" s="950"/>
      <c r="B3123" s="951"/>
      <c r="C3123" s="599" t="s">
        <v>210</v>
      </c>
      <c r="D3123" s="285">
        <v>0</v>
      </c>
      <c r="E3123" s="267">
        <v>0</v>
      </c>
      <c r="F3123" s="257">
        <v>0</v>
      </c>
      <c r="G3123" s="285">
        <v>0</v>
      </c>
      <c r="H3123" s="939"/>
      <c r="I3123" s="39"/>
      <c r="J3123" s="39"/>
      <c r="K3123" s="39"/>
      <c r="L3123" s="39"/>
      <c r="M3123" s="39"/>
    </row>
    <row r="3124" spans="1:13" ht="48.75" customHeight="1" x14ac:dyDescent="0.2">
      <c r="A3124" s="950"/>
      <c r="B3124" s="951"/>
      <c r="C3124" s="260" t="s">
        <v>2</v>
      </c>
      <c r="D3124" s="285">
        <v>0</v>
      </c>
      <c r="E3124" s="267">
        <v>0</v>
      </c>
      <c r="F3124" s="257">
        <v>0</v>
      </c>
      <c r="G3124" s="285">
        <v>0</v>
      </c>
      <c r="H3124" s="939"/>
      <c r="I3124" s="39"/>
      <c r="J3124" s="39"/>
      <c r="K3124" s="39"/>
      <c r="L3124" s="39"/>
      <c r="M3124" s="39"/>
    </row>
    <row r="3125" spans="1:13" ht="50.25" customHeight="1" x14ac:dyDescent="0.2">
      <c r="A3125" s="950"/>
      <c r="B3125" s="951"/>
      <c r="C3125" s="260" t="s">
        <v>1224</v>
      </c>
      <c r="D3125" s="285">
        <v>1860.5</v>
      </c>
      <c r="E3125" s="267">
        <v>1860.49</v>
      </c>
      <c r="F3125" s="257">
        <f>E3125/D3125*100</f>
        <v>99.999462510077947</v>
      </c>
      <c r="G3125" s="285">
        <f>E3125</f>
        <v>1860.49</v>
      </c>
      <c r="H3125" s="939"/>
      <c r="I3125" s="39"/>
      <c r="J3125" s="39"/>
      <c r="K3125" s="39"/>
      <c r="L3125" s="39"/>
      <c r="M3125" s="39"/>
    </row>
    <row r="3126" spans="1:13" ht="36" customHeight="1" x14ac:dyDescent="0.2">
      <c r="A3126" s="950"/>
      <c r="B3126" s="951"/>
      <c r="C3126" s="260" t="s">
        <v>268</v>
      </c>
      <c r="D3126" s="285">
        <v>0</v>
      </c>
      <c r="E3126" s="267">
        <v>0</v>
      </c>
      <c r="F3126" s="257">
        <v>0</v>
      </c>
      <c r="G3126" s="285">
        <v>0</v>
      </c>
      <c r="H3126" s="940"/>
      <c r="I3126" s="39"/>
      <c r="J3126" s="39"/>
      <c r="K3126" s="39"/>
      <c r="L3126" s="39"/>
      <c r="M3126" s="39"/>
    </row>
    <row r="3127" spans="1:13" ht="26.25" customHeight="1" x14ac:dyDescent="0.2">
      <c r="A3127" s="950" t="s">
        <v>207</v>
      </c>
      <c r="B3127" s="951" t="s">
        <v>743</v>
      </c>
      <c r="C3127" s="256" t="s">
        <v>267</v>
      </c>
      <c r="D3127" s="285">
        <f>D3128+D3129+D3130+D3131</f>
        <v>549.58000000000004</v>
      </c>
      <c r="E3127" s="267">
        <f>E3128+E3129+E3130+E3131</f>
        <v>484.89</v>
      </c>
      <c r="F3127" s="257">
        <f>E3127/D3127*100</f>
        <v>88.229193202081575</v>
      </c>
      <c r="G3127" s="285">
        <f>G3128+G3129+G3130+G3131</f>
        <v>484.89</v>
      </c>
      <c r="H3127" s="938" t="s">
        <v>1282</v>
      </c>
      <c r="I3127" s="39"/>
      <c r="J3127" s="39"/>
      <c r="K3127" s="39"/>
      <c r="L3127" s="39"/>
      <c r="M3127" s="39"/>
    </row>
    <row r="3128" spans="1:13" ht="48.75" customHeight="1" x14ac:dyDescent="0.2">
      <c r="A3128" s="950"/>
      <c r="B3128" s="951"/>
      <c r="C3128" s="599" t="s">
        <v>210</v>
      </c>
      <c r="D3128" s="285">
        <v>0</v>
      </c>
      <c r="E3128" s="267">
        <v>0</v>
      </c>
      <c r="F3128" s="257">
        <v>0</v>
      </c>
      <c r="G3128" s="285">
        <v>0</v>
      </c>
      <c r="H3128" s="939"/>
      <c r="I3128" s="39"/>
      <c r="J3128" s="39"/>
      <c r="K3128" s="39"/>
      <c r="L3128" s="39"/>
      <c r="M3128" s="39"/>
    </row>
    <row r="3129" spans="1:13" ht="54" customHeight="1" x14ac:dyDescent="0.2">
      <c r="A3129" s="950"/>
      <c r="B3129" s="951"/>
      <c r="C3129" s="260" t="s">
        <v>2</v>
      </c>
      <c r="D3129" s="285">
        <v>0</v>
      </c>
      <c r="E3129" s="267">
        <v>0</v>
      </c>
      <c r="F3129" s="257">
        <v>0</v>
      </c>
      <c r="G3129" s="285">
        <v>0</v>
      </c>
      <c r="H3129" s="939"/>
      <c r="I3129" s="39"/>
      <c r="J3129" s="39"/>
      <c r="K3129" s="39"/>
      <c r="L3129" s="39"/>
      <c r="M3129" s="39"/>
    </row>
    <row r="3130" spans="1:13" ht="55.5" customHeight="1" x14ac:dyDescent="0.2">
      <c r="A3130" s="950"/>
      <c r="B3130" s="951"/>
      <c r="C3130" s="260" t="s">
        <v>1224</v>
      </c>
      <c r="D3130" s="285">
        <v>549.58000000000004</v>
      </c>
      <c r="E3130" s="267">
        <v>484.89</v>
      </c>
      <c r="F3130" s="257">
        <f>E3130/D3130*100</f>
        <v>88.229193202081575</v>
      </c>
      <c r="G3130" s="285">
        <f>E3130</f>
        <v>484.89</v>
      </c>
      <c r="H3130" s="939"/>
      <c r="I3130" s="39"/>
      <c r="J3130" s="39"/>
      <c r="K3130" s="39"/>
      <c r="L3130" s="39"/>
      <c r="M3130" s="39"/>
    </row>
    <row r="3131" spans="1:13" ht="39.75" customHeight="1" x14ac:dyDescent="0.2">
      <c r="A3131" s="950"/>
      <c r="B3131" s="951"/>
      <c r="C3131" s="260" t="s">
        <v>268</v>
      </c>
      <c r="D3131" s="285">
        <v>0</v>
      </c>
      <c r="E3131" s="267">
        <v>0</v>
      </c>
      <c r="F3131" s="257">
        <v>0</v>
      </c>
      <c r="G3131" s="285">
        <v>0</v>
      </c>
      <c r="H3131" s="940"/>
      <c r="I3131" s="39"/>
      <c r="J3131" s="39"/>
      <c r="K3131" s="39"/>
      <c r="L3131" s="39"/>
      <c r="M3131" s="39"/>
    </row>
    <row r="3132" spans="1:13" ht="24.75" customHeight="1" x14ac:dyDescent="0.2">
      <c r="A3132" s="950" t="s">
        <v>962</v>
      </c>
      <c r="B3132" s="951" t="s">
        <v>963</v>
      </c>
      <c r="C3132" s="256" t="s">
        <v>267</v>
      </c>
      <c r="D3132" s="285">
        <f>D3133+D3134+D3135+D3136</f>
        <v>5551.64</v>
      </c>
      <c r="E3132" s="267">
        <f>E3133+E3134+E3135+E3136</f>
        <v>0</v>
      </c>
      <c r="F3132" s="257">
        <f>E3132/D3132*100</f>
        <v>0</v>
      </c>
      <c r="G3132" s="285">
        <f>G3133+G3134+G3135+G3136</f>
        <v>0</v>
      </c>
      <c r="H3132" s="938" t="s">
        <v>1421</v>
      </c>
      <c r="I3132" s="39"/>
      <c r="J3132" s="39"/>
      <c r="K3132" s="39"/>
      <c r="L3132" s="39"/>
      <c r="M3132" s="39"/>
    </row>
    <row r="3133" spans="1:13" ht="51.75" customHeight="1" x14ac:dyDescent="0.2">
      <c r="A3133" s="950"/>
      <c r="B3133" s="951"/>
      <c r="C3133" s="599" t="s">
        <v>210</v>
      </c>
      <c r="D3133" s="285">
        <v>0</v>
      </c>
      <c r="E3133" s="267">
        <v>0</v>
      </c>
      <c r="F3133" s="257">
        <v>0</v>
      </c>
      <c r="G3133" s="285">
        <v>0</v>
      </c>
      <c r="H3133" s="939"/>
      <c r="I3133" s="39"/>
      <c r="J3133" s="39"/>
      <c r="K3133" s="39"/>
      <c r="L3133" s="39"/>
      <c r="M3133" s="39"/>
    </row>
    <row r="3134" spans="1:13" ht="48" customHeight="1" x14ac:dyDescent="0.2">
      <c r="A3134" s="950"/>
      <c r="B3134" s="951"/>
      <c r="C3134" s="260" t="s">
        <v>2</v>
      </c>
      <c r="D3134" s="285">
        <v>0</v>
      </c>
      <c r="E3134" s="267">
        <v>0</v>
      </c>
      <c r="F3134" s="257">
        <v>0</v>
      </c>
      <c r="G3134" s="285">
        <v>0</v>
      </c>
      <c r="H3134" s="939"/>
      <c r="I3134" s="39"/>
      <c r="J3134" s="39"/>
      <c r="K3134" s="39"/>
      <c r="L3134" s="39"/>
      <c r="M3134" s="39"/>
    </row>
    <row r="3135" spans="1:13" ht="52.5" customHeight="1" x14ac:dyDescent="0.2">
      <c r="A3135" s="950"/>
      <c r="B3135" s="951"/>
      <c r="C3135" s="260" t="s">
        <v>1224</v>
      </c>
      <c r="D3135" s="285">
        <v>5551.64</v>
      </c>
      <c r="E3135" s="267">
        <v>0</v>
      </c>
      <c r="F3135" s="257">
        <f>E3135/D3135*100</f>
        <v>0</v>
      </c>
      <c r="G3135" s="285">
        <f>E3135</f>
        <v>0</v>
      </c>
      <c r="H3135" s="939"/>
      <c r="I3135" s="39"/>
      <c r="J3135" s="39"/>
      <c r="K3135" s="39"/>
      <c r="L3135" s="39"/>
      <c r="M3135" s="39"/>
    </row>
    <row r="3136" spans="1:13" ht="34.5" customHeight="1" x14ac:dyDescent="0.2">
      <c r="A3136" s="950"/>
      <c r="B3136" s="951"/>
      <c r="C3136" s="260" t="s">
        <v>268</v>
      </c>
      <c r="D3136" s="285">
        <v>0</v>
      </c>
      <c r="E3136" s="267">
        <v>0</v>
      </c>
      <c r="F3136" s="257">
        <v>0</v>
      </c>
      <c r="G3136" s="285">
        <v>0</v>
      </c>
      <c r="H3136" s="940"/>
      <c r="I3136" s="39"/>
      <c r="J3136" s="39"/>
      <c r="K3136" s="39"/>
      <c r="L3136" s="39"/>
      <c r="M3136" s="39"/>
    </row>
    <row r="3137" spans="1:13" ht="21.75" customHeight="1" x14ac:dyDescent="0.2">
      <c r="A3137" s="950" t="s">
        <v>964</v>
      </c>
      <c r="B3137" s="951" t="s">
        <v>1284</v>
      </c>
      <c r="C3137" s="256" t="s">
        <v>267</v>
      </c>
      <c r="D3137" s="285">
        <f>D3138+D3139+D3140+D3141</f>
        <v>903.48</v>
      </c>
      <c r="E3137" s="267">
        <f>E3138+E3139+E3140+E3141</f>
        <v>903.48</v>
      </c>
      <c r="F3137" s="257">
        <f>E3137/D3137*100</f>
        <v>100</v>
      </c>
      <c r="G3137" s="285">
        <f>G3138+G3139+G3140+G3141</f>
        <v>903.48</v>
      </c>
      <c r="H3137" s="938" t="s">
        <v>1282</v>
      </c>
      <c r="I3137" s="39"/>
      <c r="J3137" s="39"/>
      <c r="K3137" s="39"/>
      <c r="L3137" s="39"/>
      <c r="M3137" s="39"/>
    </row>
    <row r="3138" spans="1:13" ht="47.25" customHeight="1" x14ac:dyDescent="0.2">
      <c r="A3138" s="950"/>
      <c r="B3138" s="951"/>
      <c r="C3138" s="599" t="s">
        <v>210</v>
      </c>
      <c r="D3138" s="285">
        <v>0</v>
      </c>
      <c r="E3138" s="267">
        <v>0</v>
      </c>
      <c r="F3138" s="257">
        <v>0</v>
      </c>
      <c r="G3138" s="285">
        <v>0</v>
      </c>
      <c r="H3138" s="939"/>
      <c r="I3138" s="39"/>
      <c r="J3138" s="39"/>
      <c r="K3138" s="39"/>
      <c r="L3138" s="39"/>
      <c r="M3138" s="39"/>
    </row>
    <row r="3139" spans="1:13" ht="44.25" customHeight="1" x14ac:dyDescent="0.2">
      <c r="A3139" s="950"/>
      <c r="B3139" s="951"/>
      <c r="C3139" s="260" t="s">
        <v>2</v>
      </c>
      <c r="D3139" s="285">
        <v>0</v>
      </c>
      <c r="E3139" s="267">
        <v>0</v>
      </c>
      <c r="F3139" s="257">
        <v>0</v>
      </c>
      <c r="G3139" s="285">
        <v>0</v>
      </c>
      <c r="H3139" s="939"/>
      <c r="I3139" s="39"/>
      <c r="J3139" s="39"/>
      <c r="K3139" s="39"/>
      <c r="L3139" s="39"/>
      <c r="M3139" s="39"/>
    </row>
    <row r="3140" spans="1:13" ht="47.25" customHeight="1" x14ac:dyDescent="0.2">
      <c r="A3140" s="950"/>
      <c r="B3140" s="951"/>
      <c r="C3140" s="260" t="s">
        <v>1224</v>
      </c>
      <c r="D3140" s="285">
        <v>903.48</v>
      </c>
      <c r="E3140" s="267">
        <v>903.48</v>
      </c>
      <c r="F3140" s="257">
        <f>E3140/D3140*100</f>
        <v>100</v>
      </c>
      <c r="G3140" s="285">
        <f>E3140</f>
        <v>903.48</v>
      </c>
      <c r="H3140" s="939"/>
      <c r="I3140" s="39"/>
      <c r="J3140" s="39"/>
      <c r="K3140" s="39"/>
      <c r="L3140" s="39"/>
      <c r="M3140" s="39"/>
    </row>
    <row r="3141" spans="1:13" ht="33" customHeight="1" x14ac:dyDescent="0.2">
      <c r="A3141" s="950"/>
      <c r="B3141" s="951"/>
      <c r="C3141" s="260" t="s">
        <v>268</v>
      </c>
      <c r="D3141" s="285">
        <v>0</v>
      </c>
      <c r="E3141" s="267">
        <v>0</v>
      </c>
      <c r="F3141" s="257">
        <v>0</v>
      </c>
      <c r="G3141" s="285">
        <v>0</v>
      </c>
      <c r="H3141" s="940"/>
      <c r="I3141" s="39"/>
      <c r="J3141" s="39"/>
      <c r="K3141" s="39"/>
      <c r="L3141" s="39"/>
      <c r="M3141" s="39"/>
    </row>
    <row r="3142" spans="1:13" ht="24" customHeight="1" x14ac:dyDescent="0.2">
      <c r="A3142" s="950" t="s">
        <v>965</v>
      </c>
      <c r="B3142" s="951" t="s">
        <v>966</v>
      </c>
      <c r="C3142" s="256" t="s">
        <v>267</v>
      </c>
      <c r="D3142" s="285">
        <f>D3143+D3144+D3145+D3146</f>
        <v>3634.22</v>
      </c>
      <c r="E3142" s="267">
        <f>E3143+E3144+E3145+E3146</f>
        <v>0</v>
      </c>
      <c r="F3142" s="257">
        <f>E3142/D3142*100</f>
        <v>0</v>
      </c>
      <c r="G3142" s="285">
        <f>G3143+G3144+G3145+G3146</f>
        <v>0</v>
      </c>
      <c r="H3142" s="938" t="s">
        <v>1425</v>
      </c>
      <c r="I3142" s="39"/>
      <c r="J3142" s="39"/>
      <c r="K3142" s="39"/>
      <c r="L3142" s="39"/>
      <c r="M3142" s="39"/>
    </row>
    <row r="3143" spans="1:13" ht="53.25" customHeight="1" x14ac:dyDescent="0.2">
      <c r="A3143" s="950"/>
      <c r="B3143" s="951"/>
      <c r="C3143" s="599" t="s">
        <v>210</v>
      </c>
      <c r="D3143" s="285">
        <v>0</v>
      </c>
      <c r="E3143" s="267">
        <v>0</v>
      </c>
      <c r="F3143" s="257">
        <v>0</v>
      </c>
      <c r="G3143" s="285">
        <v>0</v>
      </c>
      <c r="H3143" s="939"/>
      <c r="I3143" s="39"/>
      <c r="J3143" s="39"/>
      <c r="K3143" s="39"/>
      <c r="L3143" s="39"/>
      <c r="M3143" s="39"/>
    </row>
    <row r="3144" spans="1:13" ht="48" customHeight="1" x14ac:dyDescent="0.2">
      <c r="A3144" s="950"/>
      <c r="B3144" s="951"/>
      <c r="C3144" s="260" t="s">
        <v>2</v>
      </c>
      <c r="D3144" s="285">
        <v>0</v>
      </c>
      <c r="E3144" s="267">
        <v>0</v>
      </c>
      <c r="F3144" s="257">
        <v>0</v>
      </c>
      <c r="G3144" s="285">
        <v>0</v>
      </c>
      <c r="H3144" s="939"/>
      <c r="I3144" s="39"/>
      <c r="J3144" s="39"/>
      <c r="K3144" s="39"/>
      <c r="L3144" s="39"/>
      <c r="M3144" s="39"/>
    </row>
    <row r="3145" spans="1:13" ht="50.25" customHeight="1" x14ac:dyDescent="0.2">
      <c r="A3145" s="950"/>
      <c r="B3145" s="951"/>
      <c r="C3145" s="260" t="s">
        <v>1224</v>
      </c>
      <c r="D3145" s="285">
        <v>3634.22</v>
      </c>
      <c r="E3145" s="267">
        <v>0</v>
      </c>
      <c r="F3145" s="257">
        <f>E3145/D3145*100</f>
        <v>0</v>
      </c>
      <c r="G3145" s="285">
        <f>E3145</f>
        <v>0</v>
      </c>
      <c r="H3145" s="939"/>
      <c r="I3145" s="39"/>
      <c r="J3145" s="39"/>
      <c r="K3145" s="39"/>
      <c r="L3145" s="39"/>
      <c r="M3145" s="39"/>
    </row>
    <row r="3146" spans="1:13" ht="39" customHeight="1" x14ac:dyDescent="0.2">
      <c r="A3146" s="950"/>
      <c r="B3146" s="951"/>
      <c r="C3146" s="260" t="s">
        <v>268</v>
      </c>
      <c r="D3146" s="285">
        <v>0</v>
      </c>
      <c r="E3146" s="267">
        <v>0</v>
      </c>
      <c r="F3146" s="257">
        <v>0</v>
      </c>
      <c r="G3146" s="285">
        <v>0</v>
      </c>
      <c r="H3146" s="940"/>
      <c r="I3146" s="39"/>
      <c r="J3146" s="39"/>
      <c r="K3146" s="39"/>
      <c r="L3146" s="39"/>
      <c r="M3146" s="39"/>
    </row>
    <row r="3147" spans="1:13" ht="26.25" customHeight="1" x14ac:dyDescent="0.2">
      <c r="A3147" s="950" t="s">
        <v>967</v>
      </c>
      <c r="B3147" s="951" t="s">
        <v>968</v>
      </c>
      <c r="C3147" s="256" t="s">
        <v>267</v>
      </c>
      <c r="D3147" s="285">
        <f>D3148+D3149+D3150+D3151</f>
        <v>1925.91</v>
      </c>
      <c r="E3147" s="267">
        <f>E3148+E3149+E3150+E3151</f>
        <v>1925.91</v>
      </c>
      <c r="F3147" s="257">
        <f>E3147/D3147*100</f>
        <v>100</v>
      </c>
      <c r="G3147" s="285">
        <f>G3148+G3149+G3150+G3151</f>
        <v>1925.91</v>
      </c>
      <c r="H3147" s="938" t="s">
        <v>1282</v>
      </c>
      <c r="I3147" s="39"/>
      <c r="J3147" s="39"/>
      <c r="K3147" s="39"/>
      <c r="L3147" s="39"/>
      <c r="M3147" s="39"/>
    </row>
    <row r="3148" spans="1:13" ht="53.25" customHeight="1" x14ac:dyDescent="0.2">
      <c r="A3148" s="950"/>
      <c r="B3148" s="951"/>
      <c r="C3148" s="599" t="s">
        <v>210</v>
      </c>
      <c r="D3148" s="285">
        <v>0</v>
      </c>
      <c r="E3148" s="267">
        <v>0</v>
      </c>
      <c r="F3148" s="257">
        <v>0</v>
      </c>
      <c r="G3148" s="285">
        <v>0</v>
      </c>
      <c r="H3148" s="939"/>
      <c r="I3148" s="39"/>
      <c r="J3148" s="39"/>
      <c r="K3148" s="39"/>
      <c r="L3148" s="39"/>
      <c r="M3148" s="39"/>
    </row>
    <row r="3149" spans="1:13" ht="47.25" customHeight="1" x14ac:dyDescent="0.2">
      <c r="A3149" s="950"/>
      <c r="B3149" s="951"/>
      <c r="C3149" s="260" t="s">
        <v>2</v>
      </c>
      <c r="D3149" s="285">
        <v>0</v>
      </c>
      <c r="E3149" s="267">
        <v>0</v>
      </c>
      <c r="F3149" s="257">
        <v>0</v>
      </c>
      <c r="G3149" s="285">
        <v>0</v>
      </c>
      <c r="H3149" s="939"/>
      <c r="I3149" s="39"/>
      <c r="J3149" s="39"/>
      <c r="K3149" s="39"/>
      <c r="L3149" s="39"/>
      <c r="M3149" s="39"/>
    </row>
    <row r="3150" spans="1:13" ht="50.25" customHeight="1" x14ac:dyDescent="0.2">
      <c r="A3150" s="950"/>
      <c r="B3150" s="951"/>
      <c r="C3150" s="260" t="s">
        <v>1224</v>
      </c>
      <c r="D3150" s="285">
        <v>1925.91</v>
      </c>
      <c r="E3150" s="267">
        <v>1925.91</v>
      </c>
      <c r="F3150" s="257">
        <f>E3150/D3150*100</f>
        <v>100</v>
      </c>
      <c r="G3150" s="285">
        <f>E3150</f>
        <v>1925.91</v>
      </c>
      <c r="H3150" s="939"/>
      <c r="I3150" s="39"/>
      <c r="J3150" s="39"/>
      <c r="K3150" s="39"/>
      <c r="L3150" s="39"/>
      <c r="M3150" s="39"/>
    </row>
    <row r="3151" spans="1:13" ht="34.5" customHeight="1" x14ac:dyDescent="0.2">
      <c r="A3151" s="950"/>
      <c r="B3151" s="951"/>
      <c r="C3151" s="260" t="s">
        <v>268</v>
      </c>
      <c r="D3151" s="285">
        <v>0</v>
      </c>
      <c r="E3151" s="267">
        <v>0</v>
      </c>
      <c r="F3151" s="257">
        <v>0</v>
      </c>
      <c r="G3151" s="285">
        <v>0</v>
      </c>
      <c r="H3151" s="940"/>
      <c r="I3151" s="39"/>
      <c r="J3151" s="39"/>
      <c r="K3151" s="39"/>
      <c r="L3151" s="39"/>
      <c r="M3151" s="39"/>
    </row>
    <row r="3152" spans="1:13" ht="21.75" customHeight="1" x14ac:dyDescent="0.2">
      <c r="A3152" s="950" t="s">
        <v>969</v>
      </c>
      <c r="B3152" s="951" t="s">
        <v>970</v>
      </c>
      <c r="C3152" s="256" t="s">
        <v>267</v>
      </c>
      <c r="D3152" s="285">
        <f>D3153+D3154+D3155+D3156</f>
        <v>441.61</v>
      </c>
      <c r="E3152" s="267">
        <f>E3153+E3154+E3155+E3156</f>
        <v>439.4</v>
      </c>
      <c r="F3152" s="257">
        <f>E3152/D3152*100</f>
        <v>99.49955843391227</v>
      </c>
      <c r="G3152" s="285">
        <f>G3153+G3154+G3155+G3156</f>
        <v>439.4</v>
      </c>
      <c r="H3152" s="938" t="s">
        <v>1282</v>
      </c>
      <c r="I3152" s="39"/>
      <c r="J3152" s="39"/>
      <c r="K3152" s="39"/>
      <c r="L3152" s="39"/>
      <c r="M3152" s="39"/>
    </row>
    <row r="3153" spans="1:13" ht="51" customHeight="1" x14ac:dyDescent="0.2">
      <c r="A3153" s="950"/>
      <c r="B3153" s="951"/>
      <c r="C3153" s="599" t="s">
        <v>210</v>
      </c>
      <c r="D3153" s="285">
        <v>0</v>
      </c>
      <c r="E3153" s="267">
        <v>0</v>
      </c>
      <c r="F3153" s="257">
        <v>0</v>
      </c>
      <c r="G3153" s="285">
        <v>0</v>
      </c>
      <c r="H3153" s="939"/>
      <c r="I3153" s="39"/>
      <c r="J3153" s="39"/>
      <c r="K3153" s="39"/>
      <c r="L3153" s="39"/>
      <c r="M3153" s="39"/>
    </row>
    <row r="3154" spans="1:13" ht="49.5" customHeight="1" x14ac:dyDescent="0.2">
      <c r="A3154" s="950"/>
      <c r="B3154" s="951"/>
      <c r="C3154" s="260" t="s">
        <v>2</v>
      </c>
      <c r="D3154" s="285">
        <v>0</v>
      </c>
      <c r="E3154" s="267">
        <v>0</v>
      </c>
      <c r="F3154" s="257">
        <v>0</v>
      </c>
      <c r="G3154" s="285">
        <v>0</v>
      </c>
      <c r="H3154" s="939"/>
      <c r="I3154" s="39"/>
      <c r="J3154" s="39"/>
      <c r="K3154" s="39"/>
      <c r="L3154" s="39"/>
      <c r="M3154" s="39"/>
    </row>
    <row r="3155" spans="1:13" ht="52.5" customHeight="1" x14ac:dyDescent="0.2">
      <c r="A3155" s="950"/>
      <c r="B3155" s="951"/>
      <c r="C3155" s="260" t="s">
        <v>1224</v>
      </c>
      <c r="D3155" s="285">
        <v>441.61</v>
      </c>
      <c r="E3155" s="267">
        <v>439.4</v>
      </c>
      <c r="F3155" s="257">
        <f>E3155/D3155*100</f>
        <v>99.49955843391227</v>
      </c>
      <c r="G3155" s="285">
        <f>E3155</f>
        <v>439.4</v>
      </c>
      <c r="H3155" s="939"/>
      <c r="I3155" s="39"/>
      <c r="J3155" s="39"/>
      <c r="K3155" s="39"/>
      <c r="L3155" s="39"/>
      <c r="M3155" s="39"/>
    </row>
    <row r="3156" spans="1:13" ht="35.25" customHeight="1" x14ac:dyDescent="0.2">
      <c r="A3156" s="950"/>
      <c r="B3156" s="951"/>
      <c r="C3156" s="260" t="s">
        <v>268</v>
      </c>
      <c r="D3156" s="285">
        <v>0</v>
      </c>
      <c r="E3156" s="267">
        <v>0</v>
      </c>
      <c r="F3156" s="257">
        <v>0</v>
      </c>
      <c r="G3156" s="285">
        <v>0</v>
      </c>
      <c r="H3156" s="940"/>
      <c r="I3156" s="39"/>
      <c r="J3156" s="39"/>
      <c r="K3156" s="39"/>
      <c r="L3156" s="39"/>
      <c r="M3156" s="39"/>
    </row>
    <row r="3157" spans="1:13" ht="42.75" customHeight="1" x14ac:dyDescent="0.2">
      <c r="A3157" s="950" t="s">
        <v>969</v>
      </c>
      <c r="B3157" s="951" t="s">
        <v>1285</v>
      </c>
      <c r="C3157" s="256" t="s">
        <v>267</v>
      </c>
      <c r="D3157" s="285">
        <f>D3158+D3159+D3160+D3161</f>
        <v>4540.07</v>
      </c>
      <c r="E3157" s="267">
        <f>E3158+E3159+E3160+E3161</f>
        <v>4157.6899999999996</v>
      </c>
      <c r="F3157" s="257">
        <f>E3157/D3157*100</f>
        <v>91.57766289947071</v>
      </c>
      <c r="G3157" s="285">
        <f>G3158+G3159+G3160+G3161</f>
        <v>4157.6899999999996</v>
      </c>
      <c r="H3157" s="938" t="s">
        <v>1282</v>
      </c>
      <c r="I3157" s="39"/>
      <c r="J3157" s="39"/>
      <c r="K3157" s="39"/>
      <c r="L3157" s="39"/>
      <c r="M3157" s="39"/>
    </row>
    <row r="3158" spans="1:13" ht="30.75" customHeight="1" x14ac:dyDescent="0.2">
      <c r="A3158" s="950"/>
      <c r="B3158" s="951"/>
      <c r="C3158" s="599" t="s">
        <v>210</v>
      </c>
      <c r="D3158" s="285">
        <v>0</v>
      </c>
      <c r="E3158" s="267">
        <v>0</v>
      </c>
      <c r="F3158" s="257">
        <v>0</v>
      </c>
      <c r="G3158" s="285">
        <v>0</v>
      </c>
      <c r="H3158" s="939"/>
      <c r="I3158" s="39"/>
      <c r="J3158" s="39"/>
      <c r="K3158" s="39"/>
      <c r="L3158" s="39"/>
      <c r="M3158" s="39"/>
    </row>
    <row r="3159" spans="1:13" ht="54.75" customHeight="1" x14ac:dyDescent="0.2">
      <c r="A3159" s="950"/>
      <c r="B3159" s="951"/>
      <c r="C3159" s="260" t="s">
        <v>2</v>
      </c>
      <c r="D3159" s="285">
        <v>0</v>
      </c>
      <c r="E3159" s="267">
        <v>0</v>
      </c>
      <c r="F3159" s="257">
        <v>0</v>
      </c>
      <c r="G3159" s="285">
        <v>0</v>
      </c>
      <c r="H3159" s="939"/>
      <c r="I3159" s="39"/>
      <c r="J3159" s="39"/>
      <c r="K3159" s="39"/>
      <c r="L3159" s="39"/>
      <c r="M3159" s="39"/>
    </row>
    <row r="3160" spans="1:13" ht="42.75" customHeight="1" x14ac:dyDescent="0.2">
      <c r="A3160" s="950"/>
      <c r="B3160" s="951"/>
      <c r="C3160" s="260" t="s">
        <v>1224</v>
      </c>
      <c r="D3160" s="285">
        <v>4540.07</v>
      </c>
      <c r="E3160" s="267">
        <v>4157.6899999999996</v>
      </c>
      <c r="F3160" s="257">
        <f>E3160/D3160*100</f>
        <v>91.57766289947071</v>
      </c>
      <c r="G3160" s="285">
        <f>E3160</f>
        <v>4157.6899999999996</v>
      </c>
      <c r="H3160" s="939"/>
      <c r="I3160" s="39"/>
      <c r="J3160" s="39"/>
      <c r="K3160" s="39"/>
      <c r="L3160" s="39"/>
      <c r="M3160" s="39"/>
    </row>
    <row r="3161" spans="1:13" ht="48" customHeight="1" x14ac:dyDescent="0.2">
      <c r="A3161" s="950"/>
      <c r="B3161" s="951"/>
      <c r="C3161" s="260" t="s">
        <v>268</v>
      </c>
      <c r="D3161" s="285">
        <v>0</v>
      </c>
      <c r="E3161" s="267">
        <v>0</v>
      </c>
      <c r="F3161" s="257">
        <v>0</v>
      </c>
      <c r="G3161" s="285">
        <v>0</v>
      </c>
      <c r="H3161" s="940"/>
      <c r="I3161" s="39"/>
      <c r="J3161" s="39"/>
      <c r="K3161" s="39"/>
      <c r="L3161" s="39"/>
      <c r="M3161" s="39"/>
    </row>
    <row r="3162" spans="1:13" ht="35.25" customHeight="1" x14ac:dyDescent="0.2">
      <c r="A3162" s="943" t="s">
        <v>973</v>
      </c>
      <c r="B3162" s="944"/>
      <c r="C3162" s="890"/>
      <c r="D3162" s="890"/>
      <c r="E3162" s="890"/>
      <c r="F3162" s="890"/>
      <c r="G3162" s="890"/>
      <c r="H3162" s="891"/>
      <c r="I3162" s="39"/>
      <c r="J3162" s="39"/>
      <c r="K3162" s="39"/>
      <c r="L3162" s="39"/>
      <c r="M3162" s="39"/>
    </row>
    <row r="3163" spans="1:13" ht="30" customHeight="1" x14ac:dyDescent="0.2">
      <c r="A3163" s="955"/>
      <c r="B3163" s="1242" t="s">
        <v>54</v>
      </c>
      <c r="C3163" s="253" t="s">
        <v>267</v>
      </c>
      <c r="D3163" s="408">
        <f>D3164+D3165+D3166+D3167</f>
        <v>10601.9</v>
      </c>
      <c r="E3163" s="412">
        <f>E3164+E3165+E3166+E3167</f>
        <v>10601.9</v>
      </c>
      <c r="F3163" s="255">
        <f>E3163/D3163*100</f>
        <v>100</v>
      </c>
      <c r="G3163" s="408">
        <f>G3164+G3165+G3166+G3167</f>
        <v>10601.9</v>
      </c>
      <c r="H3163" s="415"/>
      <c r="I3163" s="39"/>
      <c r="J3163" s="39"/>
      <c r="K3163" s="39"/>
      <c r="L3163" s="39"/>
      <c r="M3163" s="39"/>
    </row>
    <row r="3164" spans="1:13" ht="50.25" customHeight="1" x14ac:dyDescent="0.2">
      <c r="A3164" s="956"/>
      <c r="B3164" s="1243"/>
      <c r="C3164" s="562" t="s">
        <v>210</v>
      </c>
      <c r="D3164" s="408">
        <f t="shared" ref="D3164:E3167" si="336">D3169</f>
        <v>0</v>
      </c>
      <c r="E3164" s="412">
        <f t="shared" si="336"/>
        <v>0</v>
      </c>
      <c r="F3164" s="255">
        <v>0</v>
      </c>
      <c r="G3164" s="408">
        <f>G3169</f>
        <v>0</v>
      </c>
      <c r="H3164" s="416"/>
      <c r="I3164" s="39"/>
      <c r="J3164" s="39"/>
      <c r="K3164" s="39"/>
      <c r="L3164" s="39"/>
      <c r="M3164" s="39"/>
    </row>
    <row r="3165" spans="1:13" ht="64.5" customHeight="1" x14ac:dyDescent="0.2">
      <c r="A3165" s="956"/>
      <c r="B3165" s="1243"/>
      <c r="C3165" s="250" t="s">
        <v>2</v>
      </c>
      <c r="D3165" s="408">
        <f t="shared" si="336"/>
        <v>0</v>
      </c>
      <c r="E3165" s="412">
        <f t="shared" si="336"/>
        <v>0</v>
      </c>
      <c r="F3165" s="255">
        <v>0</v>
      </c>
      <c r="G3165" s="408">
        <f>G3170</f>
        <v>0</v>
      </c>
      <c r="H3165" s="416"/>
      <c r="I3165" s="39"/>
      <c r="J3165" s="39"/>
      <c r="K3165" s="39"/>
      <c r="L3165" s="39"/>
      <c r="M3165" s="39"/>
    </row>
    <row r="3166" spans="1:13" ht="51.75" customHeight="1" x14ac:dyDescent="0.2">
      <c r="A3166" s="956"/>
      <c r="B3166" s="1243"/>
      <c r="C3166" s="250" t="s">
        <v>1224</v>
      </c>
      <c r="D3166" s="408">
        <f>D3171</f>
        <v>10601.9</v>
      </c>
      <c r="E3166" s="412">
        <f t="shared" si="336"/>
        <v>10601.9</v>
      </c>
      <c r="F3166" s="255">
        <f>E3166/D3166*100</f>
        <v>100</v>
      </c>
      <c r="G3166" s="408">
        <f>G3171</f>
        <v>10601.9</v>
      </c>
      <c r="H3166" s="416"/>
      <c r="I3166" s="39"/>
      <c r="J3166" s="39"/>
      <c r="K3166" s="39"/>
      <c r="L3166" s="39"/>
      <c r="M3166" s="39"/>
    </row>
    <row r="3167" spans="1:13" ht="42.75" customHeight="1" x14ac:dyDescent="0.2">
      <c r="A3167" s="957"/>
      <c r="B3167" s="1244"/>
      <c r="C3167" s="250" t="s">
        <v>268</v>
      </c>
      <c r="D3167" s="408">
        <f t="shared" si="336"/>
        <v>0</v>
      </c>
      <c r="E3167" s="412">
        <f t="shared" si="336"/>
        <v>0</v>
      </c>
      <c r="F3167" s="255">
        <v>0</v>
      </c>
      <c r="G3167" s="408">
        <f>G3172</f>
        <v>0</v>
      </c>
      <c r="H3167" s="413"/>
      <c r="I3167" s="39"/>
      <c r="J3167" s="39"/>
      <c r="K3167" s="39"/>
      <c r="L3167" s="39"/>
      <c r="M3167" s="39"/>
    </row>
    <row r="3168" spans="1:13" ht="25.5" customHeight="1" x14ac:dyDescent="0.2">
      <c r="A3168" s="955">
        <v>1</v>
      </c>
      <c r="B3168" s="926" t="s">
        <v>1286</v>
      </c>
      <c r="C3168" s="256" t="s">
        <v>267</v>
      </c>
      <c r="D3168" s="285">
        <f>D3169+D3170+D3171+D3172</f>
        <v>10601.9</v>
      </c>
      <c r="E3168" s="267">
        <f>E3169+E3170+E3171+E3172</f>
        <v>10601.9</v>
      </c>
      <c r="F3168" s="257">
        <f>E3168/D3168*100</f>
        <v>100</v>
      </c>
      <c r="G3168" s="285">
        <f>G3169+G3170+G3171+G3172</f>
        <v>10601.9</v>
      </c>
      <c r="H3168" s="952"/>
      <c r="I3168" s="39"/>
      <c r="J3168" s="39"/>
      <c r="K3168" s="39"/>
      <c r="L3168" s="39"/>
      <c r="M3168" s="39"/>
    </row>
    <row r="3169" spans="1:13" ht="51" customHeight="1" x14ac:dyDescent="0.2">
      <c r="A3169" s="956"/>
      <c r="B3169" s="927"/>
      <c r="C3169" s="599" t="s">
        <v>210</v>
      </c>
      <c r="D3169" s="285">
        <v>0</v>
      </c>
      <c r="E3169" s="267">
        <v>0</v>
      </c>
      <c r="F3169" s="257">
        <v>0</v>
      </c>
      <c r="G3169" s="285">
        <v>0</v>
      </c>
      <c r="H3169" s="953"/>
      <c r="I3169" s="39"/>
      <c r="J3169" s="39"/>
      <c r="K3169" s="39"/>
      <c r="L3169" s="39"/>
      <c r="M3169" s="39"/>
    </row>
    <row r="3170" spans="1:13" ht="50.25" customHeight="1" x14ac:dyDescent="0.2">
      <c r="A3170" s="956"/>
      <c r="B3170" s="927"/>
      <c r="C3170" s="260" t="s">
        <v>2</v>
      </c>
      <c r="D3170" s="411">
        <v>0</v>
      </c>
      <c r="E3170" s="267">
        <v>0</v>
      </c>
      <c r="F3170" s="257">
        <v>0</v>
      </c>
      <c r="G3170" s="285">
        <v>0</v>
      </c>
      <c r="H3170" s="953"/>
      <c r="I3170" s="39"/>
      <c r="J3170" s="39"/>
      <c r="K3170" s="39"/>
      <c r="L3170" s="39"/>
      <c r="M3170" s="39"/>
    </row>
    <row r="3171" spans="1:13" ht="48.75" customHeight="1" x14ac:dyDescent="0.2">
      <c r="A3171" s="956"/>
      <c r="B3171" s="927"/>
      <c r="C3171" s="260" t="s">
        <v>1224</v>
      </c>
      <c r="D3171" s="213">
        <f>D3176</f>
        <v>10601.9</v>
      </c>
      <c r="E3171" s="267">
        <f>E3176</f>
        <v>10601.9</v>
      </c>
      <c r="F3171" s="257">
        <f>E3171/D3171*100</f>
        <v>100</v>
      </c>
      <c r="G3171" s="285">
        <f>E3171</f>
        <v>10601.9</v>
      </c>
      <c r="H3171" s="953"/>
      <c r="I3171" s="39"/>
      <c r="J3171" s="39"/>
      <c r="K3171" s="39"/>
      <c r="L3171" s="39"/>
      <c r="M3171" s="39"/>
    </row>
    <row r="3172" spans="1:13" ht="39" customHeight="1" x14ac:dyDescent="0.2">
      <c r="A3172" s="957"/>
      <c r="B3172" s="928"/>
      <c r="C3172" s="260" t="s">
        <v>268</v>
      </c>
      <c r="D3172" s="414">
        <v>0</v>
      </c>
      <c r="E3172" s="267">
        <v>0</v>
      </c>
      <c r="F3172" s="257">
        <v>0</v>
      </c>
      <c r="G3172" s="285">
        <v>0</v>
      </c>
      <c r="H3172" s="954"/>
      <c r="I3172" s="39"/>
      <c r="J3172" s="39"/>
      <c r="K3172" s="39"/>
      <c r="L3172" s="39"/>
      <c r="M3172" s="39"/>
    </row>
    <row r="3173" spans="1:13" ht="29.25" customHeight="1" x14ac:dyDescent="0.2">
      <c r="A3173" s="996" t="s">
        <v>11</v>
      </c>
      <c r="B3173" s="951" t="s">
        <v>971</v>
      </c>
      <c r="C3173" s="256" t="s">
        <v>267</v>
      </c>
      <c r="D3173" s="285">
        <f>D3174+D3175+D3176+D3177</f>
        <v>10601.9</v>
      </c>
      <c r="E3173" s="267">
        <f>E3174+E3175+E3176+E3177</f>
        <v>10601.9</v>
      </c>
      <c r="F3173" s="257">
        <f>E3173/D3173*100</f>
        <v>100</v>
      </c>
      <c r="G3173" s="285">
        <f>G3174+G3175+G3176+G3177</f>
        <v>10601.9</v>
      </c>
      <c r="H3173" s="417"/>
      <c r="I3173" s="39"/>
      <c r="J3173" s="39"/>
      <c r="K3173" s="39"/>
      <c r="L3173" s="39"/>
      <c r="M3173" s="39"/>
    </row>
    <row r="3174" spans="1:13" ht="53.25" customHeight="1" x14ac:dyDescent="0.2">
      <c r="A3174" s="956"/>
      <c r="B3174" s="951"/>
      <c r="C3174" s="599" t="s">
        <v>210</v>
      </c>
      <c r="D3174" s="285">
        <v>0</v>
      </c>
      <c r="E3174" s="267">
        <v>0</v>
      </c>
      <c r="F3174" s="257">
        <v>0</v>
      </c>
      <c r="G3174" s="285">
        <v>0</v>
      </c>
      <c r="H3174" s="417"/>
      <c r="I3174" s="39"/>
      <c r="J3174" s="39"/>
      <c r="K3174" s="39"/>
      <c r="L3174" s="39"/>
      <c r="M3174" s="39"/>
    </row>
    <row r="3175" spans="1:13" ht="48" customHeight="1" x14ac:dyDescent="0.2">
      <c r="A3175" s="956"/>
      <c r="B3175" s="951"/>
      <c r="C3175" s="260" t="s">
        <v>2</v>
      </c>
      <c r="D3175" s="411">
        <v>0</v>
      </c>
      <c r="E3175" s="267">
        <v>0</v>
      </c>
      <c r="F3175" s="257">
        <v>0</v>
      </c>
      <c r="G3175" s="285">
        <v>0</v>
      </c>
      <c r="H3175" s="417"/>
      <c r="I3175" s="39"/>
      <c r="J3175" s="39"/>
      <c r="K3175" s="39"/>
      <c r="L3175" s="39"/>
      <c r="M3175" s="39"/>
    </row>
    <row r="3176" spans="1:13" ht="48.75" customHeight="1" x14ac:dyDescent="0.2">
      <c r="A3176" s="956"/>
      <c r="B3176" s="951"/>
      <c r="C3176" s="260" t="s">
        <v>1224</v>
      </c>
      <c r="D3176" s="213">
        <f>D3181+D3186+D3191</f>
        <v>10601.9</v>
      </c>
      <c r="E3176" s="267">
        <f>E3181+E3186+E3191</f>
        <v>10601.9</v>
      </c>
      <c r="F3176" s="257">
        <f>E3176/D3176*100</f>
        <v>100</v>
      </c>
      <c r="G3176" s="285">
        <f>E3176</f>
        <v>10601.9</v>
      </c>
      <c r="H3176" s="417"/>
      <c r="I3176" s="39"/>
      <c r="J3176" s="39"/>
      <c r="K3176" s="39"/>
      <c r="L3176" s="39"/>
      <c r="M3176" s="39"/>
    </row>
    <row r="3177" spans="1:13" ht="42.75" customHeight="1" x14ac:dyDescent="0.2">
      <c r="A3177" s="997"/>
      <c r="B3177" s="951"/>
      <c r="C3177" s="260" t="s">
        <v>268</v>
      </c>
      <c r="D3177" s="414">
        <v>0</v>
      </c>
      <c r="E3177" s="267">
        <v>0</v>
      </c>
      <c r="F3177" s="257">
        <v>0</v>
      </c>
      <c r="G3177" s="285">
        <v>0</v>
      </c>
      <c r="H3177" s="417"/>
      <c r="I3177" s="39"/>
      <c r="J3177" s="39"/>
      <c r="K3177" s="39"/>
      <c r="L3177" s="39"/>
      <c r="M3177" s="39"/>
    </row>
    <row r="3178" spans="1:13" ht="35.25" customHeight="1" x14ac:dyDescent="0.2">
      <c r="A3178" s="950" t="s">
        <v>12</v>
      </c>
      <c r="B3178" s="993" t="s">
        <v>744</v>
      </c>
      <c r="C3178" s="256" t="s">
        <v>267</v>
      </c>
      <c r="D3178" s="285">
        <f>D3179+D3180+D3181+D3182</f>
        <v>5235.1099999999997</v>
      </c>
      <c r="E3178" s="267">
        <f>E3179+E3180+E3181+E3182</f>
        <v>5235.1099999999997</v>
      </c>
      <c r="F3178" s="257">
        <f>E3178/D3178*100</f>
        <v>100</v>
      </c>
      <c r="G3178" s="285">
        <f>G3179+G3180+G3181+G3182</f>
        <v>5235.1099999999997</v>
      </c>
      <c r="H3178" s="938" t="s">
        <v>1282</v>
      </c>
      <c r="I3178" s="39"/>
      <c r="J3178" s="39"/>
      <c r="K3178" s="39"/>
      <c r="L3178" s="39"/>
      <c r="M3178" s="39"/>
    </row>
    <row r="3179" spans="1:13" ht="48" customHeight="1" x14ac:dyDescent="0.2">
      <c r="A3179" s="950"/>
      <c r="B3179" s="994"/>
      <c r="C3179" s="599" t="s">
        <v>210</v>
      </c>
      <c r="D3179" s="285">
        <v>0</v>
      </c>
      <c r="E3179" s="267">
        <v>0</v>
      </c>
      <c r="F3179" s="257">
        <v>0</v>
      </c>
      <c r="G3179" s="285">
        <v>0</v>
      </c>
      <c r="H3179" s="939"/>
      <c r="I3179" s="39"/>
      <c r="J3179" s="39"/>
      <c r="K3179" s="39"/>
      <c r="L3179" s="39"/>
      <c r="M3179" s="39"/>
    </row>
    <row r="3180" spans="1:13" ht="51.75" customHeight="1" x14ac:dyDescent="0.2">
      <c r="A3180" s="950"/>
      <c r="B3180" s="994"/>
      <c r="C3180" s="260" t="s">
        <v>2</v>
      </c>
      <c r="D3180" s="285">
        <v>0</v>
      </c>
      <c r="E3180" s="267">
        <v>0</v>
      </c>
      <c r="F3180" s="257">
        <v>0</v>
      </c>
      <c r="G3180" s="285">
        <v>0</v>
      </c>
      <c r="H3180" s="939"/>
      <c r="I3180" s="39"/>
      <c r="J3180" s="39"/>
      <c r="K3180" s="39"/>
      <c r="L3180" s="39"/>
      <c r="M3180" s="39"/>
    </row>
    <row r="3181" spans="1:13" ht="51.75" customHeight="1" x14ac:dyDescent="0.2">
      <c r="A3181" s="950"/>
      <c r="B3181" s="994"/>
      <c r="C3181" s="260" t="s">
        <v>1224</v>
      </c>
      <c r="D3181" s="285">
        <v>5235.1099999999997</v>
      </c>
      <c r="E3181" s="267">
        <v>5235.1099999999997</v>
      </c>
      <c r="F3181" s="257">
        <f>E3181/D3181*100</f>
        <v>100</v>
      </c>
      <c r="G3181" s="285">
        <f>E3181</f>
        <v>5235.1099999999997</v>
      </c>
      <c r="H3181" s="939"/>
      <c r="I3181" s="39"/>
      <c r="J3181" s="39"/>
      <c r="K3181" s="39"/>
      <c r="L3181" s="39"/>
      <c r="M3181" s="39"/>
    </row>
    <row r="3182" spans="1:13" ht="36.75" customHeight="1" x14ac:dyDescent="0.2">
      <c r="A3182" s="950"/>
      <c r="B3182" s="995"/>
      <c r="C3182" s="260" t="s">
        <v>268</v>
      </c>
      <c r="D3182" s="285">
        <v>0</v>
      </c>
      <c r="E3182" s="267">
        <v>0</v>
      </c>
      <c r="F3182" s="257">
        <v>0</v>
      </c>
      <c r="G3182" s="285">
        <v>0</v>
      </c>
      <c r="H3182" s="940"/>
      <c r="I3182" s="39"/>
      <c r="J3182" s="39"/>
      <c r="K3182" s="39"/>
      <c r="L3182" s="39"/>
      <c r="M3182" s="39"/>
    </row>
    <row r="3183" spans="1:13" ht="27.75" customHeight="1" x14ac:dyDescent="0.2">
      <c r="A3183" s="950" t="s">
        <v>100</v>
      </c>
      <c r="B3183" s="993" t="s">
        <v>745</v>
      </c>
      <c r="C3183" s="256" t="s">
        <v>267</v>
      </c>
      <c r="D3183" s="285">
        <f>D3184+D3185+D3186+D3187</f>
        <v>3214.39</v>
      </c>
      <c r="E3183" s="267">
        <f>E3184+E3185+E3186+E3187</f>
        <v>3214.39</v>
      </c>
      <c r="F3183" s="257">
        <f>E3183/D3183*100</f>
        <v>100</v>
      </c>
      <c r="G3183" s="285">
        <f>G3184+G3185+G3186+G3187</f>
        <v>3214.39</v>
      </c>
      <c r="H3183" s="938" t="s">
        <v>1282</v>
      </c>
      <c r="I3183" s="39"/>
      <c r="J3183" s="39"/>
      <c r="K3183" s="39"/>
      <c r="L3183" s="39"/>
      <c r="M3183" s="39"/>
    </row>
    <row r="3184" spans="1:13" ht="49.5" customHeight="1" x14ac:dyDescent="0.2">
      <c r="A3184" s="950"/>
      <c r="B3184" s="994"/>
      <c r="C3184" s="599" t="s">
        <v>210</v>
      </c>
      <c r="D3184" s="285">
        <v>0</v>
      </c>
      <c r="E3184" s="267">
        <v>0</v>
      </c>
      <c r="F3184" s="257">
        <v>0</v>
      </c>
      <c r="G3184" s="285">
        <v>0</v>
      </c>
      <c r="H3184" s="939"/>
      <c r="I3184" s="39"/>
      <c r="J3184" s="39"/>
      <c r="K3184" s="39"/>
      <c r="L3184" s="39"/>
      <c r="M3184" s="39"/>
    </row>
    <row r="3185" spans="1:13" ht="50.25" customHeight="1" x14ac:dyDescent="0.2">
      <c r="A3185" s="950"/>
      <c r="B3185" s="994"/>
      <c r="C3185" s="260" t="s">
        <v>2</v>
      </c>
      <c r="D3185" s="285">
        <v>0</v>
      </c>
      <c r="E3185" s="267">
        <v>0</v>
      </c>
      <c r="F3185" s="257">
        <v>0</v>
      </c>
      <c r="G3185" s="285">
        <v>0</v>
      </c>
      <c r="H3185" s="939"/>
      <c r="I3185" s="39"/>
      <c r="J3185" s="39"/>
      <c r="K3185" s="39"/>
      <c r="L3185" s="39"/>
      <c r="M3185" s="39"/>
    </row>
    <row r="3186" spans="1:13" ht="51.75" customHeight="1" x14ac:dyDescent="0.2">
      <c r="A3186" s="950"/>
      <c r="B3186" s="994"/>
      <c r="C3186" s="260" t="s">
        <v>1224</v>
      </c>
      <c r="D3186" s="285">
        <v>3214.39</v>
      </c>
      <c r="E3186" s="285">
        <v>3214.39</v>
      </c>
      <c r="F3186" s="257">
        <f>E3186/D3186*100</f>
        <v>100</v>
      </c>
      <c r="G3186" s="285">
        <f>E3186</f>
        <v>3214.39</v>
      </c>
      <c r="H3186" s="939"/>
      <c r="I3186" s="39"/>
      <c r="J3186" s="39"/>
      <c r="K3186" s="39"/>
      <c r="L3186" s="39"/>
      <c r="M3186" s="39"/>
    </row>
    <row r="3187" spans="1:13" ht="42.75" customHeight="1" x14ac:dyDescent="0.2">
      <c r="A3187" s="950"/>
      <c r="B3187" s="995"/>
      <c r="C3187" s="260" t="s">
        <v>268</v>
      </c>
      <c r="D3187" s="285">
        <v>0</v>
      </c>
      <c r="E3187" s="267">
        <v>0</v>
      </c>
      <c r="F3187" s="257">
        <v>0</v>
      </c>
      <c r="G3187" s="285">
        <v>0</v>
      </c>
      <c r="H3187" s="940"/>
      <c r="I3187" s="39"/>
      <c r="J3187" s="39"/>
      <c r="K3187" s="39"/>
      <c r="L3187" s="39"/>
      <c r="M3187" s="39"/>
    </row>
    <row r="3188" spans="1:13" ht="15" customHeight="1" x14ac:dyDescent="0.2">
      <c r="A3188" s="950" t="s">
        <v>101</v>
      </c>
      <c r="B3188" s="993" t="s">
        <v>972</v>
      </c>
      <c r="C3188" s="256" t="s">
        <v>267</v>
      </c>
      <c r="D3188" s="285">
        <f>D3189+D3190+D3191+D3192</f>
        <v>2152.4</v>
      </c>
      <c r="E3188" s="267">
        <f>E3189+E3190+E3191+E3192</f>
        <v>2152.4</v>
      </c>
      <c r="F3188" s="257">
        <f>E3188/D3188*100</f>
        <v>100</v>
      </c>
      <c r="G3188" s="285">
        <f>G3189+G3190+G3191+G3192</f>
        <v>2152.4</v>
      </c>
      <c r="H3188" s="938" t="s">
        <v>1282</v>
      </c>
      <c r="I3188" s="39"/>
      <c r="J3188" s="39"/>
      <c r="K3188" s="39"/>
      <c r="L3188" s="39"/>
      <c r="M3188" s="39"/>
    </row>
    <row r="3189" spans="1:13" ht="45" x14ac:dyDescent="0.2">
      <c r="A3189" s="950"/>
      <c r="B3189" s="994"/>
      <c r="C3189" s="599" t="s">
        <v>210</v>
      </c>
      <c r="D3189" s="285">
        <v>0</v>
      </c>
      <c r="E3189" s="267">
        <v>0</v>
      </c>
      <c r="F3189" s="257">
        <v>0</v>
      </c>
      <c r="G3189" s="285">
        <v>0</v>
      </c>
      <c r="H3189" s="939"/>
      <c r="I3189" s="39"/>
      <c r="J3189" s="39"/>
      <c r="K3189" s="39"/>
      <c r="L3189" s="39"/>
      <c r="M3189" s="39"/>
    </row>
    <row r="3190" spans="1:13" ht="45" x14ac:dyDescent="0.2">
      <c r="A3190" s="950"/>
      <c r="B3190" s="994"/>
      <c r="C3190" s="260" t="s">
        <v>2</v>
      </c>
      <c r="D3190" s="285">
        <v>0</v>
      </c>
      <c r="E3190" s="267">
        <v>0</v>
      </c>
      <c r="F3190" s="257">
        <v>0</v>
      </c>
      <c r="G3190" s="285">
        <v>0</v>
      </c>
      <c r="H3190" s="939"/>
      <c r="I3190" s="39"/>
      <c r="J3190" s="39"/>
      <c r="K3190" s="39"/>
      <c r="L3190" s="39"/>
      <c r="M3190" s="39"/>
    </row>
    <row r="3191" spans="1:13" ht="30" x14ac:dyDescent="0.2">
      <c r="A3191" s="950"/>
      <c r="B3191" s="994"/>
      <c r="C3191" s="260" t="s">
        <v>1224</v>
      </c>
      <c r="D3191" s="285">
        <v>2152.4</v>
      </c>
      <c r="E3191" s="285">
        <v>2152.4</v>
      </c>
      <c r="F3191" s="257">
        <f>E3191/D3191*100</f>
        <v>100</v>
      </c>
      <c r="G3191" s="285">
        <f>E3191</f>
        <v>2152.4</v>
      </c>
      <c r="H3191" s="939"/>
      <c r="I3191" s="39"/>
      <c r="J3191" s="39"/>
      <c r="K3191" s="39"/>
      <c r="L3191" s="39"/>
      <c r="M3191" s="39"/>
    </row>
    <row r="3192" spans="1:13" ht="30" x14ac:dyDescent="0.2">
      <c r="A3192" s="950"/>
      <c r="B3192" s="995"/>
      <c r="C3192" s="260" t="s">
        <v>268</v>
      </c>
      <c r="D3192" s="285">
        <v>0</v>
      </c>
      <c r="E3192" s="267">
        <v>0</v>
      </c>
      <c r="F3192" s="257">
        <v>0</v>
      </c>
      <c r="G3192" s="285">
        <v>0</v>
      </c>
      <c r="H3192" s="940"/>
      <c r="I3192" s="39"/>
      <c r="J3192" s="39"/>
      <c r="K3192" s="39"/>
      <c r="L3192" s="39"/>
      <c r="M3192" s="39"/>
    </row>
    <row r="3193" spans="1:13" ht="30" customHeight="1" x14ac:dyDescent="0.2">
      <c r="A3193" s="1037" t="s">
        <v>746</v>
      </c>
      <c r="B3193" s="1038"/>
      <c r="C3193" s="1038"/>
      <c r="D3193" s="1038"/>
      <c r="E3193" s="1038"/>
      <c r="F3193" s="1038"/>
      <c r="G3193" s="1038"/>
      <c r="H3193" s="1039"/>
      <c r="I3193" s="551"/>
      <c r="J3193" s="39"/>
      <c r="K3193" s="39"/>
      <c r="L3193" s="39"/>
      <c r="M3193" s="39"/>
    </row>
    <row r="3194" spans="1:13" x14ac:dyDescent="0.2">
      <c r="A3194" s="1245"/>
      <c r="B3194" s="1012" t="s">
        <v>19</v>
      </c>
      <c r="C3194" s="202" t="s">
        <v>267</v>
      </c>
      <c r="D3194" s="10">
        <f>SUM(D3195:D3196)</f>
        <v>24451.1</v>
      </c>
      <c r="E3194" s="10">
        <f>SUM(E3195:E3196)</f>
        <v>23729.61</v>
      </c>
      <c r="F3194" s="102">
        <f>E3194/D3194*100</f>
        <v>97.04925340782215</v>
      </c>
      <c r="G3194" s="10">
        <f>SUM(G3195:G3196)</f>
        <v>23729.61</v>
      </c>
      <c r="H3194" s="204"/>
      <c r="I3194" s="39"/>
      <c r="J3194" s="39"/>
      <c r="K3194" s="39"/>
      <c r="L3194" s="39"/>
      <c r="M3194" s="39"/>
    </row>
    <row r="3195" spans="1:13" ht="68.25" customHeight="1" x14ac:dyDescent="0.2">
      <c r="A3195" s="1246"/>
      <c r="B3195" s="1013"/>
      <c r="C3195" s="203" t="s">
        <v>601</v>
      </c>
      <c r="D3195" s="10">
        <f>D3199</f>
        <v>24451.1</v>
      </c>
      <c r="E3195" s="10">
        <f>E3199</f>
        <v>23729.61</v>
      </c>
      <c r="F3195" s="102">
        <f>E3195/D3195*100</f>
        <v>97.04925340782215</v>
      </c>
      <c r="G3195" s="205">
        <f>G3199</f>
        <v>23729.61</v>
      </c>
      <c r="H3195" s="204"/>
      <c r="I3195" s="39"/>
      <c r="J3195" s="39"/>
      <c r="K3195" s="39"/>
      <c r="L3195" s="39"/>
      <c r="M3195" s="39"/>
    </row>
    <row r="3196" spans="1:13" ht="40.5" customHeight="1" x14ac:dyDescent="0.2">
      <c r="A3196" s="1247"/>
      <c r="B3196" s="1014"/>
      <c r="C3196" s="203" t="s">
        <v>268</v>
      </c>
      <c r="D3196" s="10">
        <f>D3200</f>
        <v>0</v>
      </c>
      <c r="E3196" s="10">
        <f>E3200</f>
        <v>0</v>
      </c>
      <c r="F3196" s="102">
        <v>0</v>
      </c>
      <c r="G3196" s="205">
        <f>G3200</f>
        <v>0</v>
      </c>
      <c r="H3196" s="204"/>
      <c r="I3196" s="39"/>
      <c r="J3196" s="39"/>
      <c r="K3196" s="39"/>
      <c r="L3196" s="39"/>
      <c r="M3196" s="39"/>
    </row>
    <row r="3197" spans="1:13" ht="33.75" customHeight="1" x14ac:dyDescent="0.2">
      <c r="A3197" s="999" t="s">
        <v>1011</v>
      </c>
      <c r="B3197" s="1000"/>
      <c r="C3197" s="1000"/>
      <c r="D3197" s="1000"/>
      <c r="E3197" s="1000"/>
      <c r="F3197" s="1000"/>
      <c r="G3197" s="1000"/>
      <c r="H3197" s="1001"/>
      <c r="I3197" s="39"/>
      <c r="J3197" s="39"/>
      <c r="K3197" s="39"/>
      <c r="L3197" s="39"/>
      <c r="M3197" s="39"/>
    </row>
    <row r="3198" spans="1:13" ht="26.25" customHeight="1" x14ac:dyDescent="0.25">
      <c r="A3198" s="1009"/>
      <c r="B3198" s="976" t="s">
        <v>54</v>
      </c>
      <c r="C3198" s="500" t="s">
        <v>267</v>
      </c>
      <c r="D3198" s="501">
        <f>SUM(D3199:D3200)</f>
        <v>24451.1</v>
      </c>
      <c r="E3198" s="501">
        <f>E3199</f>
        <v>23729.61</v>
      </c>
      <c r="F3198" s="522">
        <f>E3198/D3198*100</f>
        <v>97.04925340782215</v>
      </c>
      <c r="G3198" s="503">
        <f>G3199+G3200</f>
        <v>23729.61</v>
      </c>
      <c r="H3198" s="504"/>
      <c r="I3198" s="39"/>
      <c r="J3198" s="39"/>
      <c r="K3198" s="39"/>
      <c r="L3198" s="39"/>
      <c r="M3198" s="39"/>
    </row>
    <row r="3199" spans="1:13" ht="50.25" customHeight="1" x14ac:dyDescent="0.25">
      <c r="A3199" s="1010"/>
      <c r="B3199" s="951"/>
      <c r="C3199" s="505" t="s">
        <v>1224</v>
      </c>
      <c r="D3199" s="501">
        <f>D3201+D3222+D3213</f>
        <v>24451.1</v>
      </c>
      <c r="E3199" s="501">
        <f>E3201+E3222</f>
        <v>23729.61</v>
      </c>
      <c r="F3199" s="522">
        <f>E3199/D3199*100</f>
        <v>97.04925340782215</v>
      </c>
      <c r="G3199" s="503">
        <f>G3201+G3222</f>
        <v>23729.61</v>
      </c>
      <c r="H3199" s="504"/>
      <c r="I3199" s="39"/>
      <c r="J3199" s="39"/>
      <c r="K3199" s="39"/>
      <c r="L3199" s="39"/>
      <c r="M3199" s="39"/>
    </row>
    <row r="3200" spans="1:13" ht="41.25" customHeight="1" x14ac:dyDescent="0.25">
      <c r="A3200" s="1011"/>
      <c r="B3200" s="951"/>
      <c r="C3200" s="505" t="s">
        <v>268</v>
      </c>
      <c r="D3200" s="501">
        <f>D3203</f>
        <v>0</v>
      </c>
      <c r="E3200" s="501">
        <f>E3203</f>
        <v>0</v>
      </c>
      <c r="F3200" s="522">
        <v>0</v>
      </c>
      <c r="G3200" s="503">
        <f>G3203</f>
        <v>0</v>
      </c>
      <c r="H3200" s="504"/>
      <c r="I3200" s="39"/>
      <c r="J3200" s="39"/>
      <c r="K3200" s="39"/>
      <c r="L3200" s="39"/>
      <c r="M3200" s="39"/>
    </row>
    <row r="3201" spans="1:13" ht="46.5" customHeight="1" x14ac:dyDescent="0.25">
      <c r="A3201" s="1009">
        <v>1</v>
      </c>
      <c r="B3201" s="976" t="s">
        <v>1003</v>
      </c>
      <c r="C3201" s="506" t="s">
        <v>267</v>
      </c>
      <c r="D3201" s="507">
        <f>SUM(D3202:D3203)</f>
        <v>22451.1</v>
      </c>
      <c r="E3201" s="507">
        <f>SUM(E3202:E3203)</f>
        <v>22404.61</v>
      </c>
      <c r="F3201" s="523">
        <f>E3201/D3201*100</f>
        <v>99.792927740734314</v>
      </c>
      <c r="G3201" s="507">
        <f>SUM(G3202:G3203)</f>
        <v>22404.61</v>
      </c>
      <c r="H3201" s="504"/>
      <c r="I3201" s="39"/>
      <c r="J3201" s="39"/>
      <c r="K3201" s="39"/>
      <c r="L3201" s="39"/>
      <c r="M3201" s="39"/>
    </row>
    <row r="3202" spans="1:13" ht="62.25" customHeight="1" x14ac:dyDescent="0.25">
      <c r="A3202" s="1010"/>
      <c r="B3202" s="976"/>
      <c r="C3202" s="508" t="s">
        <v>1224</v>
      </c>
      <c r="D3202" s="507">
        <f>D3205</f>
        <v>22451.1</v>
      </c>
      <c r="E3202" s="507">
        <f>E3205</f>
        <v>22404.61</v>
      </c>
      <c r="F3202" s="523">
        <f>E3202/D3202*100</f>
        <v>99.792927740734314</v>
      </c>
      <c r="G3202" s="507">
        <f>G3205</f>
        <v>22404.61</v>
      </c>
      <c r="H3202" s="479"/>
      <c r="I3202" s="39"/>
      <c r="J3202" s="39"/>
      <c r="K3202" s="39"/>
      <c r="L3202" s="39"/>
      <c r="M3202" s="39"/>
    </row>
    <row r="3203" spans="1:13" ht="92.25" customHeight="1" x14ac:dyDescent="0.25">
      <c r="A3203" s="1011"/>
      <c r="B3203" s="976"/>
      <c r="C3203" s="508" t="s">
        <v>268</v>
      </c>
      <c r="D3203" s="507">
        <f>D3206</f>
        <v>0</v>
      </c>
      <c r="E3203" s="507">
        <f>E3206</f>
        <v>0</v>
      </c>
      <c r="F3203" s="523">
        <v>0</v>
      </c>
      <c r="G3203" s="507">
        <f>G3206</f>
        <v>0</v>
      </c>
      <c r="H3203" s="504"/>
      <c r="I3203" s="39"/>
      <c r="J3203" s="39"/>
      <c r="K3203" s="39"/>
      <c r="L3203" s="39"/>
      <c r="M3203" s="39"/>
    </row>
    <row r="3204" spans="1:13" ht="26.25" customHeight="1" x14ac:dyDescent="0.25">
      <c r="A3204" s="1009" t="s">
        <v>11</v>
      </c>
      <c r="B3204" s="1180" t="s">
        <v>1004</v>
      </c>
      <c r="C3204" s="506" t="s">
        <v>267</v>
      </c>
      <c r="D3204" s="507">
        <f>D3205+D3206</f>
        <v>22451.1</v>
      </c>
      <c r="E3204" s="507">
        <f>E3205+E3206</f>
        <v>22404.61</v>
      </c>
      <c r="F3204" s="523">
        <f>E3204/D3204*100</f>
        <v>99.792927740734314</v>
      </c>
      <c r="G3204" s="507">
        <f>G3205+G3206</f>
        <v>22404.61</v>
      </c>
      <c r="H3204" s="504"/>
      <c r="I3204" s="39"/>
      <c r="J3204" s="39"/>
      <c r="K3204" s="39"/>
      <c r="L3204" s="39"/>
      <c r="M3204" s="39"/>
    </row>
    <row r="3205" spans="1:13" ht="51" customHeight="1" x14ac:dyDescent="0.25">
      <c r="A3205" s="1042"/>
      <c r="B3205" s="1429"/>
      <c r="C3205" s="508" t="s">
        <v>1224</v>
      </c>
      <c r="D3205" s="507">
        <f>D3208+D3211</f>
        <v>22451.1</v>
      </c>
      <c r="E3205" s="507">
        <f>E3208+E3211</f>
        <v>22404.61</v>
      </c>
      <c r="F3205" s="523">
        <f>E3205/D3205*100</f>
        <v>99.792927740734314</v>
      </c>
      <c r="G3205" s="507">
        <f>G3208+G3211</f>
        <v>22404.61</v>
      </c>
      <c r="H3205" s="504"/>
      <c r="I3205" s="39"/>
      <c r="J3205" s="39"/>
      <c r="K3205" s="39"/>
      <c r="L3205" s="39"/>
      <c r="M3205" s="39"/>
    </row>
    <row r="3206" spans="1:13" ht="31.5" customHeight="1" x14ac:dyDescent="0.25">
      <c r="A3206" s="1043"/>
      <c r="B3206" s="1430"/>
      <c r="C3206" s="508" t="s">
        <v>268</v>
      </c>
      <c r="D3206" s="507">
        <f>D3209+D3212</f>
        <v>0</v>
      </c>
      <c r="E3206" s="507">
        <f>E3209+E3212</f>
        <v>0</v>
      </c>
      <c r="F3206" s="523">
        <v>0</v>
      </c>
      <c r="G3206" s="507">
        <f>G3209+G3212</f>
        <v>0</v>
      </c>
      <c r="H3206" s="504"/>
      <c r="I3206" s="39"/>
      <c r="J3206" s="39"/>
      <c r="K3206" s="39"/>
      <c r="L3206" s="39"/>
      <c r="M3206" s="39"/>
    </row>
    <row r="3207" spans="1:13" ht="41.25" customHeight="1" x14ac:dyDescent="0.25">
      <c r="A3207" s="1009" t="s">
        <v>12</v>
      </c>
      <c r="B3207" s="951" t="s">
        <v>747</v>
      </c>
      <c r="C3207" s="506" t="s">
        <v>267</v>
      </c>
      <c r="D3207" s="507">
        <f>D3208</f>
        <v>21712.6</v>
      </c>
      <c r="E3207" s="507">
        <f>E3208</f>
        <v>21696.04</v>
      </c>
      <c r="F3207" s="523">
        <f>E3207/D3207*100</f>
        <v>99.923730921216261</v>
      </c>
      <c r="G3207" s="509">
        <f>E3207</f>
        <v>21696.04</v>
      </c>
      <c r="H3207" s="504"/>
      <c r="I3207" s="39"/>
      <c r="J3207" s="39"/>
      <c r="K3207" s="39"/>
      <c r="L3207" s="39"/>
      <c r="M3207" s="39"/>
    </row>
    <row r="3208" spans="1:13" ht="67.5" customHeight="1" x14ac:dyDescent="0.2">
      <c r="A3208" s="1042"/>
      <c r="B3208" s="951"/>
      <c r="C3208" s="508" t="s">
        <v>1224</v>
      </c>
      <c r="D3208" s="507">
        <v>21712.6</v>
      </c>
      <c r="E3208" s="507">
        <v>21696.04</v>
      </c>
      <c r="F3208" s="523">
        <f>E3208/D3208*100</f>
        <v>99.923730921216261</v>
      </c>
      <c r="G3208" s="509">
        <f>E3208</f>
        <v>21696.04</v>
      </c>
      <c r="H3208" s="286" t="s">
        <v>1211</v>
      </c>
      <c r="I3208" s="39"/>
      <c r="J3208" s="39"/>
      <c r="K3208" s="39"/>
      <c r="L3208" s="39"/>
      <c r="M3208" s="39"/>
    </row>
    <row r="3209" spans="1:13" ht="33.75" customHeight="1" x14ac:dyDescent="0.25">
      <c r="A3209" s="1043"/>
      <c r="B3209" s="951"/>
      <c r="C3209" s="508" t="s">
        <v>268</v>
      </c>
      <c r="D3209" s="507">
        <v>0</v>
      </c>
      <c r="E3209" s="507">
        <v>0</v>
      </c>
      <c r="F3209" s="523">
        <v>0</v>
      </c>
      <c r="G3209" s="509">
        <v>0</v>
      </c>
      <c r="H3209" s="504"/>
      <c r="I3209" s="39"/>
      <c r="J3209" s="39"/>
      <c r="K3209" s="39"/>
      <c r="L3209" s="39"/>
      <c r="M3209" s="39"/>
    </row>
    <row r="3210" spans="1:13" ht="27.75" customHeight="1" x14ac:dyDescent="0.25">
      <c r="A3210" s="1009" t="s">
        <v>100</v>
      </c>
      <c r="B3210" s="1044" t="s">
        <v>1005</v>
      </c>
      <c r="C3210" s="506" t="s">
        <v>267</v>
      </c>
      <c r="D3210" s="507">
        <f>D3211</f>
        <v>738.5</v>
      </c>
      <c r="E3210" s="507">
        <f>E3211</f>
        <v>708.57</v>
      </c>
      <c r="F3210" s="523">
        <f>E3210/D3210*100</f>
        <v>95.947190250507802</v>
      </c>
      <c r="G3210" s="509">
        <f t="shared" ref="G3210:G3221" si="337">E3210</f>
        <v>708.57</v>
      </c>
      <c r="H3210" s="504"/>
      <c r="I3210" s="39"/>
      <c r="J3210" s="39"/>
      <c r="K3210" s="39"/>
      <c r="L3210" s="39"/>
      <c r="M3210" s="39"/>
    </row>
    <row r="3211" spans="1:13" ht="48" customHeight="1" x14ac:dyDescent="0.2">
      <c r="A3211" s="1042"/>
      <c r="B3211" s="1044"/>
      <c r="C3211" s="508" t="s">
        <v>1224</v>
      </c>
      <c r="D3211" s="507">
        <v>738.5</v>
      </c>
      <c r="E3211" s="507">
        <v>708.57</v>
      </c>
      <c r="F3211" s="523">
        <f>E3211/D3211*100</f>
        <v>95.947190250507802</v>
      </c>
      <c r="G3211" s="509">
        <f t="shared" si="337"/>
        <v>708.57</v>
      </c>
      <c r="H3211" s="286" t="s">
        <v>1470</v>
      </c>
      <c r="I3211" s="39"/>
      <c r="J3211" s="39"/>
      <c r="K3211" s="39"/>
      <c r="L3211" s="39"/>
      <c r="M3211" s="39"/>
    </row>
    <row r="3212" spans="1:13" ht="29.25" customHeight="1" x14ac:dyDescent="0.25">
      <c r="A3212" s="1043"/>
      <c r="B3212" s="1044"/>
      <c r="C3212" s="508" t="s">
        <v>268</v>
      </c>
      <c r="D3212" s="507">
        <v>0</v>
      </c>
      <c r="E3212" s="507">
        <v>0</v>
      </c>
      <c r="F3212" s="523">
        <v>0</v>
      </c>
      <c r="G3212" s="509">
        <f t="shared" si="337"/>
        <v>0</v>
      </c>
      <c r="H3212" s="504"/>
      <c r="I3212" s="39"/>
      <c r="J3212" s="39"/>
      <c r="K3212" s="39"/>
      <c r="L3212" s="39"/>
      <c r="M3212" s="39"/>
    </row>
    <row r="3213" spans="1:13" ht="28.5" customHeight="1" x14ac:dyDescent="0.25">
      <c r="A3213" s="878">
        <v>2</v>
      </c>
      <c r="B3213" s="1390" t="s">
        <v>1006</v>
      </c>
      <c r="C3213" s="506" t="s">
        <v>267</v>
      </c>
      <c r="D3213" s="510">
        <f>D3214</f>
        <v>500</v>
      </c>
      <c r="E3213" s="507">
        <f>E3214</f>
        <v>0</v>
      </c>
      <c r="F3213" s="523">
        <v>0</v>
      </c>
      <c r="G3213" s="509">
        <f t="shared" si="337"/>
        <v>0</v>
      </c>
      <c r="H3213" s="504"/>
      <c r="I3213" s="39"/>
      <c r="J3213" s="39"/>
      <c r="K3213" s="39"/>
      <c r="L3213" s="39"/>
      <c r="M3213" s="39"/>
    </row>
    <row r="3214" spans="1:13" ht="49.5" customHeight="1" x14ac:dyDescent="0.25">
      <c r="A3214" s="909"/>
      <c r="B3214" s="1123"/>
      <c r="C3214" s="508" t="s">
        <v>1224</v>
      </c>
      <c r="D3214" s="511">
        <v>500</v>
      </c>
      <c r="E3214" s="507">
        <f>E3219</f>
        <v>0</v>
      </c>
      <c r="F3214" s="523">
        <v>0</v>
      </c>
      <c r="G3214" s="509">
        <f t="shared" si="337"/>
        <v>0</v>
      </c>
      <c r="H3214" s="504"/>
      <c r="I3214" s="39"/>
      <c r="J3214" s="39"/>
      <c r="K3214" s="39"/>
      <c r="L3214" s="39"/>
      <c r="M3214" s="39"/>
    </row>
    <row r="3215" spans="1:13" ht="41.25" customHeight="1" x14ac:dyDescent="0.25">
      <c r="A3215" s="910"/>
      <c r="B3215" s="1408"/>
      <c r="C3215" s="512" t="s">
        <v>268</v>
      </c>
      <c r="D3215" s="507">
        <v>0</v>
      </c>
      <c r="E3215" s="513">
        <v>0</v>
      </c>
      <c r="F3215" s="523">
        <v>0</v>
      </c>
      <c r="G3215" s="509">
        <f t="shared" si="337"/>
        <v>0</v>
      </c>
      <c r="H3215" s="504"/>
      <c r="I3215" s="39"/>
      <c r="J3215" s="39"/>
      <c r="K3215" s="39"/>
      <c r="L3215" s="39"/>
      <c r="M3215" s="39"/>
    </row>
    <row r="3216" spans="1:13" ht="15" customHeight="1" x14ac:dyDescent="0.25">
      <c r="A3216" s="917" t="s">
        <v>349</v>
      </c>
      <c r="B3216" s="1235" t="s">
        <v>1007</v>
      </c>
      <c r="C3216" s="506" t="s">
        <v>267</v>
      </c>
      <c r="D3216" s="514">
        <v>500</v>
      </c>
      <c r="E3216" s="507">
        <f>E3222</f>
        <v>1325</v>
      </c>
      <c r="F3216" s="523">
        <v>0</v>
      </c>
      <c r="G3216" s="509">
        <f t="shared" si="337"/>
        <v>1325</v>
      </c>
      <c r="H3216" s="504"/>
      <c r="I3216" s="39"/>
      <c r="J3216" s="39"/>
      <c r="K3216" s="39"/>
      <c r="L3216" s="39"/>
      <c r="M3216" s="39"/>
    </row>
    <row r="3217" spans="1:13" ht="46.5" customHeight="1" x14ac:dyDescent="0.25">
      <c r="A3217" s="1233"/>
      <c r="B3217" s="1236"/>
      <c r="C3217" s="508" t="s">
        <v>1224</v>
      </c>
      <c r="D3217" s="511">
        <v>500</v>
      </c>
      <c r="E3217" s="507">
        <f>E3223</f>
        <v>1325</v>
      </c>
      <c r="F3217" s="523">
        <v>0</v>
      </c>
      <c r="G3217" s="509">
        <f t="shared" si="337"/>
        <v>1325</v>
      </c>
      <c r="H3217" s="504"/>
      <c r="I3217" s="39"/>
      <c r="J3217" s="39"/>
      <c r="K3217" s="39"/>
      <c r="L3217" s="39"/>
      <c r="M3217" s="39"/>
    </row>
    <row r="3218" spans="1:13" ht="73.5" customHeight="1" x14ac:dyDescent="0.25">
      <c r="A3218" s="1234"/>
      <c r="B3218" s="1237"/>
      <c r="C3218" s="512" t="s">
        <v>268</v>
      </c>
      <c r="D3218" s="507">
        <v>0</v>
      </c>
      <c r="E3218" s="513">
        <v>0</v>
      </c>
      <c r="F3218" s="523">
        <v>0</v>
      </c>
      <c r="G3218" s="509">
        <f t="shared" si="337"/>
        <v>0</v>
      </c>
      <c r="H3218" s="504"/>
      <c r="I3218" s="39"/>
      <c r="J3218" s="39"/>
      <c r="K3218" s="39"/>
      <c r="L3218" s="39"/>
      <c r="M3218" s="39"/>
    </row>
    <row r="3219" spans="1:13" ht="15" customHeight="1" x14ac:dyDescent="0.25">
      <c r="A3219" s="878" t="s">
        <v>360</v>
      </c>
      <c r="B3219" s="1411" t="s">
        <v>1008</v>
      </c>
      <c r="C3219" s="506" t="s">
        <v>267</v>
      </c>
      <c r="D3219" s="515">
        <f>D3220</f>
        <v>500</v>
      </c>
      <c r="E3219" s="507">
        <f>SUM(E3220:E3220)</f>
        <v>0</v>
      </c>
      <c r="F3219" s="523">
        <v>0</v>
      </c>
      <c r="G3219" s="509">
        <f t="shared" si="337"/>
        <v>0</v>
      </c>
      <c r="H3219" s="504"/>
      <c r="I3219" s="39"/>
      <c r="J3219" s="39"/>
      <c r="K3219" s="39"/>
      <c r="L3219" s="39"/>
      <c r="M3219" s="39"/>
    </row>
    <row r="3220" spans="1:13" ht="51.75" customHeight="1" x14ac:dyDescent="0.2">
      <c r="A3220" s="915"/>
      <c r="B3220" s="1416"/>
      <c r="C3220" s="508" t="s">
        <v>1224</v>
      </c>
      <c r="D3220" s="507">
        <v>500</v>
      </c>
      <c r="E3220" s="507">
        <v>0</v>
      </c>
      <c r="F3220" s="523">
        <v>0</v>
      </c>
      <c r="G3220" s="509">
        <f t="shared" si="337"/>
        <v>0</v>
      </c>
      <c r="H3220" s="516" t="s">
        <v>1720</v>
      </c>
      <c r="I3220" s="39"/>
      <c r="J3220" s="39"/>
      <c r="K3220" s="39"/>
      <c r="L3220" s="39"/>
      <c r="M3220" s="39"/>
    </row>
    <row r="3221" spans="1:13" ht="39" customHeight="1" x14ac:dyDescent="0.25">
      <c r="A3221" s="879"/>
      <c r="B3221" s="1417"/>
      <c r="C3221" s="512" t="s">
        <v>268</v>
      </c>
      <c r="D3221" s="507">
        <v>0</v>
      </c>
      <c r="E3221" s="513">
        <v>0</v>
      </c>
      <c r="F3221" s="523">
        <v>0</v>
      </c>
      <c r="G3221" s="509">
        <f t="shared" si="337"/>
        <v>0</v>
      </c>
      <c r="H3221" s="504"/>
      <c r="I3221" s="39"/>
      <c r="J3221" s="39"/>
      <c r="K3221" s="39"/>
      <c r="L3221" s="39"/>
      <c r="M3221" s="39"/>
    </row>
    <row r="3222" spans="1:13" ht="15" customHeight="1" x14ac:dyDescent="0.2">
      <c r="A3222" s="878">
        <v>3</v>
      </c>
      <c r="B3222" s="1390" t="s">
        <v>1009</v>
      </c>
      <c r="C3222" s="506" t="s">
        <v>267</v>
      </c>
      <c r="D3222" s="507">
        <f>D3223</f>
        <v>1500</v>
      </c>
      <c r="E3222" s="507">
        <f>E3223</f>
        <v>1325</v>
      </c>
      <c r="F3222" s="523">
        <f>E3222/D3222*100</f>
        <v>88.333333333333329</v>
      </c>
      <c r="G3222" s="507">
        <f>G3223</f>
        <v>1325</v>
      </c>
      <c r="H3222" s="286"/>
      <c r="I3222" s="39"/>
      <c r="J3222" s="39"/>
      <c r="K3222" s="39"/>
      <c r="L3222" s="39"/>
      <c r="M3222" s="39"/>
    </row>
    <row r="3223" spans="1:13" ht="52.5" customHeight="1" x14ac:dyDescent="0.25">
      <c r="A3223" s="909"/>
      <c r="B3223" s="1123"/>
      <c r="C3223" s="508" t="s">
        <v>1224</v>
      </c>
      <c r="D3223" s="507">
        <f>SUM(D3228,D3231)</f>
        <v>1500</v>
      </c>
      <c r="E3223" s="507">
        <f>E3228+E3231</f>
        <v>1325</v>
      </c>
      <c r="F3223" s="523">
        <f>E3223/D3223*100</f>
        <v>88.333333333333329</v>
      </c>
      <c r="G3223" s="507">
        <f>G3228+G3231</f>
        <v>1325</v>
      </c>
      <c r="H3223" s="504"/>
      <c r="I3223" s="39"/>
      <c r="J3223" s="39"/>
      <c r="K3223" s="39"/>
      <c r="L3223" s="39"/>
      <c r="M3223" s="39"/>
    </row>
    <row r="3224" spans="1:13" ht="30" customHeight="1" x14ac:dyDescent="0.25">
      <c r="A3224" s="910"/>
      <c r="B3224" s="1408"/>
      <c r="C3224" s="508" t="s">
        <v>268</v>
      </c>
      <c r="D3224" s="507">
        <v>0</v>
      </c>
      <c r="E3224" s="507">
        <v>0</v>
      </c>
      <c r="F3224" s="523">
        <v>0</v>
      </c>
      <c r="G3224" s="507">
        <v>0</v>
      </c>
      <c r="H3224" s="504"/>
      <c r="I3224" s="39"/>
      <c r="J3224" s="39"/>
      <c r="K3224" s="39"/>
      <c r="L3224" s="39"/>
      <c r="M3224" s="39"/>
    </row>
    <row r="3225" spans="1:13" ht="15" customHeight="1" x14ac:dyDescent="0.25">
      <c r="A3225" s="917" t="s">
        <v>468</v>
      </c>
      <c r="B3225" s="1411" t="s">
        <v>1010</v>
      </c>
      <c r="C3225" s="506" t="s">
        <v>267</v>
      </c>
      <c r="D3225" s="507">
        <v>1500</v>
      </c>
      <c r="E3225" s="507">
        <f>E3226</f>
        <v>1325</v>
      </c>
      <c r="F3225" s="523">
        <f>E3225/D3225*100</f>
        <v>88.333333333333329</v>
      </c>
      <c r="G3225" s="507">
        <f>G3226</f>
        <v>1325</v>
      </c>
      <c r="H3225" s="504"/>
      <c r="I3225" s="39"/>
      <c r="J3225" s="39"/>
      <c r="K3225" s="39"/>
      <c r="L3225" s="39"/>
      <c r="M3225" s="39"/>
    </row>
    <row r="3226" spans="1:13" ht="49.5" customHeight="1" x14ac:dyDescent="0.25">
      <c r="A3226" s="1409"/>
      <c r="B3226" s="1412"/>
      <c r="C3226" s="508" t="s">
        <v>1224</v>
      </c>
      <c r="D3226" s="507">
        <v>1500</v>
      </c>
      <c r="E3226" s="507">
        <v>1325</v>
      </c>
      <c r="F3226" s="523">
        <f>E3226/D3226*100</f>
        <v>88.333333333333329</v>
      </c>
      <c r="G3226" s="507">
        <v>1325</v>
      </c>
      <c r="H3226" s="504"/>
      <c r="I3226" s="39"/>
      <c r="J3226" s="39"/>
      <c r="K3226" s="39"/>
      <c r="L3226" s="39"/>
      <c r="M3226" s="39"/>
    </row>
    <row r="3227" spans="1:13" ht="30" customHeight="1" x14ac:dyDescent="0.25">
      <c r="A3227" s="1410"/>
      <c r="B3227" s="1413"/>
      <c r="C3227" s="508" t="s">
        <v>268</v>
      </c>
      <c r="D3227" s="507">
        <v>0</v>
      </c>
      <c r="E3227" s="507">
        <v>0</v>
      </c>
      <c r="F3227" s="523">
        <v>0</v>
      </c>
      <c r="G3227" s="507">
        <v>0</v>
      </c>
      <c r="H3227" s="504"/>
      <c r="I3227" s="39"/>
      <c r="J3227" s="39"/>
      <c r="K3227" s="39"/>
      <c r="L3227" s="39"/>
      <c r="M3227" s="39"/>
    </row>
    <row r="3228" spans="1:13" ht="21.75" customHeight="1" x14ac:dyDescent="0.25">
      <c r="A3228" s="1414" t="s">
        <v>698</v>
      </c>
      <c r="B3228" s="1418" t="s">
        <v>748</v>
      </c>
      <c r="C3228" s="506" t="s">
        <v>267</v>
      </c>
      <c r="D3228" s="507">
        <f>D3229</f>
        <v>1500</v>
      </c>
      <c r="E3228" s="507">
        <f>SUM(E3229:E3229)</f>
        <v>1325</v>
      </c>
      <c r="F3228" s="523">
        <f>E3228/D3228*100</f>
        <v>88.333333333333329</v>
      </c>
      <c r="G3228" s="507">
        <f>SUM(G3229:G3229)</f>
        <v>1325</v>
      </c>
      <c r="H3228" s="504"/>
      <c r="I3228" s="39"/>
      <c r="J3228" s="39"/>
      <c r="K3228" s="39"/>
      <c r="L3228" s="39"/>
      <c r="M3228" s="39"/>
    </row>
    <row r="3229" spans="1:13" ht="81" customHeight="1" x14ac:dyDescent="0.2">
      <c r="A3229" s="1415"/>
      <c r="B3229" s="1391"/>
      <c r="C3229" s="508" t="s">
        <v>1224</v>
      </c>
      <c r="D3229" s="507">
        <v>1500</v>
      </c>
      <c r="E3229" s="507">
        <v>1325</v>
      </c>
      <c r="F3229" s="523">
        <f>E3229/D3229*100</f>
        <v>88.333333333333329</v>
      </c>
      <c r="G3229" s="507">
        <v>1325</v>
      </c>
      <c r="H3229" s="649" t="s">
        <v>1470</v>
      </c>
      <c r="I3229" s="39"/>
      <c r="J3229" s="39"/>
      <c r="K3229" s="39"/>
      <c r="L3229" s="39"/>
      <c r="M3229" s="39"/>
    </row>
    <row r="3230" spans="1:13" ht="114" customHeight="1" x14ac:dyDescent="0.25">
      <c r="A3230" s="1415"/>
      <c r="B3230" s="1392"/>
      <c r="C3230" s="508" t="s">
        <v>268</v>
      </c>
      <c r="D3230" s="507">
        <v>0</v>
      </c>
      <c r="E3230" s="507">
        <v>0</v>
      </c>
      <c r="F3230" s="523">
        <v>0</v>
      </c>
      <c r="G3230" s="507">
        <v>0</v>
      </c>
      <c r="H3230" s="504"/>
      <c r="I3230" s="39"/>
      <c r="J3230" s="39"/>
      <c r="K3230" s="39"/>
      <c r="L3230" s="39"/>
      <c r="M3230" s="39"/>
    </row>
    <row r="3231" spans="1:13" ht="27.75" customHeight="1" x14ac:dyDescent="0.2">
      <c r="A3231" s="1239" t="s">
        <v>1020</v>
      </c>
      <c r="B3231" s="1240"/>
      <c r="C3231" s="1240"/>
      <c r="D3231" s="1240"/>
      <c r="E3231" s="1240"/>
      <c r="F3231" s="1240"/>
      <c r="G3231" s="1240"/>
      <c r="H3231" s="1241"/>
      <c r="I3231" s="39"/>
      <c r="J3231" s="39"/>
      <c r="K3231" s="39"/>
      <c r="L3231" s="39"/>
      <c r="M3231" s="39"/>
    </row>
    <row r="3232" spans="1:13" ht="14.25" customHeight="1" x14ac:dyDescent="0.2">
      <c r="A3232" s="892"/>
      <c r="B3232" s="1045" t="s">
        <v>749</v>
      </c>
      <c r="C3232" s="36" t="s">
        <v>1</v>
      </c>
      <c r="D3232" s="31">
        <f t="shared" ref="D3232:E3235" si="338">D3238+D3269+D3295+D3326</f>
        <v>252683.59999999998</v>
      </c>
      <c r="E3232" s="31">
        <f t="shared" si="338"/>
        <v>236105.09999999998</v>
      </c>
      <c r="F3232" s="820">
        <f>E3232/D3232*100</f>
        <v>93.439028096797742</v>
      </c>
      <c r="G3232" s="31">
        <f t="shared" ref="G3232" si="339">G3238+G3269+G3295+G3326</f>
        <v>236105.09999999998</v>
      </c>
      <c r="H3232" s="114"/>
      <c r="I3232" s="39"/>
      <c r="J3232" s="39"/>
      <c r="K3232" s="39"/>
      <c r="L3232" s="39"/>
      <c r="M3232" s="39"/>
    </row>
    <row r="3233" spans="1:13" ht="47.25" customHeight="1" x14ac:dyDescent="0.2">
      <c r="A3233" s="1040"/>
      <c r="B3233" s="1045"/>
      <c r="C3233" s="36" t="s">
        <v>8</v>
      </c>
      <c r="D3233" s="31">
        <f t="shared" si="338"/>
        <v>0</v>
      </c>
      <c r="E3233" s="31">
        <f t="shared" si="338"/>
        <v>0</v>
      </c>
      <c r="F3233" s="820">
        <v>0</v>
      </c>
      <c r="G3233" s="31">
        <f>G3239+G3270+G3296+G3327</f>
        <v>0</v>
      </c>
      <c r="H3233" s="114"/>
      <c r="I3233" s="39"/>
      <c r="J3233" s="39"/>
      <c r="K3233" s="39"/>
      <c r="L3233" s="39"/>
      <c r="M3233" s="39"/>
    </row>
    <row r="3234" spans="1:13" ht="60.75" customHeight="1" x14ac:dyDescent="0.2">
      <c r="A3234" s="1040"/>
      <c r="B3234" s="1045"/>
      <c r="C3234" s="36" t="s">
        <v>2</v>
      </c>
      <c r="D3234" s="31">
        <f t="shared" si="338"/>
        <v>52781.899999999994</v>
      </c>
      <c r="E3234" s="31">
        <f t="shared" si="338"/>
        <v>42383.7</v>
      </c>
      <c r="F3234" s="820">
        <f t="shared" ref="F3234:F3236" si="340">E3234/D3234*100</f>
        <v>80.299686066625114</v>
      </c>
      <c r="G3234" s="67">
        <f>G3240+G3271+G3297+G3328</f>
        <v>42383.7</v>
      </c>
      <c r="H3234" s="114"/>
      <c r="I3234" s="39"/>
      <c r="J3234" s="39"/>
      <c r="K3234" s="39"/>
      <c r="L3234" s="39"/>
      <c r="M3234" s="39"/>
    </row>
    <row r="3235" spans="1:13" ht="67.5" customHeight="1" x14ac:dyDescent="0.2">
      <c r="A3235" s="1040"/>
      <c r="B3235" s="1045"/>
      <c r="C3235" s="36" t="s">
        <v>298</v>
      </c>
      <c r="D3235" s="31">
        <f t="shared" si="338"/>
        <v>131772.70000000001</v>
      </c>
      <c r="E3235" s="31">
        <f t="shared" si="338"/>
        <v>125592.4</v>
      </c>
      <c r="F3235" s="820">
        <f t="shared" si="340"/>
        <v>95.309878298008599</v>
      </c>
      <c r="G3235" s="67">
        <f>G3241+G3272+G3298+G3329</f>
        <v>125592.4</v>
      </c>
      <c r="H3235" s="114"/>
      <c r="I3235" s="39"/>
      <c r="J3235" s="39"/>
      <c r="K3235" s="39"/>
      <c r="L3235" s="39"/>
      <c r="M3235" s="39"/>
    </row>
    <row r="3236" spans="1:13" ht="28.5" x14ac:dyDescent="0.2">
      <c r="A3236" s="1041"/>
      <c r="B3236" s="1045"/>
      <c r="C3236" s="36" t="s">
        <v>750</v>
      </c>
      <c r="D3236" s="31">
        <f>D3242+D3273+D3299+D3330</f>
        <v>68129</v>
      </c>
      <c r="E3236" s="31">
        <v>68129</v>
      </c>
      <c r="F3236" s="820">
        <f t="shared" si="340"/>
        <v>100</v>
      </c>
      <c r="G3236" s="67">
        <f>G3242+G3273+G3299+G3330</f>
        <v>68129</v>
      </c>
      <c r="H3236" s="114"/>
      <c r="I3236" s="39"/>
      <c r="J3236" s="39"/>
      <c r="K3236" s="39"/>
      <c r="L3236" s="39"/>
      <c r="M3236" s="39"/>
    </row>
    <row r="3237" spans="1:13" ht="27.75" customHeight="1" x14ac:dyDescent="0.2">
      <c r="A3237" s="1421" t="s">
        <v>1743</v>
      </c>
      <c r="B3237" s="1422"/>
      <c r="C3237" s="1422"/>
      <c r="D3237" s="1422"/>
      <c r="E3237" s="1422"/>
      <c r="F3237" s="1422"/>
      <c r="G3237" s="1422"/>
      <c r="H3237" s="1423"/>
      <c r="I3237" s="39"/>
      <c r="J3237" s="39"/>
      <c r="K3237" s="39"/>
      <c r="L3237" s="39"/>
      <c r="M3237" s="39"/>
    </row>
    <row r="3238" spans="1:13" ht="14.25" customHeight="1" x14ac:dyDescent="0.2">
      <c r="A3238" s="971"/>
      <c r="B3238" s="1045" t="s">
        <v>751</v>
      </c>
      <c r="C3238" s="36" t="s">
        <v>1</v>
      </c>
      <c r="D3238" s="31">
        <f>SUM(D3239:D3242)</f>
        <v>17018</v>
      </c>
      <c r="E3238" s="31">
        <f>SUM(E3239:E3242)</f>
        <v>17017.7</v>
      </c>
      <c r="F3238" s="821">
        <f t="shared" ref="F3238:F3242" si="341">E3238/D3238*100</f>
        <v>99.998237160653431</v>
      </c>
      <c r="G3238" s="31">
        <f>SUM(G3239:G3242)</f>
        <v>17017.7</v>
      </c>
      <c r="H3238" s="114"/>
      <c r="I3238" s="39"/>
      <c r="J3238" s="39"/>
      <c r="K3238" s="39"/>
      <c r="L3238" s="39"/>
      <c r="M3238" s="39"/>
    </row>
    <row r="3239" spans="1:13" ht="50.25" customHeight="1" x14ac:dyDescent="0.2">
      <c r="A3239" s="971"/>
      <c r="B3239" s="1045"/>
      <c r="C3239" s="36" t="s">
        <v>8</v>
      </c>
      <c r="D3239" s="31">
        <f>D3244</f>
        <v>0</v>
      </c>
      <c r="E3239" s="31">
        <f>E3244</f>
        <v>0</v>
      </c>
      <c r="F3239" s="820">
        <v>0</v>
      </c>
      <c r="G3239" s="31">
        <f>G3244</f>
        <v>0</v>
      </c>
      <c r="H3239" s="114"/>
      <c r="I3239" s="39"/>
      <c r="J3239" s="39"/>
      <c r="K3239" s="39"/>
      <c r="L3239" s="39"/>
      <c r="M3239" s="39"/>
    </row>
    <row r="3240" spans="1:13" ht="57" x14ac:dyDescent="0.2">
      <c r="A3240" s="971"/>
      <c r="B3240" s="1045"/>
      <c r="C3240" s="36" t="s">
        <v>2</v>
      </c>
      <c r="D3240" s="31">
        <f>D3245</f>
        <v>0</v>
      </c>
      <c r="E3240" s="31">
        <f t="shared" ref="E3240:G3240" si="342">E3244</f>
        <v>0</v>
      </c>
      <c r="F3240" s="820">
        <v>0</v>
      </c>
      <c r="G3240" s="31">
        <f t="shared" si="342"/>
        <v>0</v>
      </c>
      <c r="H3240" s="114"/>
      <c r="I3240" s="39"/>
      <c r="J3240" s="39"/>
      <c r="K3240" s="39"/>
      <c r="L3240" s="39"/>
      <c r="M3240" s="39"/>
    </row>
    <row r="3241" spans="1:13" ht="67.5" customHeight="1" x14ac:dyDescent="0.2">
      <c r="A3241" s="971"/>
      <c r="B3241" s="1045"/>
      <c r="C3241" s="36" t="s">
        <v>298</v>
      </c>
      <c r="D3241" s="31">
        <f>D3246</f>
        <v>1018</v>
      </c>
      <c r="E3241" s="31">
        <f>E3246</f>
        <v>1017.7</v>
      </c>
      <c r="F3241" s="821">
        <f t="shared" si="341"/>
        <v>99.970530451866409</v>
      </c>
      <c r="G3241" s="31">
        <f>G3246</f>
        <v>1017.7</v>
      </c>
      <c r="H3241" s="114"/>
      <c r="I3241" s="39"/>
      <c r="J3241" s="39"/>
      <c r="K3241" s="39"/>
      <c r="L3241" s="39"/>
      <c r="M3241" s="39"/>
    </row>
    <row r="3242" spans="1:13" ht="28.5" x14ac:dyDescent="0.2">
      <c r="A3242" s="971"/>
      <c r="B3242" s="1045"/>
      <c r="C3242" s="36" t="s">
        <v>750</v>
      </c>
      <c r="D3242" s="31">
        <f>D3247</f>
        <v>16000</v>
      </c>
      <c r="E3242" s="31">
        <f>E3247</f>
        <v>16000</v>
      </c>
      <c r="F3242" s="820">
        <f t="shared" si="341"/>
        <v>100</v>
      </c>
      <c r="G3242" s="67">
        <f>G3247</f>
        <v>16000</v>
      </c>
      <c r="H3242" s="114"/>
      <c r="I3242" s="39"/>
      <c r="J3242" s="39"/>
      <c r="K3242" s="39"/>
      <c r="L3242" s="39"/>
      <c r="M3242" s="39"/>
    </row>
    <row r="3243" spans="1:13" ht="15" customHeight="1" x14ac:dyDescent="0.2">
      <c r="A3243" s="971" t="s">
        <v>10</v>
      </c>
      <c r="B3243" s="1045" t="s">
        <v>752</v>
      </c>
      <c r="C3243" s="63" t="s">
        <v>1</v>
      </c>
      <c r="D3243" s="30">
        <f>SUM(D3244:D3247)</f>
        <v>17018</v>
      </c>
      <c r="E3243" s="30">
        <f>SUM(E3244:E3247)</f>
        <v>17017.7</v>
      </c>
      <c r="F3243" s="818">
        <f>E3243/D3243*100</f>
        <v>99.998237160653431</v>
      </c>
      <c r="G3243" s="30">
        <f>SUM(G3244:G3247)</f>
        <v>17017.7</v>
      </c>
      <c r="H3243" s="114"/>
      <c r="I3243" s="39"/>
      <c r="J3243" s="39"/>
      <c r="K3243" s="39"/>
      <c r="L3243" s="39"/>
      <c r="M3243" s="39"/>
    </row>
    <row r="3244" spans="1:13" ht="45" x14ac:dyDescent="0.2">
      <c r="A3244" s="971"/>
      <c r="B3244" s="1045"/>
      <c r="C3244" s="63" t="s">
        <v>8</v>
      </c>
      <c r="D3244" s="30">
        <f>D3249</f>
        <v>0</v>
      </c>
      <c r="E3244" s="30">
        <f>E3250</f>
        <v>0</v>
      </c>
      <c r="F3244" s="818">
        <v>0</v>
      </c>
      <c r="G3244" s="30">
        <f>G3250</f>
        <v>0</v>
      </c>
      <c r="H3244" s="114"/>
      <c r="I3244" s="39"/>
      <c r="J3244" s="39"/>
      <c r="K3244" s="39"/>
      <c r="L3244" s="39"/>
      <c r="M3244" s="39"/>
    </row>
    <row r="3245" spans="1:13" ht="60" customHeight="1" x14ac:dyDescent="0.2">
      <c r="A3245" s="971"/>
      <c r="B3245" s="1045"/>
      <c r="C3245" s="63" t="s">
        <v>2</v>
      </c>
      <c r="D3245" s="30">
        <f>D3250</f>
        <v>0</v>
      </c>
      <c r="E3245" s="30">
        <v>0</v>
      </c>
      <c r="F3245" s="818">
        <v>0</v>
      </c>
      <c r="G3245" s="132"/>
      <c r="H3245" s="114"/>
      <c r="I3245" s="39"/>
      <c r="J3245" s="39"/>
      <c r="K3245" s="39"/>
      <c r="L3245" s="39"/>
      <c r="M3245" s="39"/>
    </row>
    <row r="3246" spans="1:13" ht="60" customHeight="1" x14ac:dyDescent="0.2">
      <c r="A3246" s="971"/>
      <c r="B3246" s="1045"/>
      <c r="C3246" s="63" t="s">
        <v>298</v>
      </c>
      <c r="D3246" s="30">
        <f>D3251</f>
        <v>1018</v>
      </c>
      <c r="E3246" s="30">
        <f>E3251</f>
        <v>1017.7</v>
      </c>
      <c r="F3246" s="43">
        <f t="shared" ref="F3246:F3267" si="343">E3246/D3246*100</f>
        <v>99.970530451866409</v>
      </c>
      <c r="G3246" s="30">
        <f>G3251</f>
        <v>1017.7</v>
      </c>
      <c r="H3246" s="114"/>
      <c r="I3246" s="39"/>
      <c r="J3246" s="39"/>
      <c r="K3246" s="39"/>
      <c r="L3246" s="39"/>
      <c r="M3246" s="39"/>
    </row>
    <row r="3247" spans="1:13" ht="18" customHeight="1" x14ac:dyDescent="0.2">
      <c r="A3247" s="971"/>
      <c r="B3247" s="1045"/>
      <c r="C3247" s="63" t="s">
        <v>750</v>
      </c>
      <c r="D3247" s="30">
        <f>D3252</f>
        <v>16000</v>
      </c>
      <c r="E3247" s="30">
        <f>E3252</f>
        <v>16000</v>
      </c>
      <c r="F3247" s="818">
        <f t="shared" si="343"/>
        <v>100</v>
      </c>
      <c r="G3247" s="30">
        <v>16000</v>
      </c>
      <c r="H3247" s="114"/>
      <c r="I3247" s="39"/>
      <c r="J3247" s="39"/>
      <c r="K3247" s="39"/>
      <c r="L3247" s="39"/>
      <c r="M3247" s="39"/>
    </row>
    <row r="3248" spans="1:13" ht="15" customHeight="1" x14ac:dyDescent="0.2">
      <c r="A3248" s="971" t="s">
        <v>11</v>
      </c>
      <c r="B3248" s="970" t="s">
        <v>753</v>
      </c>
      <c r="C3248" s="63" t="s">
        <v>1</v>
      </c>
      <c r="D3248" s="30">
        <f>SUM(D3249:D3252)</f>
        <v>17018</v>
      </c>
      <c r="E3248" s="30">
        <f>SUM(E3249:E3252)</f>
        <v>17017.7</v>
      </c>
      <c r="F3248" s="43">
        <f t="shared" si="343"/>
        <v>99.998237160653431</v>
      </c>
      <c r="G3248" s="30">
        <f>SUM(G3249:G3252)</f>
        <v>17017.7</v>
      </c>
      <c r="H3248" s="813"/>
      <c r="I3248" s="39"/>
      <c r="J3248" s="39"/>
      <c r="K3248" s="39"/>
      <c r="L3248" s="39"/>
      <c r="M3248" s="39"/>
    </row>
    <row r="3249" spans="1:13" ht="45" x14ac:dyDescent="0.2">
      <c r="A3249" s="971"/>
      <c r="B3249" s="970"/>
      <c r="C3249" s="63" t="s">
        <v>8</v>
      </c>
      <c r="D3249" s="30">
        <f>D3259+D3264</f>
        <v>0</v>
      </c>
      <c r="E3249" s="30">
        <f>E3259+E3264</f>
        <v>0</v>
      </c>
      <c r="F3249" s="818">
        <v>0</v>
      </c>
      <c r="G3249" s="30">
        <f>G3259+G3264</f>
        <v>0</v>
      </c>
      <c r="H3249" s="813"/>
      <c r="I3249" s="39"/>
      <c r="J3249" s="39"/>
      <c r="K3249" s="39"/>
      <c r="L3249" s="39"/>
      <c r="M3249" s="39"/>
    </row>
    <row r="3250" spans="1:13" ht="60" customHeight="1" x14ac:dyDescent="0.2">
      <c r="A3250" s="971"/>
      <c r="B3250" s="970"/>
      <c r="C3250" s="63" t="s">
        <v>2</v>
      </c>
      <c r="D3250" s="30">
        <f t="shared" ref="D3250:E3252" si="344">D3260+D3265</f>
        <v>0</v>
      </c>
      <c r="E3250" s="30">
        <f t="shared" si="344"/>
        <v>0</v>
      </c>
      <c r="F3250" s="818">
        <v>0</v>
      </c>
      <c r="G3250" s="30">
        <f>G3260+G3265</f>
        <v>0</v>
      </c>
      <c r="H3250" s="813"/>
      <c r="I3250" s="39"/>
      <c r="J3250" s="39"/>
      <c r="K3250" s="39"/>
      <c r="L3250" s="39"/>
      <c r="M3250" s="39"/>
    </row>
    <row r="3251" spans="1:13" ht="60" customHeight="1" x14ac:dyDescent="0.2">
      <c r="A3251" s="971"/>
      <c r="B3251" s="970"/>
      <c r="C3251" s="63" t="s">
        <v>298</v>
      </c>
      <c r="D3251" s="30">
        <v>1018</v>
      </c>
      <c r="E3251" s="30">
        <v>1017.7</v>
      </c>
      <c r="F3251" s="43">
        <f t="shared" si="343"/>
        <v>99.970530451866409</v>
      </c>
      <c r="G3251" s="30">
        <v>1017.7</v>
      </c>
      <c r="H3251" s="813"/>
      <c r="I3251" s="39"/>
      <c r="J3251" s="39"/>
      <c r="K3251" s="39"/>
      <c r="L3251" s="39"/>
      <c r="M3251" s="39"/>
    </row>
    <row r="3252" spans="1:13" x14ac:dyDescent="0.2">
      <c r="A3252" s="971"/>
      <c r="B3252" s="970"/>
      <c r="C3252" s="63" t="s">
        <v>750</v>
      </c>
      <c r="D3252" s="30">
        <f t="shared" si="344"/>
        <v>16000</v>
      </c>
      <c r="E3252" s="30">
        <f t="shared" si="344"/>
        <v>16000</v>
      </c>
      <c r="F3252" s="818">
        <f t="shared" si="343"/>
        <v>100</v>
      </c>
      <c r="G3252" s="30">
        <f>G3262+G3267</f>
        <v>16000</v>
      </c>
      <c r="H3252" s="813"/>
      <c r="I3252" s="39"/>
      <c r="J3252" s="39"/>
      <c r="K3252" s="39"/>
      <c r="L3252" s="39"/>
      <c r="M3252" s="39"/>
    </row>
    <row r="3253" spans="1:13" ht="15" customHeight="1" x14ac:dyDescent="0.2">
      <c r="A3253" s="972" t="s">
        <v>12</v>
      </c>
      <c r="B3253" s="970" t="s">
        <v>1013</v>
      </c>
      <c r="C3253" s="35" t="s">
        <v>1</v>
      </c>
      <c r="D3253" s="30">
        <f>SUM(D3254:D3257)</f>
        <v>1018</v>
      </c>
      <c r="E3253" s="30">
        <f>SUM(E3254:E3257)</f>
        <v>1017.7</v>
      </c>
      <c r="F3253" s="43">
        <f t="shared" si="343"/>
        <v>99.970530451866409</v>
      </c>
      <c r="G3253" s="30">
        <f>SUM(G3254:G3257)</f>
        <v>1017.7</v>
      </c>
      <c r="H3253" s="969"/>
      <c r="I3253" s="39"/>
      <c r="J3253" s="39"/>
      <c r="K3253" s="39"/>
      <c r="L3253" s="39"/>
      <c r="M3253" s="39"/>
    </row>
    <row r="3254" spans="1:13" ht="45" x14ac:dyDescent="0.2">
      <c r="A3254" s="971"/>
      <c r="B3254" s="970"/>
      <c r="C3254" s="35" t="s">
        <v>8</v>
      </c>
      <c r="D3254" s="30">
        <v>0</v>
      </c>
      <c r="E3254" s="30">
        <v>0</v>
      </c>
      <c r="F3254" s="818">
        <v>0</v>
      </c>
      <c r="G3254" s="30">
        <v>0</v>
      </c>
      <c r="H3254" s="969"/>
      <c r="I3254" s="39"/>
      <c r="J3254" s="39"/>
      <c r="K3254" s="39"/>
      <c r="L3254" s="39"/>
      <c r="M3254" s="39"/>
    </row>
    <row r="3255" spans="1:13" ht="60" customHeight="1" x14ac:dyDescent="0.2">
      <c r="A3255" s="971"/>
      <c r="B3255" s="970"/>
      <c r="C3255" s="35" t="s">
        <v>2</v>
      </c>
      <c r="D3255" s="30">
        <v>0</v>
      </c>
      <c r="E3255" s="30">
        <v>0</v>
      </c>
      <c r="F3255" s="818">
        <v>0</v>
      </c>
      <c r="G3255" s="30">
        <v>0</v>
      </c>
      <c r="H3255" s="969"/>
      <c r="I3255" s="39"/>
      <c r="J3255" s="39"/>
      <c r="K3255" s="39"/>
      <c r="L3255" s="39"/>
      <c r="M3255" s="39"/>
    </row>
    <row r="3256" spans="1:13" ht="60" customHeight="1" x14ac:dyDescent="0.2">
      <c r="A3256" s="971"/>
      <c r="B3256" s="970"/>
      <c r="C3256" s="35" t="s">
        <v>298</v>
      </c>
      <c r="D3256" s="30">
        <v>1018</v>
      </c>
      <c r="E3256" s="30">
        <v>1017.7</v>
      </c>
      <c r="F3256" s="43">
        <f t="shared" si="343"/>
        <v>99.970530451866409</v>
      </c>
      <c r="G3256" s="30">
        <v>1017.7</v>
      </c>
      <c r="H3256" s="969"/>
      <c r="I3256" s="39"/>
      <c r="J3256" s="39"/>
      <c r="K3256" s="39"/>
      <c r="L3256" s="39"/>
      <c r="M3256" s="39"/>
    </row>
    <row r="3257" spans="1:13" x14ac:dyDescent="0.2">
      <c r="A3257" s="971"/>
      <c r="B3257" s="970"/>
      <c r="C3257" s="35" t="s">
        <v>750</v>
      </c>
      <c r="D3257" s="30">
        <v>0</v>
      </c>
      <c r="E3257" s="30">
        <v>0</v>
      </c>
      <c r="F3257" s="818">
        <v>0</v>
      </c>
      <c r="G3257" s="30">
        <v>0</v>
      </c>
      <c r="H3257" s="969"/>
      <c r="I3257" s="39"/>
      <c r="J3257" s="39"/>
      <c r="K3257" s="39"/>
      <c r="L3257" s="39"/>
      <c r="M3257" s="39"/>
    </row>
    <row r="3258" spans="1:13" ht="15" customHeight="1" x14ac:dyDescent="0.2">
      <c r="A3258" s="972" t="s">
        <v>100</v>
      </c>
      <c r="B3258" s="970" t="s">
        <v>754</v>
      </c>
      <c r="C3258" s="35" t="s">
        <v>1</v>
      </c>
      <c r="D3258" s="30">
        <f>SUM(D3259:D3262)</f>
        <v>6000</v>
      </c>
      <c r="E3258" s="30">
        <f>SUM(E3259:E3262)</f>
        <v>6000</v>
      </c>
      <c r="F3258" s="818">
        <f t="shared" si="343"/>
        <v>100</v>
      </c>
      <c r="G3258" s="30">
        <f>SUM(G3259:G3262)</f>
        <v>6000</v>
      </c>
      <c r="H3258" s="969"/>
      <c r="I3258" s="39"/>
      <c r="J3258" s="39"/>
      <c r="K3258" s="39"/>
      <c r="L3258" s="39"/>
      <c r="M3258" s="39"/>
    </row>
    <row r="3259" spans="1:13" ht="45" x14ac:dyDescent="0.2">
      <c r="A3259" s="971"/>
      <c r="B3259" s="970"/>
      <c r="C3259" s="35" t="s">
        <v>8</v>
      </c>
      <c r="D3259" s="30">
        <v>0</v>
      </c>
      <c r="E3259" s="30">
        <v>0</v>
      </c>
      <c r="F3259" s="818">
        <v>0</v>
      </c>
      <c r="G3259" s="30">
        <v>0</v>
      </c>
      <c r="H3259" s="969"/>
      <c r="I3259" s="39"/>
      <c r="J3259" s="39"/>
      <c r="K3259" s="39"/>
      <c r="L3259" s="39"/>
      <c r="M3259" s="39"/>
    </row>
    <row r="3260" spans="1:13" ht="60" customHeight="1" x14ac:dyDescent="0.2">
      <c r="A3260" s="971"/>
      <c r="B3260" s="970"/>
      <c r="C3260" s="35" t="s">
        <v>2</v>
      </c>
      <c r="D3260" s="30">
        <v>0</v>
      </c>
      <c r="E3260" s="30">
        <v>0</v>
      </c>
      <c r="F3260" s="818">
        <v>0</v>
      </c>
      <c r="G3260" s="30">
        <v>0</v>
      </c>
      <c r="H3260" s="969"/>
      <c r="I3260" s="39"/>
      <c r="J3260" s="39"/>
      <c r="K3260" s="39"/>
      <c r="L3260" s="39"/>
      <c r="M3260" s="39"/>
    </row>
    <row r="3261" spans="1:13" ht="60" customHeight="1" x14ac:dyDescent="0.2">
      <c r="A3261" s="971"/>
      <c r="B3261" s="970"/>
      <c r="C3261" s="35" t="s">
        <v>298</v>
      </c>
      <c r="D3261" s="30">
        <v>0</v>
      </c>
      <c r="E3261" s="30">
        <v>0</v>
      </c>
      <c r="F3261" s="818">
        <v>0</v>
      </c>
      <c r="G3261" s="30">
        <v>0</v>
      </c>
      <c r="H3261" s="969"/>
      <c r="I3261" s="39"/>
      <c r="J3261" s="39"/>
      <c r="K3261" s="39"/>
      <c r="L3261" s="39"/>
      <c r="M3261" s="39"/>
    </row>
    <row r="3262" spans="1:13" x14ac:dyDescent="0.2">
      <c r="A3262" s="971"/>
      <c r="B3262" s="970"/>
      <c r="C3262" s="35" t="s">
        <v>750</v>
      </c>
      <c r="D3262" s="30">
        <v>6000</v>
      </c>
      <c r="E3262" s="30">
        <v>6000</v>
      </c>
      <c r="F3262" s="818">
        <f t="shared" si="343"/>
        <v>100</v>
      </c>
      <c r="G3262" s="30">
        <v>6000</v>
      </c>
      <c r="H3262" s="969"/>
      <c r="I3262" s="39"/>
      <c r="J3262" s="39"/>
      <c r="K3262" s="39"/>
      <c r="L3262" s="39"/>
      <c r="M3262" s="39"/>
    </row>
    <row r="3263" spans="1:13" ht="14.25" customHeight="1" x14ac:dyDescent="0.2">
      <c r="A3263" s="972" t="s">
        <v>101</v>
      </c>
      <c r="B3263" s="970" t="s">
        <v>755</v>
      </c>
      <c r="C3263" s="35" t="s">
        <v>1</v>
      </c>
      <c r="D3263" s="30">
        <f>SUM(D3264:D3267)</f>
        <v>10000</v>
      </c>
      <c r="E3263" s="30">
        <f>SUM(E3264:E3267)</f>
        <v>10000</v>
      </c>
      <c r="F3263" s="818">
        <f t="shared" si="343"/>
        <v>100</v>
      </c>
      <c r="G3263" s="30">
        <f>SUM(G3264:G3267)</f>
        <v>10000</v>
      </c>
      <c r="H3263" s="969"/>
      <c r="I3263" s="39"/>
      <c r="J3263" s="39"/>
      <c r="K3263" s="39"/>
      <c r="L3263" s="39"/>
      <c r="M3263" s="39"/>
    </row>
    <row r="3264" spans="1:13" ht="14.25" customHeight="1" x14ac:dyDescent="0.2">
      <c r="A3264" s="971"/>
      <c r="B3264" s="970"/>
      <c r="C3264" s="35" t="s">
        <v>8</v>
      </c>
      <c r="D3264" s="30">
        <v>0</v>
      </c>
      <c r="E3264" s="30">
        <v>0</v>
      </c>
      <c r="F3264" s="818">
        <v>0</v>
      </c>
      <c r="G3264" s="30">
        <v>0</v>
      </c>
      <c r="H3264" s="969"/>
      <c r="I3264" s="39"/>
      <c r="J3264" s="39"/>
      <c r="K3264" s="39"/>
      <c r="L3264" s="39"/>
      <c r="M3264" s="39"/>
    </row>
    <row r="3265" spans="1:13" ht="60" customHeight="1" x14ac:dyDescent="0.2">
      <c r="A3265" s="971"/>
      <c r="B3265" s="970"/>
      <c r="C3265" s="35" t="s">
        <v>2</v>
      </c>
      <c r="D3265" s="30">
        <v>0</v>
      </c>
      <c r="E3265" s="30">
        <v>0</v>
      </c>
      <c r="F3265" s="818">
        <v>0</v>
      </c>
      <c r="G3265" s="30">
        <v>0</v>
      </c>
      <c r="H3265" s="969"/>
      <c r="I3265" s="39"/>
      <c r="J3265" s="39"/>
      <c r="K3265" s="39"/>
      <c r="L3265" s="39"/>
      <c r="M3265" s="39"/>
    </row>
    <row r="3266" spans="1:13" ht="60" customHeight="1" x14ac:dyDescent="0.2">
      <c r="A3266" s="971"/>
      <c r="B3266" s="970"/>
      <c r="C3266" s="35" t="s">
        <v>298</v>
      </c>
      <c r="D3266" s="30">
        <v>0</v>
      </c>
      <c r="E3266" s="30">
        <v>0</v>
      </c>
      <c r="F3266" s="818">
        <v>0</v>
      </c>
      <c r="G3266" s="30">
        <v>0</v>
      </c>
      <c r="H3266" s="969"/>
      <c r="I3266" s="39"/>
      <c r="J3266" s="39"/>
      <c r="K3266" s="39"/>
      <c r="L3266" s="39"/>
      <c r="M3266" s="39"/>
    </row>
    <row r="3267" spans="1:13" x14ac:dyDescent="0.2">
      <c r="A3267" s="971"/>
      <c r="B3267" s="970"/>
      <c r="C3267" s="35" t="s">
        <v>750</v>
      </c>
      <c r="D3267" s="30">
        <v>10000</v>
      </c>
      <c r="E3267" s="30">
        <v>10000</v>
      </c>
      <c r="F3267" s="818">
        <f t="shared" si="343"/>
        <v>100</v>
      </c>
      <c r="G3267" s="30">
        <v>10000</v>
      </c>
      <c r="H3267" s="969"/>
      <c r="I3267" s="39"/>
      <c r="J3267" s="39"/>
      <c r="K3267" s="39"/>
      <c r="L3267" s="39"/>
      <c r="M3267" s="39"/>
    </row>
    <row r="3268" spans="1:13" ht="28.5" customHeight="1" x14ac:dyDescent="0.2">
      <c r="A3268" s="889" t="s">
        <v>1380</v>
      </c>
      <c r="B3268" s="890"/>
      <c r="C3268" s="890"/>
      <c r="D3268" s="890"/>
      <c r="E3268" s="890"/>
      <c r="F3268" s="890"/>
      <c r="G3268" s="890"/>
      <c r="H3268" s="891"/>
      <c r="I3268" s="39"/>
      <c r="J3268" s="39"/>
      <c r="K3268" s="39"/>
      <c r="L3268" s="39"/>
      <c r="M3268" s="39"/>
    </row>
    <row r="3269" spans="1:13" ht="15" customHeight="1" x14ac:dyDescent="0.2">
      <c r="A3269" s="814"/>
      <c r="B3269" s="1045" t="s">
        <v>757</v>
      </c>
      <c r="C3269" s="36" t="s">
        <v>1</v>
      </c>
      <c r="D3269" s="31">
        <f>SUM(D3270:D3273)</f>
        <v>52000</v>
      </c>
      <c r="E3269" s="31">
        <f>E3274</f>
        <v>52000</v>
      </c>
      <c r="F3269" s="820">
        <f>E3269/D3269*100</f>
        <v>100</v>
      </c>
      <c r="G3269" s="31">
        <f>G3274</f>
        <v>52000</v>
      </c>
      <c r="H3269" s="114"/>
      <c r="I3269" s="39"/>
      <c r="J3269" s="39"/>
      <c r="K3269" s="39"/>
      <c r="L3269" s="39"/>
      <c r="M3269" s="39"/>
    </row>
    <row r="3270" spans="1:13" ht="42.75" x14ac:dyDescent="0.2">
      <c r="A3270" s="814"/>
      <c r="B3270" s="1045"/>
      <c r="C3270" s="36" t="s">
        <v>8</v>
      </c>
      <c r="D3270" s="31">
        <f>D3275</f>
        <v>0</v>
      </c>
      <c r="E3270" s="31">
        <f t="shared" ref="E3270:G3273" si="345">E3275</f>
        <v>0</v>
      </c>
      <c r="F3270" s="820">
        <v>0</v>
      </c>
      <c r="G3270" s="31">
        <f t="shared" si="345"/>
        <v>0</v>
      </c>
      <c r="H3270" s="114"/>
      <c r="I3270" s="39"/>
      <c r="J3270" s="39"/>
      <c r="K3270" s="39"/>
      <c r="L3270" s="39"/>
      <c r="M3270" s="39"/>
    </row>
    <row r="3271" spans="1:13" ht="57" x14ac:dyDescent="0.2">
      <c r="A3271" s="814"/>
      <c r="B3271" s="1045"/>
      <c r="C3271" s="36" t="s">
        <v>2</v>
      </c>
      <c r="D3271" s="31">
        <f>D3276</f>
        <v>0</v>
      </c>
      <c r="E3271" s="31">
        <f t="shared" si="345"/>
        <v>0</v>
      </c>
      <c r="F3271" s="820">
        <v>0</v>
      </c>
      <c r="G3271" s="31">
        <f t="shared" si="345"/>
        <v>0</v>
      </c>
      <c r="H3271" s="114"/>
      <c r="I3271" s="39"/>
      <c r="J3271" s="39"/>
      <c r="K3271" s="39"/>
      <c r="L3271" s="39"/>
      <c r="M3271" s="39"/>
    </row>
    <row r="3272" spans="1:13" ht="71.25" x14ac:dyDescent="0.2">
      <c r="A3272" s="814"/>
      <c r="B3272" s="1045"/>
      <c r="C3272" s="36" t="s">
        <v>298</v>
      </c>
      <c r="D3272" s="31">
        <f>D3277</f>
        <v>0</v>
      </c>
      <c r="E3272" s="31">
        <f t="shared" si="345"/>
        <v>0</v>
      </c>
      <c r="F3272" s="820">
        <v>0</v>
      </c>
      <c r="G3272" s="31">
        <f t="shared" si="345"/>
        <v>0</v>
      </c>
      <c r="H3272" s="114"/>
      <c r="I3272" s="39"/>
      <c r="J3272" s="39"/>
      <c r="K3272" s="39"/>
      <c r="L3272" s="39"/>
      <c r="M3272" s="39"/>
    </row>
    <row r="3273" spans="1:13" ht="28.5" x14ac:dyDescent="0.2">
      <c r="A3273" s="815"/>
      <c r="B3273" s="1045"/>
      <c r="C3273" s="36" t="s">
        <v>750</v>
      </c>
      <c r="D3273" s="31">
        <f>D3278</f>
        <v>52000</v>
      </c>
      <c r="E3273" s="31">
        <f t="shared" si="345"/>
        <v>52000</v>
      </c>
      <c r="F3273" s="820">
        <f t="shared" ref="F3273" si="346">E3273/D3273*100</f>
        <v>100</v>
      </c>
      <c r="G3273" s="31">
        <f t="shared" si="345"/>
        <v>52000</v>
      </c>
      <c r="H3273" s="114"/>
      <c r="I3273" s="39"/>
      <c r="J3273" s="39"/>
      <c r="K3273" s="39"/>
      <c r="L3273" s="39"/>
      <c r="M3273" s="39"/>
    </row>
    <row r="3274" spans="1:13" ht="15" customHeight="1" x14ac:dyDescent="0.2">
      <c r="A3274" s="971" t="s">
        <v>10</v>
      </c>
      <c r="B3274" s="1045" t="s">
        <v>758</v>
      </c>
      <c r="C3274" s="63" t="s">
        <v>1</v>
      </c>
      <c r="D3274" s="30">
        <f>SUM(D3275:D3278)</f>
        <v>52000</v>
      </c>
      <c r="E3274" s="30">
        <f>E3279</f>
        <v>52000</v>
      </c>
      <c r="F3274" s="818">
        <f>E3274/D3274*100</f>
        <v>100</v>
      </c>
      <c r="G3274" s="30">
        <f>G3279</f>
        <v>52000</v>
      </c>
      <c r="H3274" s="813"/>
      <c r="I3274" s="39"/>
      <c r="J3274" s="39"/>
      <c r="K3274" s="39"/>
      <c r="L3274" s="39"/>
      <c r="M3274" s="39"/>
    </row>
    <row r="3275" spans="1:13" ht="45" x14ac:dyDescent="0.2">
      <c r="A3275" s="971"/>
      <c r="B3275" s="1045"/>
      <c r="C3275" s="63" t="s">
        <v>8</v>
      </c>
      <c r="D3275" s="30">
        <f>D3280</f>
        <v>0</v>
      </c>
      <c r="E3275" s="30">
        <f t="shared" ref="E3275:G3278" si="347">E3280</f>
        <v>0</v>
      </c>
      <c r="F3275" s="818">
        <v>0</v>
      </c>
      <c r="G3275" s="30">
        <f t="shared" si="347"/>
        <v>0</v>
      </c>
      <c r="H3275" s="813"/>
      <c r="I3275" s="39"/>
      <c r="J3275" s="39"/>
      <c r="K3275" s="39"/>
      <c r="L3275" s="39"/>
      <c r="M3275" s="39"/>
    </row>
    <row r="3276" spans="1:13" ht="60" customHeight="1" x14ac:dyDescent="0.2">
      <c r="A3276" s="971"/>
      <c r="B3276" s="1045"/>
      <c r="C3276" s="63" t="s">
        <v>2</v>
      </c>
      <c r="D3276" s="30">
        <f>D3281</f>
        <v>0</v>
      </c>
      <c r="E3276" s="30">
        <f t="shared" si="347"/>
        <v>0</v>
      </c>
      <c r="F3276" s="818">
        <v>0</v>
      </c>
      <c r="G3276" s="30">
        <f t="shared" si="347"/>
        <v>0</v>
      </c>
      <c r="H3276" s="813"/>
      <c r="I3276" s="39"/>
      <c r="J3276" s="39"/>
      <c r="K3276" s="39"/>
      <c r="L3276" s="39"/>
      <c r="M3276" s="39"/>
    </row>
    <row r="3277" spans="1:13" ht="60" customHeight="1" x14ac:dyDescent="0.2">
      <c r="A3277" s="971"/>
      <c r="B3277" s="1045"/>
      <c r="C3277" s="63" t="s">
        <v>298</v>
      </c>
      <c r="D3277" s="30">
        <f>D3282</f>
        <v>0</v>
      </c>
      <c r="E3277" s="30">
        <f t="shared" si="347"/>
        <v>0</v>
      </c>
      <c r="F3277" s="818">
        <v>0</v>
      </c>
      <c r="G3277" s="30">
        <f t="shared" si="347"/>
        <v>0</v>
      </c>
      <c r="H3277" s="813"/>
      <c r="I3277" s="39"/>
      <c r="J3277" s="39"/>
      <c r="K3277" s="39"/>
      <c r="L3277" s="39"/>
      <c r="M3277" s="39"/>
    </row>
    <row r="3278" spans="1:13" x14ac:dyDescent="0.2">
      <c r="A3278" s="971"/>
      <c r="B3278" s="1045"/>
      <c r="C3278" s="63" t="s">
        <v>750</v>
      </c>
      <c r="D3278" s="30">
        <f>D3283</f>
        <v>52000</v>
      </c>
      <c r="E3278" s="30">
        <f t="shared" si="347"/>
        <v>52000</v>
      </c>
      <c r="F3278" s="818">
        <f t="shared" ref="F3278:F3293" si="348">E3278/D3278*100</f>
        <v>100</v>
      </c>
      <c r="G3278" s="30">
        <f t="shared" si="347"/>
        <v>52000</v>
      </c>
      <c r="H3278" s="813"/>
      <c r="I3278" s="39"/>
      <c r="J3278" s="39"/>
      <c r="K3278" s="39"/>
      <c r="L3278" s="39"/>
      <c r="M3278" s="39"/>
    </row>
    <row r="3279" spans="1:13" ht="15" customHeight="1" x14ac:dyDescent="0.2">
      <c r="A3279" s="971" t="s">
        <v>11</v>
      </c>
      <c r="B3279" s="970" t="s">
        <v>759</v>
      </c>
      <c r="C3279" s="63" t="s">
        <v>1</v>
      </c>
      <c r="D3279" s="30">
        <f>SUM(D3280:D3283)</f>
        <v>52000</v>
      </c>
      <c r="E3279" s="30">
        <f>SUM(E3280:E3283)</f>
        <v>52000</v>
      </c>
      <c r="F3279" s="818">
        <f t="shared" si="348"/>
        <v>100</v>
      </c>
      <c r="G3279" s="30">
        <f>SUM(G3280:G3283)</f>
        <v>52000</v>
      </c>
      <c r="H3279" s="813"/>
      <c r="I3279" s="39"/>
      <c r="J3279" s="39"/>
      <c r="K3279" s="39"/>
      <c r="L3279" s="39"/>
      <c r="M3279" s="39"/>
    </row>
    <row r="3280" spans="1:13" ht="45" x14ac:dyDescent="0.2">
      <c r="A3280" s="971"/>
      <c r="B3280" s="970"/>
      <c r="C3280" s="63" t="s">
        <v>8</v>
      </c>
      <c r="D3280" s="30">
        <f>D3285+D3290</f>
        <v>0</v>
      </c>
      <c r="E3280" s="30">
        <f>E3285+E3290</f>
        <v>0</v>
      </c>
      <c r="F3280" s="818">
        <v>0</v>
      </c>
      <c r="G3280" s="30">
        <f>G3285+G3290</f>
        <v>0</v>
      </c>
      <c r="H3280" s="813"/>
      <c r="I3280" s="39"/>
      <c r="J3280" s="39"/>
      <c r="K3280" s="39"/>
      <c r="L3280" s="39"/>
      <c r="M3280" s="39"/>
    </row>
    <row r="3281" spans="1:13" ht="60" customHeight="1" x14ac:dyDescent="0.2">
      <c r="A3281" s="971"/>
      <c r="B3281" s="970"/>
      <c r="C3281" s="63" t="s">
        <v>2</v>
      </c>
      <c r="D3281" s="30">
        <f t="shared" ref="D3281:E3283" si="349">D3286+D3291</f>
        <v>0</v>
      </c>
      <c r="E3281" s="30">
        <f t="shared" si="349"/>
        <v>0</v>
      </c>
      <c r="F3281" s="818">
        <v>0</v>
      </c>
      <c r="G3281" s="30">
        <f>G3286+G3291</f>
        <v>0</v>
      </c>
      <c r="H3281" s="813"/>
      <c r="I3281" s="39"/>
      <c r="J3281" s="39"/>
      <c r="K3281" s="39"/>
      <c r="L3281" s="39"/>
      <c r="M3281" s="39"/>
    </row>
    <row r="3282" spans="1:13" ht="60" customHeight="1" x14ac:dyDescent="0.2">
      <c r="A3282" s="971"/>
      <c r="B3282" s="970"/>
      <c r="C3282" s="63" t="s">
        <v>298</v>
      </c>
      <c r="D3282" s="30">
        <f t="shared" si="349"/>
        <v>0</v>
      </c>
      <c r="E3282" s="30">
        <f t="shared" si="349"/>
        <v>0</v>
      </c>
      <c r="F3282" s="818">
        <v>0</v>
      </c>
      <c r="G3282" s="30">
        <f>G3287+G3292</f>
        <v>0</v>
      </c>
      <c r="H3282" s="813"/>
      <c r="I3282" s="39"/>
      <c r="J3282" s="39"/>
      <c r="K3282" s="39"/>
      <c r="L3282" s="39"/>
      <c r="M3282" s="39"/>
    </row>
    <row r="3283" spans="1:13" x14ac:dyDescent="0.2">
      <c r="A3283" s="971"/>
      <c r="B3283" s="970"/>
      <c r="C3283" s="63" t="s">
        <v>750</v>
      </c>
      <c r="D3283" s="30">
        <f t="shared" si="349"/>
        <v>52000</v>
      </c>
      <c r="E3283" s="30">
        <v>52000</v>
      </c>
      <c r="F3283" s="818">
        <f t="shared" si="348"/>
        <v>100</v>
      </c>
      <c r="G3283" s="30">
        <v>52000</v>
      </c>
      <c r="H3283" s="813"/>
      <c r="I3283" s="39"/>
      <c r="J3283" s="39"/>
      <c r="K3283" s="39"/>
      <c r="L3283" s="39"/>
      <c r="M3283" s="39"/>
    </row>
    <row r="3284" spans="1:13" ht="15" customHeight="1" x14ac:dyDescent="0.2">
      <c r="A3284" s="971" t="s">
        <v>12</v>
      </c>
      <c r="B3284" s="970" t="s">
        <v>760</v>
      </c>
      <c r="C3284" s="35" t="s">
        <v>1</v>
      </c>
      <c r="D3284" s="13">
        <f>SUM(D3285:D3288)</f>
        <v>2000</v>
      </c>
      <c r="E3284" s="13">
        <f>SUM(E3285:E3288)</f>
        <v>2000</v>
      </c>
      <c r="F3284" s="818">
        <f t="shared" si="348"/>
        <v>100</v>
      </c>
      <c r="G3284" s="13">
        <f>SUM(G3285:G3288)</f>
        <v>2000</v>
      </c>
      <c r="H3284" s="969"/>
      <c r="I3284" s="39"/>
      <c r="J3284" s="39"/>
      <c r="K3284" s="39"/>
      <c r="L3284" s="39"/>
      <c r="M3284" s="39"/>
    </row>
    <row r="3285" spans="1:13" ht="45" x14ac:dyDescent="0.2">
      <c r="A3285" s="971"/>
      <c r="B3285" s="970"/>
      <c r="C3285" s="35" t="s">
        <v>8</v>
      </c>
      <c r="D3285" s="13">
        <v>0</v>
      </c>
      <c r="E3285" s="13">
        <v>0</v>
      </c>
      <c r="F3285" s="818">
        <v>0</v>
      </c>
      <c r="G3285" s="13">
        <v>0</v>
      </c>
      <c r="H3285" s="969"/>
      <c r="I3285" s="39"/>
      <c r="J3285" s="39"/>
      <c r="K3285" s="39"/>
      <c r="L3285" s="39"/>
      <c r="M3285" s="39"/>
    </row>
    <row r="3286" spans="1:13" ht="60" customHeight="1" x14ac:dyDescent="0.2">
      <c r="A3286" s="971"/>
      <c r="B3286" s="970"/>
      <c r="C3286" s="35" t="s">
        <v>2</v>
      </c>
      <c r="D3286" s="13">
        <v>0</v>
      </c>
      <c r="E3286" s="13">
        <v>0</v>
      </c>
      <c r="F3286" s="818">
        <v>0</v>
      </c>
      <c r="G3286" s="13">
        <v>0</v>
      </c>
      <c r="H3286" s="969"/>
      <c r="I3286" s="39"/>
      <c r="J3286" s="39"/>
      <c r="K3286" s="39"/>
      <c r="L3286" s="39"/>
      <c r="M3286" s="39"/>
    </row>
    <row r="3287" spans="1:13" ht="60" customHeight="1" x14ac:dyDescent="0.2">
      <c r="A3287" s="971"/>
      <c r="B3287" s="970"/>
      <c r="C3287" s="35" t="s">
        <v>298</v>
      </c>
      <c r="D3287" s="13">
        <v>0</v>
      </c>
      <c r="E3287" s="13">
        <v>0</v>
      </c>
      <c r="F3287" s="818">
        <v>0</v>
      </c>
      <c r="G3287" s="13">
        <v>0</v>
      </c>
      <c r="H3287" s="969"/>
      <c r="I3287" s="39"/>
      <c r="J3287" s="39"/>
      <c r="K3287" s="39"/>
      <c r="L3287" s="39"/>
      <c r="M3287" s="39"/>
    </row>
    <row r="3288" spans="1:13" x14ac:dyDescent="0.2">
      <c r="A3288" s="971"/>
      <c r="B3288" s="970"/>
      <c r="C3288" s="35" t="s">
        <v>750</v>
      </c>
      <c r="D3288" s="13">
        <v>2000</v>
      </c>
      <c r="E3288" s="13">
        <v>2000</v>
      </c>
      <c r="F3288" s="818">
        <f t="shared" si="348"/>
        <v>100</v>
      </c>
      <c r="G3288" s="13">
        <v>2000</v>
      </c>
      <c r="H3288" s="969"/>
      <c r="I3288" s="39"/>
      <c r="J3288" s="39"/>
      <c r="K3288" s="39"/>
      <c r="L3288" s="39"/>
      <c r="M3288" s="39"/>
    </row>
    <row r="3289" spans="1:13" ht="14.25" customHeight="1" x14ac:dyDescent="0.2">
      <c r="A3289" s="971" t="s">
        <v>100</v>
      </c>
      <c r="B3289" s="970" t="s">
        <v>761</v>
      </c>
      <c r="C3289" s="35" t="s">
        <v>1</v>
      </c>
      <c r="D3289" s="13">
        <f>SUM(D3290:D3293)</f>
        <v>50000</v>
      </c>
      <c r="E3289" s="13">
        <f>SUM(E3290:E3293)</f>
        <v>50000</v>
      </c>
      <c r="F3289" s="818">
        <f t="shared" si="348"/>
        <v>100</v>
      </c>
      <c r="G3289" s="13">
        <f>SUM(G3290:G3293)</f>
        <v>50000</v>
      </c>
      <c r="H3289" s="969"/>
      <c r="I3289" s="39"/>
      <c r="J3289" s="39"/>
      <c r="K3289" s="39"/>
      <c r="L3289" s="39"/>
      <c r="M3289" s="39"/>
    </row>
    <row r="3290" spans="1:13" ht="14.25" customHeight="1" x14ac:dyDescent="0.2">
      <c r="A3290" s="971"/>
      <c r="B3290" s="970"/>
      <c r="C3290" s="35" t="s">
        <v>8</v>
      </c>
      <c r="D3290" s="13">
        <v>0</v>
      </c>
      <c r="E3290" s="13">
        <v>0</v>
      </c>
      <c r="F3290" s="818">
        <v>0</v>
      </c>
      <c r="G3290" s="13">
        <v>0</v>
      </c>
      <c r="H3290" s="969"/>
      <c r="I3290" s="39"/>
      <c r="J3290" s="39"/>
      <c r="K3290" s="39"/>
      <c r="L3290" s="39"/>
      <c r="M3290" s="39"/>
    </row>
    <row r="3291" spans="1:13" ht="60" customHeight="1" x14ac:dyDescent="0.2">
      <c r="A3291" s="971"/>
      <c r="B3291" s="970"/>
      <c r="C3291" s="35" t="s">
        <v>2</v>
      </c>
      <c r="D3291" s="13">
        <v>0</v>
      </c>
      <c r="E3291" s="13">
        <v>0</v>
      </c>
      <c r="F3291" s="818">
        <v>0</v>
      </c>
      <c r="G3291" s="13">
        <v>0</v>
      </c>
      <c r="H3291" s="969"/>
      <c r="I3291" s="39"/>
      <c r="J3291" s="39"/>
      <c r="K3291" s="39"/>
      <c r="L3291" s="39"/>
      <c r="M3291" s="39"/>
    </row>
    <row r="3292" spans="1:13" ht="60" customHeight="1" x14ac:dyDescent="0.2">
      <c r="A3292" s="971"/>
      <c r="B3292" s="970"/>
      <c r="C3292" s="35" t="s">
        <v>298</v>
      </c>
      <c r="D3292" s="13">
        <v>0</v>
      </c>
      <c r="E3292" s="13">
        <v>0</v>
      </c>
      <c r="F3292" s="818">
        <v>0</v>
      </c>
      <c r="G3292" s="13">
        <v>0</v>
      </c>
      <c r="H3292" s="969"/>
      <c r="I3292" s="39"/>
      <c r="J3292" s="39"/>
      <c r="K3292" s="39"/>
      <c r="L3292" s="39"/>
      <c r="M3292" s="39"/>
    </row>
    <row r="3293" spans="1:13" x14ac:dyDescent="0.2">
      <c r="A3293" s="971"/>
      <c r="B3293" s="970"/>
      <c r="C3293" s="35" t="s">
        <v>750</v>
      </c>
      <c r="D3293" s="13">
        <v>50000</v>
      </c>
      <c r="E3293" s="13">
        <v>50000</v>
      </c>
      <c r="F3293" s="818">
        <f t="shared" si="348"/>
        <v>100</v>
      </c>
      <c r="G3293" s="13">
        <v>50000</v>
      </c>
      <c r="H3293" s="969"/>
      <c r="I3293" s="39"/>
      <c r="J3293" s="39"/>
      <c r="K3293" s="39"/>
      <c r="L3293" s="39"/>
      <c r="M3293" s="39"/>
    </row>
    <row r="3294" spans="1:13" ht="26.25" customHeight="1" x14ac:dyDescent="0.2">
      <c r="A3294" s="889" t="s">
        <v>1740</v>
      </c>
      <c r="B3294" s="890"/>
      <c r="C3294" s="890"/>
      <c r="D3294" s="890"/>
      <c r="E3294" s="890"/>
      <c r="F3294" s="890"/>
      <c r="G3294" s="890"/>
      <c r="H3294" s="891"/>
      <c r="I3294" s="39"/>
      <c r="J3294" s="39"/>
      <c r="K3294" s="39"/>
      <c r="L3294" s="39"/>
      <c r="M3294" s="39"/>
    </row>
    <row r="3295" spans="1:13" ht="15" customHeight="1" x14ac:dyDescent="0.2">
      <c r="A3295" s="814"/>
      <c r="B3295" s="1045" t="s">
        <v>763</v>
      </c>
      <c r="C3295" s="36" t="s">
        <v>1</v>
      </c>
      <c r="D3295" s="31">
        <f>SUM(D3296:D3299)</f>
        <v>183536.59999999998</v>
      </c>
      <c r="E3295" s="31">
        <f>SUM(E3296:E3299)</f>
        <v>166958.39999999999</v>
      </c>
      <c r="F3295" s="820">
        <f>E3295/D3295*100</f>
        <v>90.967360188649025</v>
      </c>
      <c r="G3295" s="31">
        <f>SUM(G3296:G3299)</f>
        <v>166958.39999999999</v>
      </c>
      <c r="H3295" s="114"/>
      <c r="I3295" s="39"/>
      <c r="J3295" s="39"/>
      <c r="K3295" s="39"/>
      <c r="L3295" s="39"/>
      <c r="M3295" s="39"/>
    </row>
    <row r="3296" spans="1:13" ht="42.75" x14ac:dyDescent="0.2">
      <c r="A3296" s="814"/>
      <c r="B3296" s="1045"/>
      <c r="C3296" s="36" t="s">
        <v>8</v>
      </c>
      <c r="D3296" s="31">
        <f>D3301</f>
        <v>0</v>
      </c>
      <c r="E3296" s="31">
        <f>E3301</f>
        <v>0</v>
      </c>
      <c r="F3296" s="820">
        <v>0</v>
      </c>
      <c r="G3296" s="31">
        <f>G3301</f>
        <v>0</v>
      </c>
      <c r="H3296" s="114"/>
      <c r="I3296" s="39"/>
      <c r="J3296" s="39"/>
      <c r="K3296" s="39"/>
      <c r="L3296" s="39"/>
      <c r="M3296" s="39"/>
    </row>
    <row r="3297" spans="1:13" ht="57" x14ac:dyDescent="0.2">
      <c r="A3297" s="814"/>
      <c r="B3297" s="1045"/>
      <c r="C3297" s="36" t="s">
        <v>2</v>
      </c>
      <c r="D3297" s="31">
        <f t="shared" ref="D3297:E3299" si="350">D3302</f>
        <v>52781.899999999994</v>
      </c>
      <c r="E3297" s="31">
        <f t="shared" si="350"/>
        <v>42383.7</v>
      </c>
      <c r="F3297" s="820">
        <f t="shared" ref="F3297:F3298" si="351">E3297/D3297*100</f>
        <v>80.299686066625114</v>
      </c>
      <c r="G3297" s="67">
        <f t="shared" ref="G3297:G3299" si="352">G3302</f>
        <v>42383.7</v>
      </c>
      <c r="H3297" s="114"/>
      <c r="I3297" s="39"/>
      <c r="J3297" s="39"/>
      <c r="K3297" s="39"/>
      <c r="L3297" s="39"/>
      <c r="M3297" s="39"/>
    </row>
    <row r="3298" spans="1:13" ht="56.25" customHeight="1" x14ac:dyDescent="0.2">
      <c r="A3298" s="814"/>
      <c r="B3298" s="1045"/>
      <c r="C3298" s="36" t="s">
        <v>298</v>
      </c>
      <c r="D3298" s="31">
        <f t="shared" si="350"/>
        <v>130754.7</v>
      </c>
      <c r="E3298" s="31">
        <v>124574.7</v>
      </c>
      <c r="F3298" s="820">
        <f t="shared" si="351"/>
        <v>95.273592459773909</v>
      </c>
      <c r="G3298" s="31">
        <v>124574.7</v>
      </c>
      <c r="H3298" s="114"/>
      <c r="I3298" s="39"/>
      <c r="J3298" s="39"/>
      <c r="K3298" s="39"/>
      <c r="L3298" s="39"/>
      <c r="M3298" s="39"/>
    </row>
    <row r="3299" spans="1:13" ht="28.5" x14ac:dyDescent="0.2">
      <c r="A3299" s="815"/>
      <c r="B3299" s="1045"/>
      <c r="C3299" s="36" t="s">
        <v>750</v>
      </c>
      <c r="D3299" s="31">
        <f t="shared" si="350"/>
        <v>0</v>
      </c>
      <c r="E3299" s="31">
        <f t="shared" si="350"/>
        <v>0</v>
      </c>
      <c r="F3299" s="820">
        <v>0</v>
      </c>
      <c r="G3299" s="31">
        <f t="shared" si="352"/>
        <v>0</v>
      </c>
      <c r="H3299" s="114"/>
      <c r="I3299" s="39"/>
      <c r="J3299" s="39"/>
      <c r="K3299" s="39"/>
      <c r="L3299" s="39"/>
      <c r="M3299" s="39"/>
    </row>
    <row r="3300" spans="1:13" ht="15" customHeight="1" x14ac:dyDescent="0.2">
      <c r="A3300" s="971" t="s">
        <v>16</v>
      </c>
      <c r="B3300" s="1045" t="s">
        <v>764</v>
      </c>
      <c r="C3300" s="63" t="s">
        <v>1</v>
      </c>
      <c r="D3300" s="30">
        <f>SUM(D3301:D3304)</f>
        <v>183536.59999999998</v>
      </c>
      <c r="E3300" s="30">
        <f>SUM(E3301:E3304)</f>
        <v>166958.38</v>
      </c>
      <c r="F3300" s="818">
        <f t="shared" ref="F3300:F3318" si="353">E3300/D3300*100</f>
        <v>90.967349291639948</v>
      </c>
      <c r="G3300" s="30">
        <f>SUM(G3301:G3304)</f>
        <v>166958.38</v>
      </c>
      <c r="H3300" s="813"/>
      <c r="I3300" s="39"/>
      <c r="J3300" s="39"/>
      <c r="K3300" s="39"/>
      <c r="L3300" s="39"/>
      <c r="M3300" s="39"/>
    </row>
    <row r="3301" spans="1:13" ht="45" x14ac:dyDescent="0.2">
      <c r="A3301" s="971"/>
      <c r="B3301" s="1045"/>
      <c r="C3301" s="63" t="s">
        <v>8</v>
      </c>
      <c r="D3301" s="30">
        <f>D3306</f>
        <v>0</v>
      </c>
      <c r="E3301" s="30">
        <f>E3306</f>
        <v>0</v>
      </c>
      <c r="F3301" s="818">
        <v>0</v>
      </c>
      <c r="G3301" s="30">
        <f>G3306</f>
        <v>0</v>
      </c>
      <c r="H3301" s="813"/>
      <c r="I3301" s="39"/>
      <c r="J3301" s="39"/>
      <c r="K3301" s="39"/>
      <c r="L3301" s="39"/>
      <c r="M3301" s="39"/>
    </row>
    <row r="3302" spans="1:13" ht="60" customHeight="1" x14ac:dyDescent="0.2">
      <c r="A3302" s="971"/>
      <c r="B3302" s="1045"/>
      <c r="C3302" s="63" t="s">
        <v>2</v>
      </c>
      <c r="D3302" s="30">
        <f>D3307+D3324</f>
        <v>52781.899999999994</v>
      </c>
      <c r="E3302" s="30">
        <f>E3307</f>
        <v>42383.7</v>
      </c>
      <c r="F3302" s="818">
        <f t="shared" si="353"/>
        <v>80.299686066625114</v>
      </c>
      <c r="G3302" s="30">
        <f>G3307</f>
        <v>42383.7</v>
      </c>
      <c r="H3302" s="813"/>
      <c r="I3302" s="39"/>
      <c r="J3302" s="39"/>
      <c r="K3302" s="39"/>
      <c r="L3302" s="39"/>
      <c r="M3302" s="39"/>
    </row>
    <row r="3303" spans="1:13" ht="60" customHeight="1" x14ac:dyDescent="0.2">
      <c r="A3303" s="971"/>
      <c r="B3303" s="1045"/>
      <c r="C3303" s="63" t="s">
        <v>298</v>
      </c>
      <c r="D3303" s="30">
        <f>D3308</f>
        <v>130754.7</v>
      </c>
      <c r="E3303" s="30">
        <f>E3308</f>
        <v>124574.68000000001</v>
      </c>
      <c r="F3303" s="818">
        <f t="shared" si="353"/>
        <v>95.273577163956631</v>
      </c>
      <c r="G3303" s="30">
        <f>G3308</f>
        <v>124574.68000000001</v>
      </c>
      <c r="H3303" s="813"/>
      <c r="I3303" s="39"/>
      <c r="J3303" s="39"/>
      <c r="K3303" s="39"/>
      <c r="L3303" s="39"/>
      <c r="M3303" s="39"/>
    </row>
    <row r="3304" spans="1:13" ht="23.25" customHeight="1" x14ac:dyDescent="0.2">
      <c r="A3304" s="971"/>
      <c r="B3304" s="1045"/>
      <c r="C3304" s="63" t="s">
        <v>750</v>
      </c>
      <c r="D3304" s="30">
        <f>D3309</f>
        <v>0</v>
      </c>
      <c r="E3304" s="30">
        <f>E3309</f>
        <v>0</v>
      </c>
      <c r="F3304" s="818">
        <v>0</v>
      </c>
      <c r="G3304" s="30">
        <f>G3309</f>
        <v>0</v>
      </c>
      <c r="H3304" s="813"/>
      <c r="I3304" s="39"/>
      <c r="J3304" s="39"/>
      <c r="K3304" s="39"/>
      <c r="L3304" s="39"/>
      <c r="M3304" s="39"/>
    </row>
    <row r="3305" spans="1:13" ht="15" customHeight="1" x14ac:dyDescent="0.2">
      <c r="A3305" s="971" t="s">
        <v>17</v>
      </c>
      <c r="B3305" s="970" t="s">
        <v>765</v>
      </c>
      <c r="C3305" s="63" t="s">
        <v>1</v>
      </c>
      <c r="D3305" s="30">
        <f>SUM(D3306:D3309)</f>
        <v>176095.4</v>
      </c>
      <c r="E3305" s="132">
        <f>SUM(E3306:E3309)</f>
        <v>166958.38</v>
      </c>
      <c r="F3305" s="818">
        <f t="shared" si="353"/>
        <v>94.811323861952104</v>
      </c>
      <c r="G3305" s="132">
        <f>SUM(G3306:G3309)</f>
        <v>166958.38</v>
      </c>
      <c r="H3305" s="813"/>
      <c r="I3305" s="39"/>
      <c r="J3305" s="39"/>
      <c r="K3305" s="39"/>
      <c r="L3305" s="39"/>
      <c r="M3305" s="39"/>
    </row>
    <row r="3306" spans="1:13" ht="45" x14ac:dyDescent="0.2">
      <c r="A3306" s="971"/>
      <c r="B3306" s="970"/>
      <c r="C3306" s="63" t="s">
        <v>8</v>
      </c>
      <c r="D3306" s="132">
        <f>D3311+D3316</f>
        <v>0</v>
      </c>
      <c r="E3306" s="132">
        <f>E3311+E3316</f>
        <v>0</v>
      </c>
      <c r="F3306" s="92">
        <v>0</v>
      </c>
      <c r="G3306" s="132">
        <f>G3311+G3316</f>
        <v>0</v>
      </c>
      <c r="H3306" s="813"/>
      <c r="I3306" s="39"/>
      <c r="J3306" s="39"/>
      <c r="K3306" s="39"/>
      <c r="L3306" s="39"/>
      <c r="M3306" s="39"/>
    </row>
    <row r="3307" spans="1:13" ht="60" customHeight="1" x14ac:dyDescent="0.2">
      <c r="A3307" s="971"/>
      <c r="B3307" s="970"/>
      <c r="C3307" s="63" t="s">
        <v>2</v>
      </c>
      <c r="D3307" s="132">
        <f>D3312+D3317+D3321</f>
        <v>45340.7</v>
      </c>
      <c r="E3307" s="132">
        <f>E3312+E3317+E3321</f>
        <v>42383.7</v>
      </c>
      <c r="F3307" s="92">
        <f t="shared" si="353"/>
        <v>93.478265664182516</v>
      </c>
      <c r="G3307" s="132">
        <f>G3312+G3317+G3321</f>
        <v>42383.7</v>
      </c>
      <c r="H3307" s="813"/>
      <c r="I3307" s="39"/>
      <c r="J3307" s="39"/>
      <c r="K3307" s="39"/>
      <c r="L3307" s="39"/>
      <c r="M3307" s="39"/>
    </row>
    <row r="3308" spans="1:13" ht="60" customHeight="1" x14ac:dyDescent="0.2">
      <c r="A3308" s="971"/>
      <c r="B3308" s="970"/>
      <c r="C3308" s="63" t="s">
        <v>298</v>
      </c>
      <c r="D3308" s="132">
        <f>D3313+D3318+D3320+D3322+D3323</f>
        <v>130754.7</v>
      </c>
      <c r="E3308" s="132">
        <f>E3313+E3318+E3320+E3322+E3323+E3324</f>
        <v>124574.68000000001</v>
      </c>
      <c r="F3308" s="92">
        <f t="shared" si="353"/>
        <v>95.273577163956631</v>
      </c>
      <c r="G3308" s="132">
        <f>G3313+G3318+G3320+G3322+G3323+G3324</f>
        <v>124574.68000000001</v>
      </c>
      <c r="H3308" s="813"/>
      <c r="I3308" s="39"/>
      <c r="J3308" s="39"/>
      <c r="K3308" s="39"/>
      <c r="L3308" s="39"/>
      <c r="M3308" s="39"/>
    </row>
    <row r="3309" spans="1:13" ht="23.25" customHeight="1" x14ac:dyDescent="0.2">
      <c r="A3309" s="971"/>
      <c r="B3309" s="970"/>
      <c r="C3309" s="63" t="s">
        <v>750</v>
      </c>
      <c r="D3309" s="30">
        <f>D3314+D3319</f>
        <v>0</v>
      </c>
      <c r="E3309" s="30">
        <f>E3314+E3319</f>
        <v>0</v>
      </c>
      <c r="F3309" s="818">
        <v>0</v>
      </c>
      <c r="G3309" s="30">
        <f>G3314+G3319</f>
        <v>0</v>
      </c>
      <c r="H3309" s="813"/>
      <c r="I3309" s="39"/>
      <c r="J3309" s="39"/>
      <c r="K3309" s="39"/>
      <c r="L3309" s="39"/>
      <c r="M3309" s="39"/>
    </row>
    <row r="3310" spans="1:13" ht="15" customHeight="1" x14ac:dyDescent="0.2">
      <c r="A3310" s="971" t="s">
        <v>18</v>
      </c>
      <c r="B3310" s="970" t="s">
        <v>766</v>
      </c>
      <c r="C3310" s="35" t="s">
        <v>1</v>
      </c>
      <c r="D3310" s="13">
        <f>SUM(D3311:D3314)</f>
        <v>92735</v>
      </c>
      <c r="E3310" s="13">
        <f>SUM(E3311:E3314)</f>
        <v>92034.5</v>
      </c>
      <c r="F3310" s="818">
        <f t="shared" si="353"/>
        <v>99.244621771715103</v>
      </c>
      <c r="G3310" s="13">
        <f>SUM(G3311:G3314)</f>
        <v>92034.5</v>
      </c>
      <c r="H3310" s="969"/>
      <c r="I3310" s="39"/>
      <c r="J3310" s="39"/>
      <c r="K3310" s="39"/>
      <c r="L3310" s="39"/>
      <c r="M3310" s="39"/>
    </row>
    <row r="3311" spans="1:13" ht="45" x14ac:dyDescent="0.2">
      <c r="A3311" s="971"/>
      <c r="B3311" s="970"/>
      <c r="C3311" s="35" t="s">
        <v>8</v>
      </c>
      <c r="D3311" s="13">
        <v>0</v>
      </c>
      <c r="E3311" s="13">
        <v>0</v>
      </c>
      <c r="F3311" s="818">
        <v>0</v>
      </c>
      <c r="G3311" s="13">
        <v>0</v>
      </c>
      <c r="H3311" s="969"/>
      <c r="I3311" s="39"/>
      <c r="J3311" s="39"/>
      <c r="K3311" s="39"/>
      <c r="L3311" s="39"/>
      <c r="M3311" s="39"/>
    </row>
    <row r="3312" spans="1:13" ht="60" customHeight="1" x14ac:dyDescent="0.2">
      <c r="A3312" s="971"/>
      <c r="B3312" s="970"/>
      <c r="C3312" s="35" t="s">
        <v>2</v>
      </c>
      <c r="D3312" s="13">
        <v>0</v>
      </c>
      <c r="E3312" s="13">
        <v>0</v>
      </c>
      <c r="F3312" s="818">
        <v>0</v>
      </c>
      <c r="G3312" s="13">
        <v>0</v>
      </c>
      <c r="H3312" s="969"/>
      <c r="I3312" s="39"/>
      <c r="J3312" s="39"/>
      <c r="K3312" s="39"/>
      <c r="L3312" s="39"/>
      <c r="M3312" s="39"/>
    </row>
    <row r="3313" spans="1:13" ht="60" customHeight="1" x14ac:dyDescent="0.2">
      <c r="A3313" s="971"/>
      <c r="B3313" s="970"/>
      <c r="C3313" s="35" t="s">
        <v>298</v>
      </c>
      <c r="D3313" s="13">
        <v>92735</v>
      </c>
      <c r="E3313" s="13">
        <v>92034.5</v>
      </c>
      <c r="F3313" s="818">
        <f t="shared" si="353"/>
        <v>99.244621771715103</v>
      </c>
      <c r="G3313" s="13">
        <v>92034.5</v>
      </c>
      <c r="H3313" s="969"/>
      <c r="I3313" s="39"/>
      <c r="J3313" s="39"/>
      <c r="K3313" s="39"/>
      <c r="L3313" s="39"/>
      <c r="M3313" s="39"/>
    </row>
    <row r="3314" spans="1:13" x14ac:dyDescent="0.2">
      <c r="A3314" s="971"/>
      <c r="B3314" s="970"/>
      <c r="C3314" s="35" t="s">
        <v>750</v>
      </c>
      <c r="D3314" s="13">
        <v>0</v>
      </c>
      <c r="E3314" s="13">
        <v>0</v>
      </c>
      <c r="F3314" s="818">
        <v>0</v>
      </c>
      <c r="G3314" s="13">
        <v>0</v>
      </c>
      <c r="H3314" s="969"/>
      <c r="I3314" s="39"/>
      <c r="J3314" s="39"/>
      <c r="K3314" s="39"/>
      <c r="L3314" s="39"/>
      <c r="M3314" s="39"/>
    </row>
    <row r="3315" spans="1:13" ht="15" customHeight="1" x14ac:dyDescent="0.2">
      <c r="A3315" s="971" t="s">
        <v>107</v>
      </c>
      <c r="B3315" s="970" t="s">
        <v>767</v>
      </c>
      <c r="C3315" s="63" t="s">
        <v>1</v>
      </c>
      <c r="D3315" s="30">
        <f>SUM(D3316:D3319)</f>
        <v>23604.7</v>
      </c>
      <c r="E3315" s="30">
        <f>SUM(E3316:E3319)</f>
        <v>23576.5</v>
      </c>
      <c r="F3315" s="818">
        <f t="shared" si="353"/>
        <v>99.880532266879058</v>
      </c>
      <c r="G3315" s="30">
        <f>SUM(G3316:G3319)</f>
        <v>23576.5</v>
      </c>
      <c r="H3315" s="969" t="s">
        <v>1741</v>
      </c>
      <c r="I3315" s="39"/>
      <c r="J3315" s="39"/>
      <c r="K3315" s="39"/>
      <c r="L3315" s="39"/>
      <c r="M3315" s="39"/>
    </row>
    <row r="3316" spans="1:13" ht="45" x14ac:dyDescent="0.2">
      <c r="A3316" s="971"/>
      <c r="B3316" s="970"/>
      <c r="C3316" s="63" t="s">
        <v>8</v>
      </c>
      <c r="D3316" s="30">
        <v>0</v>
      </c>
      <c r="E3316" s="30">
        <v>0</v>
      </c>
      <c r="F3316" s="818">
        <v>0</v>
      </c>
      <c r="G3316" s="30">
        <v>0</v>
      </c>
      <c r="H3316" s="969"/>
      <c r="I3316" s="39"/>
      <c r="J3316" s="39"/>
      <c r="K3316" s="39"/>
      <c r="L3316" s="39"/>
      <c r="M3316" s="39"/>
    </row>
    <row r="3317" spans="1:13" ht="60" customHeight="1" x14ac:dyDescent="0.2">
      <c r="A3317" s="971"/>
      <c r="B3317" s="970"/>
      <c r="C3317" s="63" t="s">
        <v>2</v>
      </c>
      <c r="D3317" s="30">
        <v>0</v>
      </c>
      <c r="E3317" s="30">
        <v>0</v>
      </c>
      <c r="F3317" s="818">
        <v>0</v>
      </c>
      <c r="G3317" s="30">
        <v>0</v>
      </c>
      <c r="H3317" s="969"/>
      <c r="I3317" s="39"/>
      <c r="J3317" s="39"/>
      <c r="K3317" s="39"/>
      <c r="L3317" s="39"/>
      <c r="M3317" s="39"/>
    </row>
    <row r="3318" spans="1:13" ht="60" customHeight="1" x14ac:dyDescent="0.2">
      <c r="A3318" s="971"/>
      <c r="B3318" s="970"/>
      <c r="C3318" s="63" t="s">
        <v>298</v>
      </c>
      <c r="D3318" s="30">
        <v>23604.7</v>
      </c>
      <c r="E3318" s="30">
        <v>23576.5</v>
      </c>
      <c r="F3318" s="818">
        <f t="shared" si="353"/>
        <v>99.880532266879058</v>
      </c>
      <c r="G3318" s="30">
        <v>23576.5</v>
      </c>
      <c r="H3318" s="969"/>
      <c r="I3318" s="39"/>
      <c r="J3318" s="39"/>
      <c r="K3318" s="39"/>
      <c r="L3318" s="39"/>
      <c r="M3318" s="39"/>
    </row>
    <row r="3319" spans="1:13" x14ac:dyDescent="0.2">
      <c r="A3319" s="971"/>
      <c r="B3319" s="970"/>
      <c r="C3319" s="63" t="s">
        <v>750</v>
      </c>
      <c r="D3319" s="30">
        <v>0</v>
      </c>
      <c r="E3319" s="30">
        <v>0</v>
      </c>
      <c r="F3319" s="818">
        <v>0</v>
      </c>
      <c r="G3319" s="30">
        <v>0</v>
      </c>
      <c r="H3319" s="969"/>
      <c r="I3319" s="39"/>
      <c r="J3319" s="39"/>
      <c r="K3319" s="39"/>
      <c r="L3319" s="39"/>
      <c r="M3319" s="39"/>
    </row>
    <row r="3320" spans="1:13" ht="105" customHeight="1" x14ac:dyDescent="0.2">
      <c r="A3320" s="90" t="s">
        <v>135</v>
      </c>
      <c r="B3320" s="540" t="s">
        <v>1014</v>
      </c>
      <c r="C3320" s="63" t="s">
        <v>298</v>
      </c>
      <c r="D3320" s="13">
        <v>5386.4</v>
      </c>
      <c r="E3320" s="30">
        <v>2230.7199999999998</v>
      </c>
      <c r="F3320" s="818">
        <f t="shared" ref="F3320:F3324" si="354">E3320/D3320*100</f>
        <v>41.413931382741723</v>
      </c>
      <c r="G3320" s="30">
        <v>2230.7199999999998</v>
      </c>
      <c r="H3320" s="813"/>
      <c r="I3320" s="39"/>
      <c r="J3320" s="39"/>
      <c r="K3320" s="39"/>
      <c r="L3320" s="39"/>
      <c r="M3320" s="39"/>
    </row>
    <row r="3321" spans="1:13" ht="120" x14ac:dyDescent="0.2">
      <c r="A3321" s="90" t="s">
        <v>136</v>
      </c>
      <c r="B3321" s="823" t="s">
        <v>1383</v>
      </c>
      <c r="C3321" s="63" t="s">
        <v>2</v>
      </c>
      <c r="D3321" s="13">
        <v>45340.7</v>
      </c>
      <c r="E3321" s="30">
        <v>42383.7</v>
      </c>
      <c r="F3321" s="818">
        <f t="shared" si="354"/>
        <v>93.478265664182516</v>
      </c>
      <c r="G3321" s="30">
        <v>42383.7</v>
      </c>
      <c r="H3321" s="813" t="s">
        <v>1742</v>
      </c>
      <c r="I3321" s="39"/>
      <c r="J3321" s="39"/>
      <c r="K3321" s="39"/>
      <c r="L3321" s="39"/>
      <c r="M3321" s="39"/>
    </row>
    <row r="3322" spans="1:13" ht="85.5" customHeight="1" x14ac:dyDescent="0.2">
      <c r="A3322" s="90" t="s">
        <v>138</v>
      </c>
      <c r="B3322" s="823" t="s">
        <v>1384</v>
      </c>
      <c r="C3322" s="542" t="s">
        <v>298</v>
      </c>
      <c r="D3322" s="13">
        <v>4769.8</v>
      </c>
      <c r="E3322" s="30">
        <v>3120.82</v>
      </c>
      <c r="F3322" s="818">
        <f t="shared" si="354"/>
        <v>65.428739150488497</v>
      </c>
      <c r="G3322" s="30">
        <v>3120.82</v>
      </c>
      <c r="H3322" s="813"/>
      <c r="I3322" s="39"/>
      <c r="J3322" s="39"/>
      <c r="K3322" s="39"/>
      <c r="L3322" s="39"/>
      <c r="M3322" s="39"/>
    </row>
    <row r="3323" spans="1:13" ht="177" customHeight="1" x14ac:dyDescent="0.2">
      <c r="A3323" s="90" t="s">
        <v>203</v>
      </c>
      <c r="B3323" s="823" t="s">
        <v>1385</v>
      </c>
      <c r="C3323" s="542" t="s">
        <v>298</v>
      </c>
      <c r="D3323" s="13">
        <v>4258.8</v>
      </c>
      <c r="E3323" s="30">
        <v>3612.14</v>
      </c>
      <c r="F3323" s="818">
        <f t="shared" si="354"/>
        <v>84.815910585141353</v>
      </c>
      <c r="G3323" s="30">
        <v>3612.14</v>
      </c>
      <c r="H3323" s="813"/>
      <c r="I3323" s="39"/>
      <c r="J3323" s="39"/>
      <c r="K3323" s="39"/>
      <c r="L3323" s="39"/>
      <c r="M3323" s="39"/>
    </row>
    <row r="3324" spans="1:13" ht="135" x14ac:dyDescent="0.2">
      <c r="A3324" s="822" t="s">
        <v>204</v>
      </c>
      <c r="B3324" s="823" t="s">
        <v>1386</v>
      </c>
      <c r="C3324" s="816" t="s">
        <v>2</v>
      </c>
      <c r="D3324" s="132">
        <v>7441.2</v>
      </c>
      <c r="E3324" s="132">
        <v>0</v>
      </c>
      <c r="F3324" s="92">
        <f t="shared" si="354"/>
        <v>0</v>
      </c>
      <c r="G3324" s="132">
        <v>0</v>
      </c>
      <c r="H3324" s="192" t="s">
        <v>1744</v>
      </c>
      <c r="I3324" s="39"/>
      <c r="J3324" s="39"/>
      <c r="K3324" s="39"/>
      <c r="L3324" s="39"/>
      <c r="M3324" s="39"/>
    </row>
    <row r="3325" spans="1:13" ht="28.5" customHeight="1" x14ac:dyDescent="0.2">
      <c r="A3325" s="889" t="s">
        <v>769</v>
      </c>
      <c r="B3325" s="890"/>
      <c r="C3325" s="890"/>
      <c r="D3325" s="890"/>
      <c r="E3325" s="890"/>
      <c r="F3325" s="890"/>
      <c r="G3325" s="890"/>
      <c r="H3325" s="891"/>
      <c r="I3325" s="39"/>
      <c r="J3325" s="39"/>
      <c r="K3325" s="39"/>
      <c r="L3325" s="39"/>
      <c r="M3325" s="39"/>
    </row>
    <row r="3326" spans="1:13" ht="15" customHeight="1" x14ac:dyDescent="0.2">
      <c r="A3326" s="814"/>
      <c r="B3326" s="1045" t="s">
        <v>770</v>
      </c>
      <c r="C3326" s="36" t="s">
        <v>1</v>
      </c>
      <c r="D3326" s="31">
        <f t="shared" ref="D3326:D3335" si="355">D3331</f>
        <v>129</v>
      </c>
      <c r="E3326" s="31">
        <f>E3336</f>
        <v>129</v>
      </c>
      <c r="F3326" s="820">
        <f>E3326/D3326*100</f>
        <v>100</v>
      </c>
      <c r="G3326" s="31">
        <f>G3336</f>
        <v>129</v>
      </c>
      <c r="H3326" s="114"/>
      <c r="I3326" s="39"/>
      <c r="J3326" s="39"/>
      <c r="K3326" s="39"/>
      <c r="L3326" s="39"/>
      <c r="M3326" s="39"/>
    </row>
    <row r="3327" spans="1:13" ht="42.75" x14ac:dyDescent="0.2">
      <c r="A3327" s="814"/>
      <c r="B3327" s="1045"/>
      <c r="C3327" s="36" t="s">
        <v>8</v>
      </c>
      <c r="D3327" s="31">
        <f t="shared" si="355"/>
        <v>0</v>
      </c>
      <c r="E3327" s="31">
        <f>E3337</f>
        <v>0</v>
      </c>
      <c r="F3327" s="820">
        <v>0</v>
      </c>
      <c r="G3327" s="31">
        <f>G3337</f>
        <v>0</v>
      </c>
      <c r="H3327" s="114"/>
      <c r="I3327" s="39"/>
      <c r="J3327" s="39"/>
      <c r="K3327" s="39"/>
      <c r="L3327" s="39"/>
      <c r="M3327" s="39"/>
    </row>
    <row r="3328" spans="1:13" ht="57" x14ac:dyDescent="0.2">
      <c r="A3328" s="814"/>
      <c r="B3328" s="1045"/>
      <c r="C3328" s="36" t="s">
        <v>2</v>
      </c>
      <c r="D3328" s="31">
        <f t="shared" si="355"/>
        <v>0</v>
      </c>
      <c r="E3328" s="31">
        <f>E3338</f>
        <v>0</v>
      </c>
      <c r="F3328" s="820">
        <v>0</v>
      </c>
      <c r="G3328" s="31">
        <f>G3338</f>
        <v>0</v>
      </c>
      <c r="H3328" s="114"/>
      <c r="I3328" s="39"/>
      <c r="J3328" s="39"/>
      <c r="K3328" s="39"/>
      <c r="L3328" s="39"/>
      <c r="M3328" s="39"/>
    </row>
    <row r="3329" spans="1:13" ht="48.75" customHeight="1" x14ac:dyDescent="0.2">
      <c r="A3329" s="814"/>
      <c r="B3329" s="1045"/>
      <c r="C3329" s="36" t="s">
        <v>298</v>
      </c>
      <c r="D3329" s="31">
        <f t="shared" si="355"/>
        <v>0</v>
      </c>
      <c r="E3329" s="31">
        <f>E3339</f>
        <v>0</v>
      </c>
      <c r="F3329" s="820">
        <v>0</v>
      </c>
      <c r="G3329" s="31">
        <f>G3339</f>
        <v>0</v>
      </c>
      <c r="H3329" s="114"/>
      <c r="I3329" s="39"/>
      <c r="J3329" s="39"/>
      <c r="K3329" s="39"/>
      <c r="L3329" s="39"/>
      <c r="M3329" s="39"/>
    </row>
    <row r="3330" spans="1:13" ht="28.5" x14ac:dyDescent="0.2">
      <c r="A3330" s="815"/>
      <c r="B3330" s="1045"/>
      <c r="C3330" s="36" t="s">
        <v>750</v>
      </c>
      <c r="D3330" s="31">
        <f t="shared" si="355"/>
        <v>129</v>
      </c>
      <c r="E3330" s="31">
        <f>E3340</f>
        <v>129</v>
      </c>
      <c r="F3330" s="820">
        <f t="shared" ref="F3330" si="356">E3330/D3330*100</f>
        <v>100</v>
      </c>
      <c r="G3330" s="31">
        <f>G3340</f>
        <v>129</v>
      </c>
      <c r="H3330" s="114"/>
      <c r="I3330" s="39"/>
      <c r="J3330" s="39"/>
      <c r="K3330" s="39"/>
      <c r="L3330" s="39"/>
      <c r="M3330" s="39"/>
    </row>
    <row r="3331" spans="1:13" ht="15" customHeight="1" x14ac:dyDescent="0.2">
      <c r="A3331" s="892" t="s">
        <v>10</v>
      </c>
      <c r="B3331" s="912" t="s">
        <v>771</v>
      </c>
      <c r="C3331" s="63" t="s">
        <v>1</v>
      </c>
      <c r="D3331" s="30">
        <f t="shared" si="355"/>
        <v>129</v>
      </c>
      <c r="E3331" s="30">
        <f>E3336</f>
        <v>129</v>
      </c>
      <c r="F3331" s="818">
        <f>E3331/D3331*100</f>
        <v>100</v>
      </c>
      <c r="G3331" s="30">
        <f>G3336</f>
        <v>129</v>
      </c>
      <c r="H3331" s="813"/>
      <c r="I3331" s="39"/>
      <c r="J3331" s="39"/>
      <c r="K3331" s="39"/>
      <c r="L3331" s="39"/>
      <c r="M3331" s="39"/>
    </row>
    <row r="3332" spans="1:13" ht="45" x14ac:dyDescent="0.2">
      <c r="A3332" s="893"/>
      <c r="B3332" s="913"/>
      <c r="C3332" s="63" t="s">
        <v>8</v>
      </c>
      <c r="D3332" s="30">
        <f t="shared" si="355"/>
        <v>0</v>
      </c>
      <c r="E3332" s="30">
        <f>E3337</f>
        <v>0</v>
      </c>
      <c r="F3332" s="818">
        <v>0</v>
      </c>
      <c r="G3332" s="30">
        <f>G3337</f>
        <v>0</v>
      </c>
      <c r="H3332" s="813"/>
      <c r="I3332" s="39"/>
      <c r="J3332" s="39"/>
      <c r="K3332" s="39"/>
      <c r="L3332" s="39"/>
      <c r="M3332" s="39"/>
    </row>
    <row r="3333" spans="1:13" ht="60" customHeight="1" x14ac:dyDescent="0.2">
      <c r="A3333" s="893"/>
      <c r="B3333" s="913"/>
      <c r="C3333" s="63" t="s">
        <v>2</v>
      </c>
      <c r="D3333" s="30">
        <f t="shared" si="355"/>
        <v>0</v>
      </c>
      <c r="E3333" s="30">
        <f>E3338</f>
        <v>0</v>
      </c>
      <c r="F3333" s="818">
        <v>0</v>
      </c>
      <c r="G3333" s="30">
        <f>G3338</f>
        <v>0</v>
      </c>
      <c r="H3333" s="813"/>
      <c r="I3333" s="39"/>
      <c r="J3333" s="39"/>
      <c r="K3333" s="39"/>
      <c r="L3333" s="39"/>
      <c r="M3333" s="39"/>
    </row>
    <row r="3334" spans="1:13" ht="60" customHeight="1" x14ac:dyDescent="0.2">
      <c r="A3334" s="893"/>
      <c r="B3334" s="913"/>
      <c r="C3334" s="63" t="s">
        <v>298</v>
      </c>
      <c r="D3334" s="30">
        <f t="shared" si="355"/>
        <v>0</v>
      </c>
      <c r="E3334" s="30">
        <f>E3339</f>
        <v>0</v>
      </c>
      <c r="F3334" s="818">
        <v>0</v>
      </c>
      <c r="G3334" s="30">
        <f>G3339</f>
        <v>0</v>
      </c>
      <c r="H3334" s="813"/>
      <c r="I3334" s="39"/>
      <c r="J3334" s="39"/>
      <c r="K3334" s="39"/>
      <c r="L3334" s="39"/>
      <c r="M3334" s="39"/>
    </row>
    <row r="3335" spans="1:13" x14ac:dyDescent="0.2">
      <c r="A3335" s="894"/>
      <c r="B3335" s="914"/>
      <c r="C3335" s="63" t="s">
        <v>750</v>
      </c>
      <c r="D3335" s="30">
        <f t="shared" si="355"/>
        <v>129</v>
      </c>
      <c r="E3335" s="30">
        <v>129</v>
      </c>
      <c r="F3335" s="818">
        <f t="shared" ref="F3335:F3350" si="357">E3335/D3335*100</f>
        <v>100</v>
      </c>
      <c r="G3335" s="30">
        <v>129</v>
      </c>
      <c r="H3335" s="813"/>
      <c r="I3335" s="39"/>
      <c r="J3335" s="39"/>
      <c r="K3335" s="39"/>
      <c r="L3335" s="39"/>
      <c r="M3335" s="39"/>
    </row>
    <row r="3336" spans="1:13" ht="15" customHeight="1" x14ac:dyDescent="0.2">
      <c r="A3336" s="971" t="s">
        <v>11</v>
      </c>
      <c r="B3336" s="970" t="s">
        <v>772</v>
      </c>
      <c r="C3336" s="63" t="s">
        <v>1</v>
      </c>
      <c r="D3336" s="30">
        <f>SUM(D3337:D3340)</f>
        <v>129</v>
      </c>
      <c r="E3336" s="30">
        <f>SUM(E3337:E3340)</f>
        <v>129</v>
      </c>
      <c r="F3336" s="818">
        <f t="shared" si="357"/>
        <v>100</v>
      </c>
      <c r="G3336" s="30">
        <f>SUM(G3337:G3340)</f>
        <v>129</v>
      </c>
      <c r="H3336" s="813"/>
      <c r="I3336" s="39"/>
      <c r="J3336" s="39"/>
      <c r="K3336" s="39"/>
      <c r="L3336" s="39"/>
      <c r="M3336" s="39"/>
    </row>
    <row r="3337" spans="1:13" ht="45" x14ac:dyDescent="0.2">
      <c r="A3337" s="971"/>
      <c r="B3337" s="970"/>
      <c r="C3337" s="63" t="s">
        <v>8</v>
      </c>
      <c r="D3337" s="30">
        <f>D3342+D3347</f>
        <v>0</v>
      </c>
      <c r="E3337" s="30">
        <f>E3342+E3347</f>
        <v>0</v>
      </c>
      <c r="F3337" s="818">
        <v>0</v>
      </c>
      <c r="G3337" s="30">
        <f>G3342+G3347</f>
        <v>0</v>
      </c>
      <c r="H3337" s="813"/>
      <c r="I3337" s="39"/>
      <c r="J3337" s="39"/>
      <c r="K3337" s="39"/>
      <c r="L3337" s="39"/>
      <c r="M3337" s="39"/>
    </row>
    <row r="3338" spans="1:13" ht="60" customHeight="1" x14ac:dyDescent="0.2">
      <c r="A3338" s="971"/>
      <c r="B3338" s="970"/>
      <c r="C3338" s="63" t="s">
        <v>2</v>
      </c>
      <c r="D3338" s="30">
        <f t="shared" ref="D3338:E3340" si="358">D3343+D3348</f>
        <v>0</v>
      </c>
      <c r="E3338" s="30">
        <f t="shared" si="358"/>
        <v>0</v>
      </c>
      <c r="F3338" s="818">
        <v>0</v>
      </c>
      <c r="G3338" s="30">
        <f>G3343+G3348</f>
        <v>0</v>
      </c>
      <c r="H3338" s="813"/>
      <c r="I3338" s="39"/>
      <c r="J3338" s="39"/>
      <c r="K3338" s="39"/>
      <c r="L3338" s="39"/>
      <c r="M3338" s="39"/>
    </row>
    <row r="3339" spans="1:13" ht="60" customHeight="1" x14ac:dyDescent="0.2">
      <c r="A3339" s="971"/>
      <c r="B3339" s="970"/>
      <c r="C3339" s="63" t="s">
        <v>298</v>
      </c>
      <c r="D3339" s="30">
        <f t="shared" si="358"/>
        <v>0</v>
      </c>
      <c r="E3339" s="30">
        <f t="shared" si="358"/>
        <v>0</v>
      </c>
      <c r="F3339" s="818">
        <v>0</v>
      </c>
      <c r="G3339" s="30">
        <f>G3344+G3349</f>
        <v>0</v>
      </c>
      <c r="H3339" s="813"/>
      <c r="I3339" s="39"/>
      <c r="J3339" s="39"/>
      <c r="K3339" s="39"/>
      <c r="L3339" s="39"/>
      <c r="M3339" s="39"/>
    </row>
    <row r="3340" spans="1:13" x14ac:dyDescent="0.2">
      <c r="A3340" s="971"/>
      <c r="B3340" s="970"/>
      <c r="C3340" s="63" t="s">
        <v>750</v>
      </c>
      <c r="D3340" s="30">
        <f t="shared" si="358"/>
        <v>129</v>
      </c>
      <c r="E3340" s="30">
        <v>129</v>
      </c>
      <c r="F3340" s="818">
        <f t="shared" si="357"/>
        <v>100</v>
      </c>
      <c r="G3340" s="30">
        <v>129</v>
      </c>
      <c r="H3340" s="813"/>
      <c r="I3340" s="39"/>
      <c r="J3340" s="39"/>
      <c r="K3340" s="39"/>
      <c r="L3340" s="39"/>
      <c r="M3340" s="39"/>
    </row>
    <row r="3341" spans="1:13" ht="15" customHeight="1" x14ac:dyDescent="0.2">
      <c r="A3341" s="971" t="s">
        <v>12</v>
      </c>
      <c r="B3341" s="970" t="s">
        <v>773</v>
      </c>
      <c r="C3341" s="35" t="s">
        <v>1</v>
      </c>
      <c r="D3341" s="13">
        <f>SUM(D3342:D3345)</f>
        <v>60</v>
      </c>
      <c r="E3341" s="13">
        <f>SUM(E3342:E3345)</f>
        <v>60</v>
      </c>
      <c r="F3341" s="818">
        <f t="shared" si="357"/>
        <v>100</v>
      </c>
      <c r="G3341" s="13">
        <f>SUM(G3342:G3345)</f>
        <v>60</v>
      </c>
      <c r="H3341" s="969"/>
      <c r="I3341" s="39"/>
      <c r="J3341" s="39"/>
      <c r="K3341" s="39"/>
      <c r="L3341" s="39"/>
      <c r="M3341" s="39"/>
    </row>
    <row r="3342" spans="1:13" ht="45" x14ac:dyDescent="0.2">
      <c r="A3342" s="971"/>
      <c r="B3342" s="970"/>
      <c r="C3342" s="35" t="s">
        <v>8</v>
      </c>
      <c r="D3342" s="13">
        <v>0</v>
      </c>
      <c r="E3342" s="13">
        <v>0</v>
      </c>
      <c r="F3342" s="818">
        <v>0</v>
      </c>
      <c r="G3342" s="13">
        <v>0</v>
      </c>
      <c r="H3342" s="969"/>
      <c r="I3342" s="39"/>
      <c r="J3342" s="39"/>
      <c r="K3342" s="39"/>
      <c r="L3342" s="39"/>
      <c r="M3342" s="39"/>
    </row>
    <row r="3343" spans="1:13" ht="60" customHeight="1" x14ac:dyDescent="0.2">
      <c r="A3343" s="971"/>
      <c r="B3343" s="970"/>
      <c r="C3343" s="35" t="s">
        <v>2</v>
      </c>
      <c r="D3343" s="13">
        <v>0</v>
      </c>
      <c r="E3343" s="13">
        <v>0</v>
      </c>
      <c r="F3343" s="818">
        <v>0</v>
      </c>
      <c r="G3343" s="13">
        <v>0</v>
      </c>
      <c r="H3343" s="969"/>
      <c r="I3343" s="39"/>
      <c r="J3343" s="39"/>
      <c r="K3343" s="39"/>
      <c r="L3343" s="39"/>
      <c r="M3343" s="39"/>
    </row>
    <row r="3344" spans="1:13" ht="60" customHeight="1" x14ac:dyDescent="0.2">
      <c r="A3344" s="971"/>
      <c r="B3344" s="970"/>
      <c r="C3344" s="35" t="s">
        <v>298</v>
      </c>
      <c r="D3344" s="13">
        <v>0</v>
      </c>
      <c r="E3344" s="13">
        <v>0</v>
      </c>
      <c r="F3344" s="818">
        <v>0</v>
      </c>
      <c r="G3344" s="13">
        <v>0</v>
      </c>
      <c r="H3344" s="969"/>
      <c r="I3344" s="39"/>
      <c r="J3344" s="39"/>
      <c r="K3344" s="39"/>
      <c r="L3344" s="39"/>
      <c r="M3344" s="39"/>
    </row>
    <row r="3345" spans="1:13" x14ac:dyDescent="0.2">
      <c r="A3345" s="971"/>
      <c r="B3345" s="970"/>
      <c r="C3345" s="35" t="s">
        <v>750</v>
      </c>
      <c r="D3345" s="13">
        <v>60</v>
      </c>
      <c r="E3345" s="13">
        <v>60</v>
      </c>
      <c r="F3345" s="818">
        <f t="shared" si="357"/>
        <v>100</v>
      </c>
      <c r="G3345" s="13">
        <v>60</v>
      </c>
      <c r="H3345" s="969"/>
      <c r="I3345" s="39"/>
      <c r="J3345" s="39"/>
      <c r="K3345" s="39"/>
      <c r="L3345" s="39"/>
      <c r="M3345" s="39"/>
    </row>
    <row r="3346" spans="1:13" ht="15" customHeight="1" x14ac:dyDescent="0.2">
      <c r="A3346" s="971" t="s">
        <v>100</v>
      </c>
      <c r="B3346" s="970" t="s">
        <v>774</v>
      </c>
      <c r="C3346" s="35" t="s">
        <v>1</v>
      </c>
      <c r="D3346" s="13">
        <f>SUM(D3347:D3350)</f>
        <v>69</v>
      </c>
      <c r="E3346" s="13">
        <f>SUM(E3347:E3350)</f>
        <v>69</v>
      </c>
      <c r="F3346" s="818">
        <f t="shared" si="357"/>
        <v>100</v>
      </c>
      <c r="G3346" s="13">
        <f>SUM(G3347:G3350)</f>
        <v>69</v>
      </c>
      <c r="H3346" s="969"/>
      <c r="I3346" s="39"/>
      <c r="J3346" s="39"/>
      <c r="K3346" s="39"/>
      <c r="L3346" s="39"/>
      <c r="M3346" s="39"/>
    </row>
    <row r="3347" spans="1:13" ht="45" x14ac:dyDescent="0.2">
      <c r="A3347" s="971"/>
      <c r="B3347" s="970"/>
      <c r="C3347" s="35" t="s">
        <v>8</v>
      </c>
      <c r="D3347" s="13">
        <v>0</v>
      </c>
      <c r="E3347" s="13">
        <v>0</v>
      </c>
      <c r="F3347" s="818">
        <v>0</v>
      </c>
      <c r="G3347" s="13">
        <v>0</v>
      </c>
      <c r="H3347" s="969"/>
      <c r="I3347" s="39"/>
      <c r="J3347" s="39"/>
      <c r="K3347" s="39"/>
      <c r="L3347" s="39"/>
      <c r="M3347" s="39"/>
    </row>
    <row r="3348" spans="1:13" ht="60" customHeight="1" x14ac:dyDescent="0.2">
      <c r="A3348" s="971"/>
      <c r="B3348" s="970"/>
      <c r="C3348" s="35" t="s">
        <v>2</v>
      </c>
      <c r="D3348" s="13">
        <v>0</v>
      </c>
      <c r="E3348" s="13">
        <v>0</v>
      </c>
      <c r="F3348" s="818">
        <v>0</v>
      </c>
      <c r="G3348" s="13">
        <v>0</v>
      </c>
      <c r="H3348" s="969"/>
      <c r="I3348" s="39"/>
      <c r="J3348" s="39"/>
      <c r="K3348" s="39"/>
      <c r="L3348" s="39"/>
      <c r="M3348" s="39"/>
    </row>
    <row r="3349" spans="1:13" ht="60" customHeight="1" x14ac:dyDescent="0.2">
      <c r="A3349" s="971"/>
      <c r="B3349" s="970"/>
      <c r="C3349" s="35" t="s">
        <v>298</v>
      </c>
      <c r="D3349" s="13">
        <v>0</v>
      </c>
      <c r="E3349" s="13">
        <v>0</v>
      </c>
      <c r="F3349" s="818">
        <v>0</v>
      </c>
      <c r="G3349" s="13">
        <v>0</v>
      </c>
      <c r="H3349" s="969"/>
      <c r="I3349" s="39"/>
      <c r="J3349" s="39"/>
      <c r="K3349" s="39"/>
      <c r="L3349" s="39"/>
      <c r="M3349" s="39"/>
    </row>
    <row r="3350" spans="1:13" x14ac:dyDescent="0.2">
      <c r="A3350" s="971"/>
      <c r="B3350" s="970"/>
      <c r="C3350" s="35" t="s">
        <v>750</v>
      </c>
      <c r="D3350" s="13">
        <v>69</v>
      </c>
      <c r="E3350" s="13">
        <v>69</v>
      </c>
      <c r="F3350" s="818">
        <f t="shared" si="357"/>
        <v>100</v>
      </c>
      <c r="G3350" s="13">
        <v>69</v>
      </c>
      <c r="H3350" s="969"/>
      <c r="I3350" s="39"/>
      <c r="J3350" s="39"/>
      <c r="K3350" s="39"/>
      <c r="L3350" s="39"/>
      <c r="M3350" s="39"/>
    </row>
    <row r="3351" spans="1:13" ht="26.25" customHeight="1" x14ac:dyDescent="0.2">
      <c r="A3351" s="1401" t="s">
        <v>1023</v>
      </c>
      <c r="B3351" s="1402"/>
      <c r="C3351" s="1402"/>
      <c r="D3351" s="1402"/>
      <c r="E3351" s="1402"/>
      <c r="F3351" s="1402"/>
      <c r="G3351" s="1402"/>
      <c r="H3351" s="1403"/>
      <c r="I3351" s="551"/>
      <c r="J3351" s="39"/>
      <c r="K3351" s="39"/>
      <c r="L3351" s="39"/>
      <c r="M3351" s="39"/>
    </row>
    <row r="3352" spans="1:13" ht="15.75" customHeight="1" x14ac:dyDescent="0.2">
      <c r="A3352" s="892"/>
      <c r="B3352" s="1419" t="s">
        <v>291</v>
      </c>
      <c r="C3352" s="14" t="s">
        <v>267</v>
      </c>
      <c r="D3352" s="23">
        <f>D3353+D3354+D3355+D3356</f>
        <v>149000</v>
      </c>
      <c r="E3352" s="23">
        <f>E3353+E3354+E3355+E3356</f>
        <v>0</v>
      </c>
      <c r="F3352" s="106">
        <v>0</v>
      </c>
      <c r="G3352" s="23">
        <f>G3353+G3354+G3355+G3356</f>
        <v>0</v>
      </c>
      <c r="H3352" s="130"/>
      <c r="I3352" s="39"/>
      <c r="J3352" s="39"/>
      <c r="K3352" s="39"/>
      <c r="L3352" s="39"/>
      <c r="M3352" s="39"/>
    </row>
    <row r="3353" spans="1:13" ht="42.75" x14ac:dyDescent="0.2">
      <c r="A3353" s="893"/>
      <c r="B3353" s="1067"/>
      <c r="C3353" s="585" t="s">
        <v>8</v>
      </c>
      <c r="D3353" s="12">
        <f t="shared" ref="D3353:E3356" si="359">D3358</f>
        <v>0</v>
      </c>
      <c r="E3353" s="12">
        <f t="shared" si="359"/>
        <v>0</v>
      </c>
      <c r="F3353" s="106">
        <v>0</v>
      </c>
      <c r="G3353" s="12">
        <f>G3358</f>
        <v>0</v>
      </c>
      <c r="H3353" s="158"/>
      <c r="I3353" s="39"/>
      <c r="J3353" s="39"/>
      <c r="K3353" s="39"/>
      <c r="L3353" s="39"/>
      <c r="M3353" s="39"/>
    </row>
    <row r="3354" spans="1:13" ht="57" x14ac:dyDescent="0.2">
      <c r="A3354" s="893"/>
      <c r="B3354" s="1067"/>
      <c r="C3354" s="189" t="s">
        <v>2</v>
      </c>
      <c r="D3354" s="12">
        <f t="shared" si="359"/>
        <v>0</v>
      </c>
      <c r="E3354" s="12">
        <f t="shared" si="359"/>
        <v>0</v>
      </c>
      <c r="F3354" s="106">
        <v>0</v>
      </c>
      <c r="G3354" s="12">
        <f>G3359</f>
        <v>0</v>
      </c>
      <c r="H3354" s="158"/>
      <c r="I3354" s="39"/>
      <c r="J3354" s="39"/>
      <c r="K3354" s="39"/>
      <c r="L3354" s="39"/>
      <c r="M3354" s="39"/>
    </row>
    <row r="3355" spans="1:13" ht="71.25" x14ac:dyDescent="0.2">
      <c r="A3355" s="893"/>
      <c r="B3355" s="1067"/>
      <c r="C3355" s="189" t="s">
        <v>3</v>
      </c>
      <c r="D3355" s="12">
        <f t="shared" si="359"/>
        <v>0</v>
      </c>
      <c r="E3355" s="12">
        <f t="shared" si="359"/>
        <v>0</v>
      </c>
      <c r="F3355" s="106">
        <v>0</v>
      </c>
      <c r="G3355" s="12">
        <f>G3360</f>
        <v>0</v>
      </c>
      <c r="H3355" s="158"/>
      <c r="I3355" s="39"/>
      <c r="J3355" s="39"/>
      <c r="K3355" s="39" t="s">
        <v>1706</v>
      </c>
      <c r="L3355" s="39"/>
      <c r="M3355" s="39"/>
    </row>
    <row r="3356" spans="1:13" ht="53.25" customHeight="1" x14ac:dyDescent="0.2">
      <c r="A3356" s="894"/>
      <c r="B3356" s="1087"/>
      <c r="C3356" s="189" t="s">
        <v>97</v>
      </c>
      <c r="D3356" s="23">
        <f t="shared" si="359"/>
        <v>149000</v>
      </c>
      <c r="E3356" s="23">
        <f t="shared" si="359"/>
        <v>0</v>
      </c>
      <c r="F3356" s="106">
        <v>0</v>
      </c>
      <c r="G3356" s="23">
        <f>G3361</f>
        <v>0</v>
      </c>
      <c r="H3356" s="130"/>
      <c r="I3356" s="39"/>
      <c r="J3356" s="39"/>
      <c r="K3356" s="39"/>
      <c r="L3356" s="39"/>
      <c r="M3356" s="39"/>
    </row>
    <row r="3357" spans="1:13" ht="15.75" customHeight="1" x14ac:dyDescent="0.2">
      <c r="A3357" s="1406">
        <v>1</v>
      </c>
      <c r="B3357" s="1420" t="s">
        <v>792</v>
      </c>
      <c r="C3357" s="3" t="s">
        <v>267</v>
      </c>
      <c r="D3357" s="24">
        <f>D3358+D3359+D3360+D3361</f>
        <v>149000</v>
      </c>
      <c r="E3357" s="24">
        <f>E3358+E3359+E3360+E3361</f>
        <v>0</v>
      </c>
      <c r="F3357" s="107">
        <v>0</v>
      </c>
      <c r="G3357" s="24">
        <f>G3358+G3359+G3360+G3361</f>
        <v>0</v>
      </c>
      <c r="H3357" s="130"/>
      <c r="I3357" s="39"/>
      <c r="J3357" s="39"/>
      <c r="K3357" s="39"/>
      <c r="L3357" s="39"/>
      <c r="M3357" s="39"/>
    </row>
    <row r="3358" spans="1:13" ht="45" x14ac:dyDescent="0.2">
      <c r="A3358" s="897"/>
      <c r="B3358" s="1420"/>
      <c r="C3358" s="198" t="s">
        <v>8</v>
      </c>
      <c r="D3358" s="9">
        <f t="shared" ref="D3358:E3361" si="360">D3363</f>
        <v>0</v>
      </c>
      <c r="E3358" s="9">
        <f t="shared" si="360"/>
        <v>0</v>
      </c>
      <c r="F3358" s="107">
        <v>0</v>
      </c>
      <c r="G3358" s="9">
        <f>G3363</f>
        <v>0</v>
      </c>
      <c r="H3358" s="130"/>
      <c r="I3358" s="39"/>
      <c r="J3358" s="39"/>
      <c r="K3358" s="39"/>
      <c r="L3358" s="39"/>
      <c r="M3358" s="39"/>
    </row>
    <row r="3359" spans="1:13" ht="60" customHeight="1" x14ac:dyDescent="0.2">
      <c r="A3359" s="897"/>
      <c r="B3359" s="1420"/>
      <c r="C3359" s="6" t="s">
        <v>2</v>
      </c>
      <c r="D3359" s="110">
        <f t="shared" si="360"/>
        <v>0</v>
      </c>
      <c r="E3359" s="110">
        <f t="shared" si="360"/>
        <v>0</v>
      </c>
      <c r="F3359" s="107">
        <v>0</v>
      </c>
      <c r="G3359" s="110">
        <f>G3364</f>
        <v>0</v>
      </c>
      <c r="H3359" s="130"/>
      <c r="I3359" s="39"/>
      <c r="J3359" s="39"/>
      <c r="K3359" s="39"/>
      <c r="L3359" s="39"/>
      <c r="M3359" s="39"/>
    </row>
    <row r="3360" spans="1:13" ht="60" customHeight="1" x14ac:dyDescent="0.2">
      <c r="A3360" s="897"/>
      <c r="B3360" s="1420"/>
      <c r="C3360" s="6" t="s">
        <v>3</v>
      </c>
      <c r="D3360" s="111">
        <f t="shared" si="360"/>
        <v>0</v>
      </c>
      <c r="E3360" s="111">
        <f t="shared" si="360"/>
        <v>0</v>
      </c>
      <c r="F3360" s="107">
        <v>0</v>
      </c>
      <c r="G3360" s="111">
        <f>G3365</f>
        <v>0</v>
      </c>
      <c r="H3360" s="130"/>
      <c r="I3360" s="39"/>
      <c r="J3360" s="39"/>
      <c r="K3360" s="39"/>
      <c r="L3360" s="39"/>
      <c r="M3360" s="39"/>
    </row>
    <row r="3361" spans="1:13" x14ac:dyDescent="0.2">
      <c r="A3361" s="898"/>
      <c r="B3361" s="1420"/>
      <c r="C3361" s="6" t="s">
        <v>97</v>
      </c>
      <c r="D3361" s="24">
        <f t="shared" si="360"/>
        <v>149000</v>
      </c>
      <c r="E3361" s="24">
        <f t="shared" si="360"/>
        <v>0</v>
      </c>
      <c r="F3361" s="107">
        <v>0</v>
      </c>
      <c r="G3361" s="24">
        <f>G3366</f>
        <v>0</v>
      </c>
      <c r="H3361" s="130"/>
      <c r="I3361" s="39"/>
      <c r="J3361" s="39"/>
      <c r="K3361" s="39"/>
      <c r="L3361" s="39"/>
      <c r="M3361" s="39"/>
    </row>
    <row r="3362" spans="1:13" ht="15.75" customHeight="1" x14ac:dyDescent="0.2">
      <c r="A3362" s="892" t="s">
        <v>11</v>
      </c>
      <c r="B3362" s="970" t="s">
        <v>793</v>
      </c>
      <c r="C3362" s="3" t="s">
        <v>267</v>
      </c>
      <c r="D3362" s="24">
        <f>D3363+D3364+D3365+D3366</f>
        <v>149000</v>
      </c>
      <c r="E3362" s="24">
        <f>E3363+E3364+E3365+E3366</f>
        <v>0</v>
      </c>
      <c r="F3362" s="107">
        <v>0</v>
      </c>
      <c r="G3362" s="24">
        <f>G3363+G3364+G3365+G3366</f>
        <v>0</v>
      </c>
      <c r="H3362" s="130"/>
      <c r="I3362" s="39"/>
      <c r="J3362" s="39"/>
      <c r="K3362" s="39"/>
      <c r="L3362" s="39"/>
      <c r="M3362" s="39"/>
    </row>
    <row r="3363" spans="1:13" ht="45" x14ac:dyDescent="0.2">
      <c r="A3363" s="893"/>
      <c r="B3363" s="970"/>
      <c r="C3363" s="198" t="s">
        <v>8</v>
      </c>
      <c r="D3363" s="110">
        <f t="shared" ref="D3363:E3366" si="361">D3368+D3373+D3378</f>
        <v>0</v>
      </c>
      <c r="E3363" s="110">
        <f t="shared" si="361"/>
        <v>0</v>
      </c>
      <c r="F3363" s="107">
        <v>0</v>
      </c>
      <c r="G3363" s="110">
        <f>G3368+G3373+G3378</f>
        <v>0</v>
      </c>
      <c r="H3363" s="130"/>
      <c r="I3363" s="39"/>
      <c r="J3363" s="39"/>
      <c r="K3363" s="39"/>
      <c r="L3363" s="39"/>
      <c r="M3363" s="39"/>
    </row>
    <row r="3364" spans="1:13" ht="60" customHeight="1" x14ac:dyDescent="0.2">
      <c r="A3364" s="893"/>
      <c r="B3364" s="970"/>
      <c r="C3364" s="6" t="s">
        <v>2</v>
      </c>
      <c r="D3364" s="110">
        <f t="shared" si="361"/>
        <v>0</v>
      </c>
      <c r="E3364" s="110">
        <f t="shared" si="361"/>
        <v>0</v>
      </c>
      <c r="F3364" s="107">
        <v>0</v>
      </c>
      <c r="G3364" s="110">
        <f>G3369+G3374+G3379</f>
        <v>0</v>
      </c>
      <c r="H3364" s="130"/>
      <c r="I3364" s="39"/>
      <c r="J3364" s="39"/>
      <c r="K3364" s="39"/>
      <c r="L3364" s="39"/>
      <c r="M3364" s="39"/>
    </row>
    <row r="3365" spans="1:13" ht="60" customHeight="1" x14ac:dyDescent="0.2">
      <c r="A3365" s="893"/>
      <c r="B3365" s="970"/>
      <c r="C3365" s="6" t="s">
        <v>3</v>
      </c>
      <c r="D3365" s="110">
        <f t="shared" si="361"/>
        <v>0</v>
      </c>
      <c r="E3365" s="110">
        <f t="shared" si="361"/>
        <v>0</v>
      </c>
      <c r="F3365" s="107">
        <v>0</v>
      </c>
      <c r="G3365" s="110">
        <f>G3370+G3375+G3380</f>
        <v>0</v>
      </c>
      <c r="H3365" s="130"/>
      <c r="I3365" s="39"/>
      <c r="J3365" s="39"/>
      <c r="K3365" s="39"/>
      <c r="L3365" s="39"/>
      <c r="M3365" s="39"/>
    </row>
    <row r="3366" spans="1:13" x14ac:dyDescent="0.2">
      <c r="A3366" s="894"/>
      <c r="B3366" s="970"/>
      <c r="C3366" s="197" t="s">
        <v>97</v>
      </c>
      <c r="D3366" s="110">
        <f t="shared" si="361"/>
        <v>149000</v>
      </c>
      <c r="E3366" s="110">
        <f t="shared" si="361"/>
        <v>0</v>
      </c>
      <c r="F3366" s="107">
        <v>0</v>
      </c>
      <c r="G3366" s="110">
        <f>G3371+G3376+G3381</f>
        <v>0</v>
      </c>
      <c r="H3366" s="130"/>
      <c r="I3366" s="39"/>
      <c r="J3366" s="39"/>
      <c r="K3366" s="39"/>
      <c r="L3366" s="39"/>
      <c r="M3366" s="39"/>
    </row>
    <row r="3367" spans="1:13" ht="15.75" customHeight="1" x14ac:dyDescent="0.2">
      <c r="A3367" s="973" t="s">
        <v>12</v>
      </c>
      <c r="B3367" s="886" t="s">
        <v>794</v>
      </c>
      <c r="C3367" s="589" t="s">
        <v>267</v>
      </c>
      <c r="D3367" s="8">
        <f>D3368+D3369+D3370+D3371</f>
        <v>0</v>
      </c>
      <c r="E3367" s="8">
        <f>E3368+E3369+E3370+E3371</f>
        <v>0</v>
      </c>
      <c r="F3367" s="107">
        <v>0</v>
      </c>
      <c r="G3367" s="8">
        <f>G3368+G3369+G3370+G3371</f>
        <v>0</v>
      </c>
      <c r="H3367" s="974" t="s">
        <v>1729</v>
      </c>
      <c r="I3367" s="39"/>
      <c r="J3367" s="39"/>
      <c r="K3367" s="39"/>
      <c r="L3367" s="39"/>
      <c r="M3367" s="39"/>
    </row>
    <row r="3368" spans="1:13" ht="45" x14ac:dyDescent="0.2">
      <c r="A3368" s="893"/>
      <c r="B3368" s="911"/>
      <c r="C3368" s="233" t="s">
        <v>8</v>
      </c>
      <c r="D3368" s="110">
        <v>0</v>
      </c>
      <c r="E3368" s="4">
        <v>0</v>
      </c>
      <c r="F3368" s="107">
        <v>0</v>
      </c>
      <c r="G3368" s="4">
        <v>0</v>
      </c>
      <c r="H3368" s="975"/>
      <c r="I3368" s="39"/>
      <c r="J3368" s="39"/>
      <c r="K3368" s="39"/>
      <c r="L3368" s="39"/>
      <c r="M3368" s="39"/>
    </row>
    <row r="3369" spans="1:13" ht="60" customHeight="1" x14ac:dyDescent="0.2">
      <c r="A3369" s="893"/>
      <c r="B3369" s="911"/>
      <c r="C3369" s="11" t="s">
        <v>2</v>
      </c>
      <c r="D3369" s="111">
        <v>0</v>
      </c>
      <c r="E3369" s="4">
        <v>0</v>
      </c>
      <c r="F3369" s="107">
        <v>0</v>
      </c>
      <c r="G3369" s="4">
        <v>0</v>
      </c>
      <c r="H3369" s="975"/>
      <c r="I3369" s="39"/>
      <c r="J3369" s="39"/>
      <c r="K3369" s="39"/>
      <c r="L3369" s="39"/>
      <c r="M3369" s="39"/>
    </row>
    <row r="3370" spans="1:13" ht="60" customHeight="1" x14ac:dyDescent="0.2">
      <c r="A3370" s="893"/>
      <c r="B3370" s="911"/>
      <c r="C3370" s="232" t="s">
        <v>3</v>
      </c>
      <c r="D3370" s="24">
        <v>0</v>
      </c>
      <c r="E3370" s="4">
        <v>0</v>
      </c>
      <c r="F3370" s="107">
        <v>0</v>
      </c>
      <c r="G3370" s="4">
        <v>0</v>
      </c>
      <c r="H3370" s="975"/>
      <c r="I3370" s="39"/>
      <c r="J3370" s="39"/>
      <c r="K3370" s="39"/>
      <c r="L3370" s="39"/>
      <c r="M3370" s="39"/>
    </row>
    <row r="3371" spans="1:13" ht="34.5" customHeight="1" x14ac:dyDescent="0.2">
      <c r="A3371" s="894"/>
      <c r="B3371" s="887"/>
      <c r="C3371" s="3" t="s">
        <v>97</v>
      </c>
      <c r="D3371" s="24">
        <v>0</v>
      </c>
      <c r="E3371" s="4">
        <v>0</v>
      </c>
      <c r="F3371" s="107">
        <v>0</v>
      </c>
      <c r="G3371" s="4">
        <v>0</v>
      </c>
      <c r="H3371" s="975"/>
      <c r="I3371" s="39"/>
      <c r="J3371" s="39"/>
      <c r="K3371" s="39"/>
      <c r="L3371" s="39"/>
      <c r="M3371" s="39"/>
    </row>
    <row r="3372" spans="1:13" ht="30" customHeight="1" x14ac:dyDescent="0.2">
      <c r="A3372" s="973" t="s">
        <v>100</v>
      </c>
      <c r="B3372" s="886" t="s">
        <v>795</v>
      </c>
      <c r="C3372" s="7" t="s">
        <v>267</v>
      </c>
      <c r="D3372" s="24">
        <f>D3373+D3374+D3375+D3376</f>
        <v>9000</v>
      </c>
      <c r="E3372" s="24">
        <f>E3373+E3374+E3375+E3376</f>
        <v>0</v>
      </c>
      <c r="F3372" s="107">
        <v>0</v>
      </c>
      <c r="G3372" s="657">
        <f>G3373+G3374+G3375+G3376</f>
        <v>0</v>
      </c>
      <c r="H3372" s="974" t="s">
        <v>1730</v>
      </c>
      <c r="I3372" s="39"/>
      <c r="J3372" s="39"/>
      <c r="K3372" s="39"/>
      <c r="L3372" s="39"/>
      <c r="M3372" s="39"/>
    </row>
    <row r="3373" spans="1:13" ht="45" x14ac:dyDescent="0.2">
      <c r="A3373" s="893"/>
      <c r="B3373" s="911"/>
      <c r="C3373" s="233" t="s">
        <v>8</v>
      </c>
      <c r="D3373" s="9">
        <v>0</v>
      </c>
      <c r="E3373" s="4">
        <v>0</v>
      </c>
      <c r="F3373" s="107">
        <v>0</v>
      </c>
      <c r="G3373" s="658">
        <v>0</v>
      </c>
      <c r="H3373" s="975"/>
      <c r="I3373" s="39"/>
      <c r="J3373" s="39"/>
      <c r="K3373" s="39"/>
      <c r="L3373" s="39"/>
      <c r="M3373" s="39"/>
    </row>
    <row r="3374" spans="1:13" ht="60" customHeight="1" x14ac:dyDescent="0.2">
      <c r="A3374" s="893"/>
      <c r="B3374" s="911"/>
      <c r="C3374" s="11" t="s">
        <v>2</v>
      </c>
      <c r="D3374" s="110">
        <v>0</v>
      </c>
      <c r="E3374" s="4">
        <v>0</v>
      </c>
      <c r="F3374" s="107">
        <v>0</v>
      </c>
      <c r="G3374" s="658">
        <v>0</v>
      </c>
      <c r="H3374" s="975"/>
      <c r="I3374" s="39"/>
      <c r="J3374" s="39"/>
      <c r="K3374" s="39"/>
      <c r="L3374" s="39"/>
      <c r="M3374" s="39"/>
    </row>
    <row r="3375" spans="1:13" ht="60" customHeight="1" x14ac:dyDescent="0.2">
      <c r="A3375" s="893"/>
      <c r="B3375" s="911"/>
      <c r="C3375" s="232" t="s">
        <v>3</v>
      </c>
      <c r="D3375" s="111">
        <v>0</v>
      </c>
      <c r="E3375" s="4">
        <v>0</v>
      </c>
      <c r="F3375" s="107">
        <v>0</v>
      </c>
      <c r="G3375" s="658">
        <v>0</v>
      </c>
      <c r="H3375" s="975"/>
      <c r="I3375" s="39"/>
      <c r="J3375" s="39"/>
      <c r="K3375" s="39"/>
      <c r="L3375" s="39"/>
      <c r="M3375" s="39"/>
    </row>
    <row r="3376" spans="1:13" ht="66.75" customHeight="1" x14ac:dyDescent="0.2">
      <c r="A3376" s="894"/>
      <c r="B3376" s="887"/>
      <c r="C3376" s="3" t="s">
        <v>97</v>
      </c>
      <c r="D3376" s="24">
        <v>9000</v>
      </c>
      <c r="E3376" s="4">
        <v>0</v>
      </c>
      <c r="F3376" s="107">
        <v>0</v>
      </c>
      <c r="G3376" s="4">
        <v>0</v>
      </c>
      <c r="H3376" s="975"/>
      <c r="I3376" s="39"/>
      <c r="J3376" s="39"/>
      <c r="K3376" s="39"/>
      <c r="L3376" s="39"/>
      <c r="M3376" s="39"/>
    </row>
    <row r="3377" spans="1:13" ht="30" customHeight="1" x14ac:dyDescent="0.2">
      <c r="A3377" s="973" t="s">
        <v>101</v>
      </c>
      <c r="B3377" s="886" t="s">
        <v>1703</v>
      </c>
      <c r="C3377" s="7" t="s">
        <v>267</v>
      </c>
      <c r="D3377" s="24">
        <f>D3378+D3379+D3380+D3381</f>
        <v>140000</v>
      </c>
      <c r="E3377" s="24">
        <f>E3378+E3379+E3380+E3381</f>
        <v>0</v>
      </c>
      <c r="F3377" s="107">
        <v>0</v>
      </c>
      <c r="G3377" s="657">
        <f>G3378+G3379+G3380+G3381</f>
        <v>0</v>
      </c>
      <c r="H3377" s="920" t="s">
        <v>1731</v>
      </c>
      <c r="I3377" s="39"/>
      <c r="J3377" s="39"/>
      <c r="K3377" s="39"/>
      <c r="L3377" s="39"/>
      <c r="M3377" s="39"/>
    </row>
    <row r="3378" spans="1:13" ht="45" x14ac:dyDescent="0.2">
      <c r="A3378" s="893"/>
      <c r="B3378" s="911"/>
      <c r="C3378" s="233" t="s">
        <v>8</v>
      </c>
      <c r="D3378" s="110">
        <v>0</v>
      </c>
      <c r="E3378" s="4">
        <v>0</v>
      </c>
      <c r="F3378" s="107">
        <v>0</v>
      </c>
      <c r="G3378" s="658">
        <v>0</v>
      </c>
      <c r="H3378" s="1404"/>
      <c r="I3378" s="39"/>
      <c r="J3378" s="39"/>
      <c r="K3378" s="39"/>
      <c r="L3378" s="39"/>
      <c r="M3378" s="39"/>
    </row>
    <row r="3379" spans="1:13" ht="60" customHeight="1" x14ac:dyDescent="0.2">
      <c r="A3379" s="893"/>
      <c r="B3379" s="911"/>
      <c r="C3379" s="11" t="s">
        <v>2</v>
      </c>
      <c r="D3379" s="112">
        <v>0</v>
      </c>
      <c r="E3379" s="4">
        <v>0</v>
      </c>
      <c r="F3379" s="107">
        <v>0</v>
      </c>
      <c r="G3379" s="658">
        <v>0</v>
      </c>
      <c r="H3379" s="1404"/>
      <c r="I3379" s="39"/>
      <c r="J3379" s="39"/>
      <c r="K3379" s="39"/>
      <c r="L3379" s="39"/>
      <c r="M3379" s="39"/>
    </row>
    <row r="3380" spans="1:13" ht="60" customHeight="1" x14ac:dyDescent="0.2">
      <c r="A3380" s="893"/>
      <c r="B3380" s="911"/>
      <c r="C3380" s="232" t="s">
        <v>3</v>
      </c>
      <c r="D3380" s="111">
        <v>0</v>
      </c>
      <c r="E3380" s="4">
        <v>0</v>
      </c>
      <c r="F3380" s="107">
        <v>0</v>
      </c>
      <c r="G3380" s="658">
        <v>0</v>
      </c>
      <c r="H3380" s="1404"/>
      <c r="I3380" s="39"/>
      <c r="J3380" s="39"/>
      <c r="K3380" s="39"/>
      <c r="L3380" s="39"/>
      <c r="M3380" s="39"/>
    </row>
    <row r="3381" spans="1:13" ht="60" customHeight="1" x14ac:dyDescent="0.2">
      <c r="A3381" s="894"/>
      <c r="B3381" s="887"/>
      <c r="C3381" s="3" t="s">
        <v>97</v>
      </c>
      <c r="D3381" s="24">
        <v>140000</v>
      </c>
      <c r="E3381" s="193">
        <v>0</v>
      </c>
      <c r="F3381" s="194">
        <v>0</v>
      </c>
      <c r="G3381" s="659">
        <v>0</v>
      </c>
      <c r="H3381" s="1405"/>
      <c r="I3381" s="39"/>
      <c r="J3381" s="39"/>
      <c r="K3381" s="39"/>
      <c r="L3381" s="39"/>
      <c r="M3381" s="39"/>
    </row>
    <row r="3382" spans="1:13" ht="31.5" customHeight="1" x14ac:dyDescent="0.2">
      <c r="A3382" s="1025" t="s">
        <v>1112</v>
      </c>
      <c r="B3382" s="1026"/>
      <c r="C3382" s="1026"/>
      <c r="D3382" s="1026"/>
      <c r="E3382" s="1026"/>
      <c r="F3382" s="1026"/>
      <c r="G3382" s="1026"/>
      <c r="H3382" s="1027"/>
      <c r="I3382" s="39"/>
      <c r="J3382" s="39"/>
      <c r="K3382" s="39"/>
      <c r="L3382" s="39"/>
      <c r="M3382" s="39"/>
    </row>
    <row r="3383" spans="1:13" ht="31.5" customHeight="1" x14ac:dyDescent="0.2">
      <c r="A3383" s="1020"/>
      <c r="B3383" s="1018" t="s">
        <v>19</v>
      </c>
      <c r="C3383" s="619" t="s">
        <v>1</v>
      </c>
      <c r="D3383" s="206">
        <v>0</v>
      </c>
      <c r="E3383" s="206">
        <v>0</v>
      </c>
      <c r="F3383" s="216">
        <v>0</v>
      </c>
      <c r="G3383" s="206">
        <v>0</v>
      </c>
      <c r="H3383" s="491"/>
      <c r="I3383" s="39"/>
      <c r="J3383" s="39"/>
      <c r="K3383" s="39"/>
      <c r="L3383" s="39"/>
      <c r="M3383" s="39"/>
    </row>
    <row r="3384" spans="1:13" ht="45.75" customHeight="1" x14ac:dyDescent="0.2">
      <c r="A3384" s="1022"/>
      <c r="B3384" s="1036"/>
      <c r="C3384" s="619" t="s">
        <v>8</v>
      </c>
      <c r="D3384" s="206">
        <v>0</v>
      </c>
      <c r="E3384" s="206">
        <v>0</v>
      </c>
      <c r="F3384" s="216">
        <v>0</v>
      </c>
      <c r="G3384" s="206">
        <v>0</v>
      </c>
      <c r="H3384" s="491"/>
      <c r="I3384" s="39"/>
      <c r="J3384" s="39"/>
      <c r="K3384" s="39"/>
      <c r="L3384" s="39"/>
      <c r="M3384" s="39"/>
    </row>
    <row r="3385" spans="1:13" ht="55.5" customHeight="1" x14ac:dyDescent="0.2">
      <c r="A3385" s="1022"/>
      <c r="B3385" s="1036"/>
      <c r="C3385" s="600" t="s">
        <v>2</v>
      </c>
      <c r="D3385" s="206">
        <v>0</v>
      </c>
      <c r="E3385" s="206">
        <v>0</v>
      </c>
      <c r="F3385" s="216">
        <v>0</v>
      </c>
      <c r="G3385" s="206">
        <v>0</v>
      </c>
      <c r="H3385" s="491"/>
      <c r="I3385" s="39"/>
      <c r="J3385" s="39"/>
      <c r="K3385" s="39"/>
      <c r="L3385" s="39"/>
      <c r="M3385" s="39"/>
    </row>
    <row r="3386" spans="1:13" ht="69.75" customHeight="1" x14ac:dyDescent="0.2">
      <c r="A3386" s="1021"/>
      <c r="B3386" s="1019"/>
      <c r="C3386" s="619" t="s">
        <v>3</v>
      </c>
      <c r="D3386" s="206">
        <v>0</v>
      </c>
      <c r="E3386" s="206">
        <v>0</v>
      </c>
      <c r="F3386" s="216">
        <v>0</v>
      </c>
      <c r="G3386" s="206">
        <v>0</v>
      </c>
      <c r="H3386" s="491"/>
      <c r="I3386" s="39"/>
      <c r="J3386" s="39"/>
      <c r="K3386" s="39"/>
      <c r="L3386" s="39"/>
      <c r="M3386" s="39"/>
    </row>
    <row r="3387" spans="1:13" ht="31.5" customHeight="1" x14ac:dyDescent="0.25">
      <c r="A3387" s="966" t="s">
        <v>1195</v>
      </c>
      <c r="B3387" s="1034"/>
      <c r="C3387" s="1034"/>
      <c r="D3387" s="1034"/>
      <c r="E3387" s="1034"/>
      <c r="F3387" s="1034"/>
      <c r="G3387" s="1034"/>
      <c r="H3387" s="1035"/>
      <c r="I3387" s="39"/>
      <c r="J3387" s="39"/>
      <c r="K3387" s="39"/>
      <c r="L3387" s="39"/>
      <c r="M3387" s="39"/>
    </row>
    <row r="3388" spans="1:13" ht="31.5" customHeight="1" x14ac:dyDescent="0.2">
      <c r="A3388" s="1030"/>
      <c r="B3388" s="1028" t="s">
        <v>54</v>
      </c>
      <c r="C3388" s="619" t="s">
        <v>1</v>
      </c>
      <c r="D3388" s="206">
        <v>0</v>
      </c>
      <c r="E3388" s="206">
        <v>0</v>
      </c>
      <c r="F3388" s="216">
        <v>0</v>
      </c>
      <c r="G3388" s="206">
        <v>0</v>
      </c>
      <c r="H3388" s="491"/>
      <c r="I3388" s="39"/>
      <c r="J3388" s="39"/>
      <c r="K3388" s="39"/>
      <c r="L3388" s="39"/>
      <c r="M3388" s="39"/>
    </row>
    <row r="3389" spans="1:13" ht="58.5" customHeight="1" x14ac:dyDescent="0.2">
      <c r="A3389" s="1031"/>
      <c r="B3389" s="1029"/>
      <c r="C3389" s="619" t="s">
        <v>3</v>
      </c>
      <c r="D3389" s="206">
        <v>0</v>
      </c>
      <c r="E3389" s="206">
        <v>0</v>
      </c>
      <c r="F3389" s="216">
        <v>0</v>
      </c>
      <c r="G3389" s="206">
        <v>0</v>
      </c>
      <c r="H3389" s="491"/>
      <c r="I3389" s="39"/>
      <c r="J3389" s="39"/>
      <c r="K3389" s="39"/>
      <c r="L3389" s="39"/>
      <c r="M3389" s="39"/>
    </row>
    <row r="3390" spans="1:13" ht="64.5" customHeight="1" x14ac:dyDescent="0.2">
      <c r="A3390" s="1024" t="s">
        <v>10</v>
      </c>
      <c r="B3390" s="1023" t="s">
        <v>1113</v>
      </c>
      <c r="C3390" s="620" t="s">
        <v>8</v>
      </c>
      <c r="D3390" s="207">
        <v>0</v>
      </c>
      <c r="E3390" s="207">
        <v>0</v>
      </c>
      <c r="F3390" s="217">
        <v>0</v>
      </c>
      <c r="G3390" s="207">
        <v>0</v>
      </c>
      <c r="H3390" s="491"/>
      <c r="I3390" s="39"/>
      <c r="J3390" s="39"/>
      <c r="K3390" s="39"/>
      <c r="L3390" s="39"/>
      <c r="M3390" s="39"/>
    </row>
    <row r="3391" spans="1:13" ht="89.25" customHeight="1" x14ac:dyDescent="0.2">
      <c r="A3391" s="1024"/>
      <c r="B3391" s="1023"/>
      <c r="C3391" s="620" t="s">
        <v>3</v>
      </c>
      <c r="D3391" s="207">
        <v>0</v>
      </c>
      <c r="E3391" s="207">
        <v>0</v>
      </c>
      <c r="F3391" s="217">
        <v>0</v>
      </c>
      <c r="G3391" s="207">
        <v>0</v>
      </c>
      <c r="H3391" s="491"/>
      <c r="I3391" s="39"/>
      <c r="J3391" s="39"/>
      <c r="K3391" s="39"/>
      <c r="L3391" s="39"/>
      <c r="M3391" s="39"/>
    </row>
    <row r="3392" spans="1:13" ht="108" customHeight="1" x14ac:dyDescent="0.2">
      <c r="A3392" s="208" t="s">
        <v>11</v>
      </c>
      <c r="B3392" s="869" t="s">
        <v>1114</v>
      </c>
      <c r="C3392" s="620" t="s">
        <v>3</v>
      </c>
      <c r="D3392" s="207">
        <v>0</v>
      </c>
      <c r="E3392" s="207">
        <v>0</v>
      </c>
      <c r="F3392" s="217">
        <v>0</v>
      </c>
      <c r="G3392" s="207">
        <v>0</v>
      </c>
      <c r="H3392" s="491"/>
      <c r="I3392" s="39"/>
      <c r="J3392" s="39"/>
      <c r="K3392" s="39"/>
      <c r="L3392" s="39"/>
      <c r="M3392" s="39"/>
    </row>
    <row r="3393" spans="1:13" ht="144" customHeight="1" x14ac:dyDescent="0.2">
      <c r="A3393" s="208" t="s">
        <v>12</v>
      </c>
      <c r="B3393" s="869" t="s">
        <v>1115</v>
      </c>
      <c r="C3393" s="620" t="s">
        <v>3</v>
      </c>
      <c r="D3393" s="207">
        <v>0</v>
      </c>
      <c r="E3393" s="207">
        <v>0</v>
      </c>
      <c r="F3393" s="217">
        <v>0</v>
      </c>
      <c r="G3393" s="207">
        <v>0</v>
      </c>
      <c r="H3393" s="491"/>
      <c r="I3393" s="39"/>
      <c r="J3393" s="39"/>
      <c r="K3393" s="39"/>
      <c r="L3393" s="39"/>
      <c r="M3393" s="39"/>
    </row>
    <row r="3394" spans="1:13" ht="184.5" customHeight="1" x14ac:dyDescent="0.2">
      <c r="A3394" s="208" t="s">
        <v>100</v>
      </c>
      <c r="B3394" s="869" t="s">
        <v>1116</v>
      </c>
      <c r="C3394" s="620" t="s">
        <v>3</v>
      </c>
      <c r="D3394" s="207">
        <v>0</v>
      </c>
      <c r="E3394" s="207">
        <v>0</v>
      </c>
      <c r="F3394" s="217">
        <v>0</v>
      </c>
      <c r="G3394" s="207">
        <v>0</v>
      </c>
      <c r="H3394" s="491"/>
      <c r="I3394" s="39"/>
      <c r="J3394" s="39"/>
      <c r="K3394" s="39"/>
      <c r="L3394" s="39"/>
      <c r="M3394" s="39"/>
    </row>
    <row r="3395" spans="1:13" ht="168" customHeight="1" x14ac:dyDescent="0.2">
      <c r="A3395" s="208" t="s">
        <v>101</v>
      </c>
      <c r="B3395" s="869" t="s">
        <v>1117</v>
      </c>
      <c r="C3395" s="620" t="s">
        <v>3</v>
      </c>
      <c r="D3395" s="207">
        <v>0</v>
      </c>
      <c r="E3395" s="207">
        <v>0</v>
      </c>
      <c r="F3395" s="217">
        <v>0</v>
      </c>
      <c r="G3395" s="207">
        <v>0</v>
      </c>
      <c r="H3395" s="491"/>
      <c r="I3395" s="39"/>
      <c r="J3395" s="39"/>
      <c r="K3395" s="39"/>
      <c r="L3395" s="39"/>
      <c r="M3395" s="39"/>
    </row>
    <row r="3396" spans="1:13" ht="169.5" customHeight="1" x14ac:dyDescent="0.2">
      <c r="A3396" s="208" t="s">
        <v>102</v>
      </c>
      <c r="B3396" s="869" t="s">
        <v>1118</v>
      </c>
      <c r="C3396" s="620" t="s">
        <v>3</v>
      </c>
      <c r="D3396" s="207">
        <v>0</v>
      </c>
      <c r="E3396" s="207">
        <v>0</v>
      </c>
      <c r="F3396" s="217">
        <v>0</v>
      </c>
      <c r="G3396" s="207">
        <v>0</v>
      </c>
      <c r="H3396" s="491"/>
      <c r="I3396" s="39"/>
      <c r="J3396" s="39"/>
      <c r="K3396" s="39"/>
      <c r="L3396" s="39"/>
      <c r="M3396" s="39"/>
    </row>
    <row r="3397" spans="1:13" ht="177.75" customHeight="1" x14ac:dyDescent="0.2">
      <c r="A3397" s="208" t="s">
        <v>103</v>
      </c>
      <c r="B3397" s="869" t="s">
        <v>1119</v>
      </c>
      <c r="C3397" s="620" t="s">
        <v>3</v>
      </c>
      <c r="D3397" s="207">
        <v>0</v>
      </c>
      <c r="E3397" s="207">
        <v>0</v>
      </c>
      <c r="F3397" s="217">
        <v>0</v>
      </c>
      <c r="G3397" s="207">
        <v>0</v>
      </c>
      <c r="H3397" s="491"/>
      <c r="I3397" s="39"/>
      <c r="J3397" s="39"/>
      <c r="K3397" s="39"/>
      <c r="L3397" s="39"/>
      <c r="M3397" s="39"/>
    </row>
    <row r="3398" spans="1:13" ht="69" customHeight="1" x14ac:dyDescent="0.2">
      <c r="A3398" s="208" t="s">
        <v>14</v>
      </c>
      <c r="B3398" s="869" t="s">
        <v>1120</v>
      </c>
      <c r="C3398" s="620" t="s">
        <v>3</v>
      </c>
      <c r="D3398" s="207">
        <v>0</v>
      </c>
      <c r="E3398" s="207">
        <v>0</v>
      </c>
      <c r="F3398" s="217">
        <v>0</v>
      </c>
      <c r="G3398" s="207">
        <v>0</v>
      </c>
      <c r="H3398" s="491"/>
      <c r="I3398" s="39"/>
      <c r="J3398" s="39"/>
      <c r="K3398" s="39"/>
      <c r="L3398" s="39"/>
      <c r="M3398" s="39"/>
    </row>
    <row r="3399" spans="1:13" ht="215.25" customHeight="1" x14ac:dyDescent="0.2">
      <c r="A3399" s="208" t="s">
        <v>145</v>
      </c>
      <c r="B3399" s="869" t="s">
        <v>1121</v>
      </c>
      <c r="C3399" s="620" t="s">
        <v>3</v>
      </c>
      <c r="D3399" s="207">
        <v>0</v>
      </c>
      <c r="E3399" s="207">
        <v>0</v>
      </c>
      <c r="F3399" s="217">
        <v>0</v>
      </c>
      <c r="G3399" s="207">
        <v>0</v>
      </c>
      <c r="H3399" s="491"/>
      <c r="I3399" s="39"/>
      <c r="J3399" s="39"/>
      <c r="K3399" s="39"/>
      <c r="L3399" s="39"/>
      <c r="M3399" s="39"/>
    </row>
    <row r="3400" spans="1:13" ht="209.25" customHeight="1" x14ac:dyDescent="0.2">
      <c r="A3400" s="208" t="s">
        <v>167</v>
      </c>
      <c r="B3400" s="869" t="s">
        <v>1123</v>
      </c>
      <c r="C3400" s="620" t="s">
        <v>3</v>
      </c>
      <c r="D3400" s="207">
        <v>0</v>
      </c>
      <c r="E3400" s="207">
        <v>0</v>
      </c>
      <c r="F3400" s="217">
        <v>0</v>
      </c>
      <c r="G3400" s="207">
        <v>0</v>
      </c>
      <c r="H3400" s="491"/>
      <c r="I3400" s="39"/>
      <c r="J3400" s="39"/>
      <c r="K3400" s="39"/>
      <c r="L3400" s="39"/>
      <c r="M3400" s="39"/>
    </row>
    <row r="3401" spans="1:13" ht="188.25" customHeight="1" x14ac:dyDescent="0.2">
      <c r="A3401" s="208" t="s">
        <v>169</v>
      </c>
      <c r="B3401" s="869" t="s">
        <v>1125</v>
      </c>
      <c r="C3401" s="620" t="s">
        <v>3</v>
      </c>
      <c r="D3401" s="207">
        <v>0</v>
      </c>
      <c r="E3401" s="207">
        <v>0</v>
      </c>
      <c r="F3401" s="217">
        <v>0</v>
      </c>
      <c r="G3401" s="207">
        <v>0</v>
      </c>
      <c r="H3401" s="491"/>
      <c r="I3401" s="39"/>
      <c r="J3401" s="39"/>
      <c r="K3401" s="39"/>
      <c r="L3401" s="39"/>
      <c r="M3401" s="39"/>
    </row>
    <row r="3402" spans="1:13" ht="198" customHeight="1" x14ac:dyDescent="0.2">
      <c r="A3402" s="208" t="s">
        <v>62</v>
      </c>
      <c r="B3402" s="869" t="s">
        <v>1126</v>
      </c>
      <c r="C3402" s="620" t="s">
        <v>3</v>
      </c>
      <c r="D3402" s="207">
        <v>0</v>
      </c>
      <c r="E3402" s="207">
        <v>0</v>
      </c>
      <c r="F3402" s="217">
        <v>0</v>
      </c>
      <c r="G3402" s="207">
        <v>0</v>
      </c>
      <c r="H3402" s="491"/>
      <c r="I3402" s="39"/>
      <c r="J3402" s="39"/>
      <c r="K3402" s="39"/>
      <c r="L3402" s="39"/>
      <c r="M3402" s="39"/>
    </row>
    <row r="3403" spans="1:13" ht="31.5" customHeight="1" x14ac:dyDescent="0.2">
      <c r="A3403" s="966" t="s">
        <v>1196</v>
      </c>
      <c r="B3403" s="1032"/>
      <c r="C3403" s="1032"/>
      <c r="D3403" s="1032"/>
      <c r="E3403" s="1032"/>
      <c r="F3403" s="1032"/>
      <c r="G3403" s="1032"/>
      <c r="H3403" s="1033"/>
      <c r="I3403" s="39"/>
      <c r="J3403" s="39"/>
      <c r="K3403" s="39"/>
      <c r="L3403" s="39"/>
      <c r="M3403" s="39"/>
    </row>
    <row r="3404" spans="1:13" ht="31.5" customHeight="1" x14ac:dyDescent="0.2">
      <c r="A3404" s="1030"/>
      <c r="B3404" s="1028" t="s">
        <v>54</v>
      </c>
      <c r="C3404" s="619" t="s">
        <v>1</v>
      </c>
      <c r="D3404" s="207">
        <v>0</v>
      </c>
      <c r="E3404" s="207">
        <v>0</v>
      </c>
      <c r="F3404" s="216">
        <v>0</v>
      </c>
      <c r="G3404" s="207">
        <v>0</v>
      </c>
      <c r="H3404" s="491"/>
      <c r="I3404" s="39"/>
      <c r="J3404" s="39"/>
      <c r="K3404" s="39"/>
      <c r="L3404" s="39"/>
      <c r="M3404" s="39"/>
    </row>
    <row r="3405" spans="1:13" ht="67.5" customHeight="1" x14ac:dyDescent="0.2">
      <c r="A3405" s="1031"/>
      <c r="B3405" s="1029"/>
      <c r="C3405" s="619" t="s">
        <v>3</v>
      </c>
      <c r="D3405" s="207">
        <v>0</v>
      </c>
      <c r="E3405" s="207">
        <v>0</v>
      </c>
      <c r="F3405" s="216">
        <v>0</v>
      </c>
      <c r="G3405" s="207">
        <v>0</v>
      </c>
      <c r="H3405" s="491"/>
      <c r="I3405" s="39"/>
      <c r="J3405" s="39"/>
      <c r="K3405" s="39"/>
      <c r="L3405" s="39"/>
      <c r="M3405" s="39"/>
    </row>
    <row r="3406" spans="1:13" ht="69.75" customHeight="1" x14ac:dyDescent="0.2">
      <c r="A3406" s="1024" t="s">
        <v>10</v>
      </c>
      <c r="B3406" s="1023" t="s">
        <v>1128</v>
      </c>
      <c r="C3406" s="209" t="s">
        <v>2</v>
      </c>
      <c r="D3406" s="207">
        <v>0</v>
      </c>
      <c r="E3406" s="207">
        <v>0</v>
      </c>
      <c r="F3406" s="217">
        <v>0</v>
      </c>
      <c r="G3406" s="207">
        <v>0</v>
      </c>
      <c r="H3406" s="491"/>
      <c r="I3406" s="39"/>
      <c r="J3406" s="39"/>
      <c r="K3406" s="39"/>
      <c r="L3406" s="39"/>
      <c r="M3406" s="39"/>
    </row>
    <row r="3407" spans="1:13" ht="74.25" customHeight="1" x14ac:dyDescent="0.2">
      <c r="A3407" s="1024"/>
      <c r="B3407" s="1023"/>
      <c r="C3407" s="620" t="s">
        <v>3</v>
      </c>
      <c r="D3407" s="207">
        <v>0</v>
      </c>
      <c r="E3407" s="207">
        <v>0</v>
      </c>
      <c r="F3407" s="217">
        <v>0</v>
      </c>
      <c r="G3407" s="207">
        <v>0</v>
      </c>
      <c r="H3407" s="491"/>
      <c r="I3407" s="39"/>
      <c r="J3407" s="39"/>
      <c r="K3407" s="39"/>
      <c r="L3407" s="39"/>
      <c r="M3407" s="39"/>
    </row>
    <row r="3408" spans="1:13" ht="59.25" customHeight="1" x14ac:dyDescent="0.2">
      <c r="A3408" s="246" t="s">
        <v>11</v>
      </c>
      <c r="B3408" s="869" t="s">
        <v>1129</v>
      </c>
      <c r="C3408" s="620" t="s">
        <v>3</v>
      </c>
      <c r="D3408" s="207">
        <v>0</v>
      </c>
      <c r="E3408" s="207">
        <v>0</v>
      </c>
      <c r="F3408" s="217">
        <v>0</v>
      </c>
      <c r="G3408" s="207">
        <v>0</v>
      </c>
      <c r="H3408" s="491"/>
      <c r="I3408" s="39"/>
      <c r="J3408" s="39"/>
      <c r="K3408" s="39"/>
      <c r="L3408" s="39"/>
      <c r="M3408" s="39"/>
    </row>
    <row r="3409" spans="1:13" ht="186" customHeight="1" x14ac:dyDescent="0.2">
      <c r="A3409" s="246" t="s">
        <v>12</v>
      </c>
      <c r="B3409" s="869" t="s">
        <v>1130</v>
      </c>
      <c r="C3409" s="620" t="s">
        <v>3</v>
      </c>
      <c r="D3409" s="207">
        <v>0</v>
      </c>
      <c r="E3409" s="207">
        <v>0</v>
      </c>
      <c r="F3409" s="217">
        <v>0</v>
      </c>
      <c r="G3409" s="207">
        <v>0</v>
      </c>
      <c r="H3409" s="209"/>
      <c r="I3409" s="39"/>
      <c r="J3409" s="39"/>
      <c r="K3409" s="39"/>
      <c r="L3409" s="39"/>
      <c r="M3409" s="39"/>
    </row>
    <row r="3410" spans="1:13" ht="155.25" customHeight="1" x14ac:dyDescent="0.2">
      <c r="A3410" s="246" t="s">
        <v>100</v>
      </c>
      <c r="B3410" s="869" t="s">
        <v>1131</v>
      </c>
      <c r="C3410" s="620" t="s">
        <v>3</v>
      </c>
      <c r="D3410" s="207">
        <v>0</v>
      </c>
      <c r="E3410" s="207">
        <v>0</v>
      </c>
      <c r="F3410" s="217">
        <v>0</v>
      </c>
      <c r="G3410" s="207">
        <v>0</v>
      </c>
      <c r="H3410" s="491"/>
      <c r="I3410" s="39"/>
      <c r="J3410" s="39"/>
      <c r="K3410" s="39"/>
      <c r="L3410" s="39"/>
      <c r="M3410" s="39"/>
    </row>
    <row r="3411" spans="1:13" ht="155.25" customHeight="1" x14ac:dyDescent="0.2">
      <c r="A3411" s="246" t="s">
        <v>101</v>
      </c>
      <c r="B3411" s="869" t="s">
        <v>1132</v>
      </c>
      <c r="C3411" s="620" t="s">
        <v>3</v>
      </c>
      <c r="D3411" s="207">
        <v>0</v>
      </c>
      <c r="E3411" s="207">
        <v>0</v>
      </c>
      <c r="F3411" s="217">
        <v>0</v>
      </c>
      <c r="G3411" s="207">
        <v>0</v>
      </c>
      <c r="H3411" s="491"/>
      <c r="I3411" s="39"/>
      <c r="J3411" s="39"/>
      <c r="K3411" s="39"/>
      <c r="L3411" s="39"/>
      <c r="M3411" s="39"/>
    </row>
    <row r="3412" spans="1:13" ht="159.75" customHeight="1" x14ac:dyDescent="0.2">
      <c r="A3412" s="246" t="s">
        <v>102</v>
      </c>
      <c r="B3412" s="869" t="s">
        <v>1133</v>
      </c>
      <c r="C3412" s="620" t="s">
        <v>3</v>
      </c>
      <c r="D3412" s="207">
        <v>0</v>
      </c>
      <c r="E3412" s="207">
        <v>0</v>
      </c>
      <c r="F3412" s="217">
        <v>0</v>
      </c>
      <c r="G3412" s="207">
        <v>0</v>
      </c>
      <c r="H3412" s="491"/>
      <c r="I3412" s="39"/>
      <c r="J3412" s="39"/>
      <c r="K3412" s="39"/>
      <c r="L3412" s="39"/>
      <c r="M3412" s="39"/>
    </row>
    <row r="3413" spans="1:13" ht="132" customHeight="1" x14ac:dyDescent="0.2">
      <c r="A3413" s="246" t="s">
        <v>14</v>
      </c>
      <c r="B3413" s="869" t="s">
        <v>1134</v>
      </c>
      <c r="C3413" s="620" t="s">
        <v>3</v>
      </c>
      <c r="D3413" s="207">
        <v>0</v>
      </c>
      <c r="E3413" s="207">
        <v>0</v>
      </c>
      <c r="F3413" s="217"/>
      <c r="G3413" s="207">
        <v>0</v>
      </c>
      <c r="H3413" s="491"/>
      <c r="I3413" s="39"/>
      <c r="J3413" s="39"/>
      <c r="K3413" s="39"/>
      <c r="L3413" s="39"/>
      <c r="M3413" s="39"/>
    </row>
    <row r="3414" spans="1:13" ht="184.5" customHeight="1" x14ac:dyDescent="0.2">
      <c r="A3414" s="246" t="s">
        <v>145</v>
      </c>
      <c r="B3414" s="869" t="s">
        <v>1135</v>
      </c>
      <c r="C3414" s="620" t="s">
        <v>3</v>
      </c>
      <c r="D3414" s="207">
        <v>0</v>
      </c>
      <c r="E3414" s="207">
        <v>0</v>
      </c>
      <c r="F3414" s="217">
        <v>0</v>
      </c>
      <c r="G3414" s="207">
        <v>0</v>
      </c>
      <c r="H3414" s="491"/>
      <c r="I3414" s="39"/>
      <c r="J3414" s="39"/>
      <c r="K3414" s="39"/>
      <c r="L3414" s="39"/>
      <c r="M3414" s="39"/>
    </row>
    <row r="3415" spans="1:13" ht="128.25" customHeight="1" x14ac:dyDescent="0.2">
      <c r="A3415" s="246" t="s">
        <v>167</v>
      </c>
      <c r="B3415" s="869" t="s">
        <v>1137</v>
      </c>
      <c r="C3415" s="620" t="s">
        <v>3</v>
      </c>
      <c r="D3415" s="207">
        <v>0</v>
      </c>
      <c r="E3415" s="207">
        <v>0</v>
      </c>
      <c r="F3415" s="217">
        <v>0</v>
      </c>
      <c r="G3415" s="207">
        <v>0</v>
      </c>
      <c r="H3415" s="491"/>
      <c r="I3415" s="39"/>
      <c r="J3415" s="39"/>
      <c r="K3415" s="39"/>
      <c r="L3415" s="39"/>
      <c r="M3415" s="39"/>
    </row>
    <row r="3416" spans="1:13" ht="178.5" customHeight="1" x14ac:dyDescent="0.2">
      <c r="A3416" s="246" t="s">
        <v>169</v>
      </c>
      <c r="B3416" s="869" t="s">
        <v>1138</v>
      </c>
      <c r="C3416" s="620" t="s">
        <v>3</v>
      </c>
      <c r="D3416" s="207">
        <v>0</v>
      </c>
      <c r="E3416" s="207">
        <v>0</v>
      </c>
      <c r="F3416" s="217">
        <v>0</v>
      </c>
      <c r="G3416" s="207">
        <v>0</v>
      </c>
      <c r="H3416" s="491"/>
      <c r="I3416" s="39"/>
      <c r="J3416" s="39"/>
      <c r="K3416" s="39"/>
      <c r="L3416" s="39"/>
      <c r="M3416" s="39"/>
    </row>
    <row r="3417" spans="1:13" ht="31.5" customHeight="1" x14ac:dyDescent="0.2">
      <c r="A3417" s="966" t="s">
        <v>1197</v>
      </c>
      <c r="B3417" s="967"/>
      <c r="C3417" s="967"/>
      <c r="D3417" s="967"/>
      <c r="E3417" s="967"/>
      <c r="F3417" s="967"/>
      <c r="G3417" s="967"/>
      <c r="H3417" s="968"/>
      <c r="I3417" s="39"/>
      <c r="J3417" s="39"/>
      <c r="K3417" s="39"/>
      <c r="L3417" s="39"/>
      <c r="M3417" s="39"/>
    </row>
    <row r="3418" spans="1:13" ht="31.5" customHeight="1" x14ac:dyDescent="0.2">
      <c r="A3418" s="1020"/>
      <c r="B3418" s="1018" t="s">
        <v>54</v>
      </c>
      <c r="C3418" s="619" t="s">
        <v>1</v>
      </c>
      <c r="D3418" s="206">
        <v>0</v>
      </c>
      <c r="E3418" s="206">
        <v>0</v>
      </c>
      <c r="F3418" s="216">
        <v>0</v>
      </c>
      <c r="G3418" s="206">
        <v>0</v>
      </c>
      <c r="H3418" s="491"/>
      <c r="I3418" s="39"/>
      <c r="J3418" s="39"/>
      <c r="K3418" s="39"/>
      <c r="L3418" s="39"/>
      <c r="M3418" s="39"/>
    </row>
    <row r="3419" spans="1:13" ht="63" customHeight="1" x14ac:dyDescent="0.2">
      <c r="A3419" s="1021"/>
      <c r="B3419" s="1019"/>
      <c r="C3419" s="619" t="s">
        <v>3</v>
      </c>
      <c r="D3419" s="206">
        <v>0</v>
      </c>
      <c r="E3419" s="206">
        <v>0</v>
      </c>
      <c r="F3419" s="216">
        <v>0</v>
      </c>
      <c r="G3419" s="206">
        <v>0</v>
      </c>
      <c r="H3419" s="491"/>
      <c r="I3419" s="39"/>
      <c r="J3419" s="39"/>
      <c r="K3419" s="39"/>
      <c r="L3419" s="39"/>
      <c r="M3419" s="39"/>
    </row>
    <row r="3420" spans="1:13" ht="275.25" customHeight="1" x14ac:dyDescent="0.2">
      <c r="A3420" s="208" t="s">
        <v>10</v>
      </c>
      <c r="B3420" s="870" t="s">
        <v>1139</v>
      </c>
      <c r="C3420" s="620" t="s">
        <v>3</v>
      </c>
      <c r="D3420" s="207">
        <v>0</v>
      </c>
      <c r="E3420" s="207">
        <v>0</v>
      </c>
      <c r="F3420" s="217">
        <v>0</v>
      </c>
      <c r="G3420" s="207">
        <v>0</v>
      </c>
      <c r="H3420" s="491"/>
      <c r="I3420" s="39"/>
      <c r="J3420" s="39"/>
      <c r="K3420" s="39"/>
      <c r="L3420" s="39"/>
      <c r="M3420" s="39"/>
    </row>
    <row r="3421" spans="1:13" ht="153.75" customHeight="1" x14ac:dyDescent="0.2">
      <c r="A3421" s="208" t="s">
        <v>11</v>
      </c>
      <c r="B3421" s="869" t="s">
        <v>1140</v>
      </c>
      <c r="C3421" s="620" t="s">
        <v>3</v>
      </c>
      <c r="D3421" s="207">
        <v>0</v>
      </c>
      <c r="E3421" s="207">
        <v>0</v>
      </c>
      <c r="F3421" s="217">
        <v>0</v>
      </c>
      <c r="G3421" s="207">
        <v>0</v>
      </c>
      <c r="H3421" s="209"/>
      <c r="I3421" s="39"/>
      <c r="J3421" s="39"/>
      <c r="K3421" s="39"/>
      <c r="L3421" s="39"/>
      <c r="M3421" s="39"/>
    </row>
    <row r="3422" spans="1:13" ht="154.5" customHeight="1" x14ac:dyDescent="0.2">
      <c r="A3422" s="208" t="s">
        <v>12</v>
      </c>
      <c r="B3422" s="869" t="s">
        <v>1141</v>
      </c>
      <c r="C3422" s="620" t="s">
        <v>3</v>
      </c>
      <c r="D3422" s="207">
        <v>0</v>
      </c>
      <c r="E3422" s="207">
        <v>0</v>
      </c>
      <c r="F3422" s="217">
        <v>0</v>
      </c>
      <c r="G3422" s="207">
        <v>0</v>
      </c>
      <c r="H3422" s="209"/>
      <c r="I3422" s="39"/>
      <c r="J3422" s="39"/>
      <c r="K3422" s="39"/>
      <c r="L3422" s="39"/>
      <c r="M3422" s="39"/>
    </row>
    <row r="3423" spans="1:13" ht="300.75" customHeight="1" x14ac:dyDescent="0.2">
      <c r="A3423" s="208" t="s">
        <v>100</v>
      </c>
      <c r="B3423" s="869" t="s">
        <v>1142</v>
      </c>
      <c r="C3423" s="620" t="s">
        <v>3</v>
      </c>
      <c r="D3423" s="207">
        <v>0</v>
      </c>
      <c r="E3423" s="207">
        <v>0</v>
      </c>
      <c r="F3423" s="217">
        <v>0</v>
      </c>
      <c r="G3423" s="207">
        <v>0</v>
      </c>
      <c r="H3423" s="491"/>
      <c r="I3423" s="39"/>
      <c r="J3423" s="39"/>
      <c r="K3423" s="39"/>
      <c r="L3423" s="39"/>
      <c r="M3423" s="39"/>
    </row>
    <row r="3424" spans="1:13" ht="210" customHeight="1" x14ac:dyDescent="0.2">
      <c r="A3424" s="208" t="s">
        <v>101</v>
      </c>
      <c r="B3424" s="869" t="s">
        <v>1143</v>
      </c>
      <c r="C3424" s="620" t="s">
        <v>3</v>
      </c>
      <c r="D3424" s="207">
        <v>0</v>
      </c>
      <c r="E3424" s="207">
        <v>0</v>
      </c>
      <c r="F3424" s="217">
        <v>0</v>
      </c>
      <c r="G3424" s="207">
        <v>0</v>
      </c>
      <c r="H3424" s="209"/>
      <c r="I3424" s="39"/>
      <c r="J3424" s="39"/>
      <c r="K3424" s="39"/>
      <c r="L3424" s="39"/>
      <c r="M3424" s="39"/>
    </row>
    <row r="3425" spans="1:13" ht="213.75" customHeight="1" x14ac:dyDescent="0.2">
      <c r="A3425" s="208" t="s">
        <v>14</v>
      </c>
      <c r="B3425" s="869" t="s">
        <v>1144</v>
      </c>
      <c r="C3425" s="620" t="s">
        <v>3</v>
      </c>
      <c r="D3425" s="207">
        <v>0</v>
      </c>
      <c r="E3425" s="207">
        <v>0</v>
      </c>
      <c r="F3425" s="217">
        <v>0</v>
      </c>
      <c r="G3425" s="207">
        <v>0</v>
      </c>
      <c r="H3425" s="209"/>
      <c r="I3425" s="39"/>
      <c r="J3425" s="39"/>
      <c r="K3425" s="39"/>
      <c r="L3425" s="39"/>
      <c r="M3425" s="39"/>
    </row>
    <row r="3426" spans="1:13" ht="201" customHeight="1" x14ac:dyDescent="0.2">
      <c r="A3426" s="208" t="s">
        <v>145</v>
      </c>
      <c r="B3426" s="869" t="s">
        <v>1145</v>
      </c>
      <c r="C3426" s="620" t="s">
        <v>3</v>
      </c>
      <c r="D3426" s="207">
        <v>0</v>
      </c>
      <c r="E3426" s="207">
        <v>0</v>
      </c>
      <c r="F3426" s="217">
        <v>0</v>
      </c>
      <c r="G3426" s="207">
        <v>0</v>
      </c>
      <c r="H3426" s="209"/>
      <c r="I3426" s="39"/>
      <c r="J3426" s="39"/>
      <c r="K3426" s="39"/>
      <c r="L3426" s="39"/>
      <c r="M3426" s="39"/>
    </row>
    <row r="3427" spans="1:13" ht="221.25" customHeight="1" x14ac:dyDescent="0.2">
      <c r="A3427" s="208" t="s">
        <v>167</v>
      </c>
      <c r="B3427" s="869" t="s">
        <v>1146</v>
      </c>
      <c r="C3427" s="620" t="s">
        <v>3</v>
      </c>
      <c r="D3427" s="207">
        <v>0</v>
      </c>
      <c r="E3427" s="207">
        <v>0</v>
      </c>
      <c r="F3427" s="217">
        <v>0</v>
      </c>
      <c r="G3427" s="207">
        <v>0</v>
      </c>
      <c r="H3427" s="209"/>
      <c r="I3427" s="39"/>
      <c r="J3427" s="39"/>
      <c r="K3427" s="39"/>
      <c r="L3427" s="39"/>
      <c r="M3427" s="39"/>
    </row>
    <row r="3428" spans="1:13" ht="152.25" customHeight="1" x14ac:dyDescent="0.2">
      <c r="A3428" s="208" t="s">
        <v>16</v>
      </c>
      <c r="B3428" s="869" t="s">
        <v>1147</v>
      </c>
      <c r="C3428" s="620" t="s">
        <v>3</v>
      </c>
      <c r="D3428" s="207">
        <v>0</v>
      </c>
      <c r="E3428" s="207">
        <v>0</v>
      </c>
      <c r="F3428" s="217">
        <v>0</v>
      </c>
      <c r="G3428" s="207">
        <v>0</v>
      </c>
      <c r="H3428" s="209"/>
      <c r="I3428" s="39"/>
      <c r="J3428" s="39"/>
      <c r="K3428" s="39"/>
      <c r="L3428" s="39"/>
      <c r="M3428" s="39"/>
    </row>
    <row r="3429" spans="1:13" ht="152.25" customHeight="1" x14ac:dyDescent="0.2">
      <c r="A3429" s="208" t="s">
        <v>17</v>
      </c>
      <c r="B3429" s="869" t="s">
        <v>1148</v>
      </c>
      <c r="C3429" s="620" t="s">
        <v>3</v>
      </c>
      <c r="D3429" s="207">
        <v>0</v>
      </c>
      <c r="E3429" s="207">
        <v>0</v>
      </c>
      <c r="F3429" s="217">
        <v>0</v>
      </c>
      <c r="G3429" s="207">
        <v>0</v>
      </c>
      <c r="H3429" s="209"/>
      <c r="I3429" s="39"/>
      <c r="J3429" s="39"/>
      <c r="K3429" s="39"/>
      <c r="L3429" s="39"/>
      <c r="M3429" s="39"/>
    </row>
    <row r="3430" spans="1:13" ht="185.25" customHeight="1" x14ac:dyDescent="0.2">
      <c r="A3430" s="208" t="s">
        <v>18</v>
      </c>
      <c r="B3430" s="869" t="s">
        <v>1149</v>
      </c>
      <c r="C3430" s="620" t="s">
        <v>3</v>
      </c>
      <c r="D3430" s="207">
        <v>0</v>
      </c>
      <c r="E3430" s="207">
        <v>0</v>
      </c>
      <c r="F3430" s="217">
        <v>0</v>
      </c>
      <c r="G3430" s="207">
        <v>0</v>
      </c>
      <c r="H3430" s="209"/>
      <c r="I3430" s="39"/>
      <c r="J3430" s="39"/>
      <c r="K3430" s="39"/>
      <c r="L3430" s="39"/>
      <c r="M3430" s="39"/>
    </row>
    <row r="3431" spans="1:13" ht="114" customHeight="1" x14ac:dyDescent="0.2">
      <c r="A3431" s="208" t="s">
        <v>105</v>
      </c>
      <c r="B3431" s="869" t="s">
        <v>1151</v>
      </c>
      <c r="C3431" s="620" t="s">
        <v>3</v>
      </c>
      <c r="D3431" s="207">
        <v>0</v>
      </c>
      <c r="E3431" s="207">
        <v>0</v>
      </c>
      <c r="F3431" s="217">
        <v>0</v>
      </c>
      <c r="G3431" s="207">
        <v>0</v>
      </c>
      <c r="H3431" s="209"/>
      <c r="I3431" s="39"/>
      <c r="J3431" s="39"/>
      <c r="K3431" s="39"/>
      <c r="L3431" s="39"/>
      <c r="M3431" s="39"/>
    </row>
    <row r="3432" spans="1:13" ht="83.25" customHeight="1" x14ac:dyDescent="0.2">
      <c r="A3432" s="208" t="s">
        <v>107</v>
      </c>
      <c r="B3432" s="869" t="s">
        <v>1152</v>
      </c>
      <c r="C3432" s="620" t="s">
        <v>3</v>
      </c>
      <c r="D3432" s="207">
        <v>0</v>
      </c>
      <c r="E3432" s="207">
        <v>0</v>
      </c>
      <c r="F3432" s="217">
        <v>0</v>
      </c>
      <c r="G3432" s="207">
        <v>0</v>
      </c>
      <c r="H3432" s="209"/>
      <c r="I3432" s="39"/>
      <c r="J3432" s="39"/>
      <c r="K3432" s="39"/>
      <c r="L3432" s="39"/>
      <c r="M3432" s="39"/>
    </row>
    <row r="3433" spans="1:13" ht="192" customHeight="1" x14ac:dyDescent="0.2">
      <c r="A3433" s="208" t="s">
        <v>135</v>
      </c>
      <c r="B3433" s="869" t="s">
        <v>1154</v>
      </c>
      <c r="C3433" s="620" t="s">
        <v>3</v>
      </c>
      <c r="D3433" s="207">
        <v>0</v>
      </c>
      <c r="E3433" s="207">
        <v>0</v>
      </c>
      <c r="F3433" s="217">
        <v>0</v>
      </c>
      <c r="G3433" s="207">
        <v>0</v>
      </c>
      <c r="H3433" s="209"/>
      <c r="I3433" s="39"/>
      <c r="J3433" s="39"/>
      <c r="K3433" s="39"/>
      <c r="L3433" s="39"/>
      <c r="M3433" s="39"/>
    </row>
    <row r="3434" spans="1:13" ht="99" customHeight="1" x14ac:dyDescent="0.2">
      <c r="A3434" s="208" t="s">
        <v>139</v>
      </c>
      <c r="B3434" s="869" t="s">
        <v>1156</v>
      </c>
      <c r="C3434" s="620" t="s">
        <v>3</v>
      </c>
      <c r="D3434" s="207">
        <v>0</v>
      </c>
      <c r="E3434" s="207">
        <v>0</v>
      </c>
      <c r="F3434" s="217">
        <v>0</v>
      </c>
      <c r="G3434" s="207">
        <v>0</v>
      </c>
      <c r="H3434" s="209"/>
      <c r="I3434" s="39"/>
      <c r="J3434" s="39"/>
      <c r="K3434" s="39"/>
      <c r="L3434" s="39"/>
      <c r="M3434" s="39"/>
    </row>
    <row r="3435" spans="1:13" ht="186" customHeight="1" x14ac:dyDescent="0.2">
      <c r="A3435" s="208" t="s">
        <v>140</v>
      </c>
      <c r="B3435" s="869" t="s">
        <v>1157</v>
      </c>
      <c r="C3435" s="620" t="s">
        <v>3</v>
      </c>
      <c r="D3435" s="207">
        <v>0</v>
      </c>
      <c r="E3435" s="207">
        <v>0</v>
      </c>
      <c r="F3435" s="217">
        <v>0</v>
      </c>
      <c r="G3435" s="207">
        <v>0</v>
      </c>
      <c r="H3435" s="209"/>
      <c r="I3435" s="39"/>
      <c r="J3435" s="39"/>
      <c r="K3435" s="39"/>
      <c r="L3435" s="39"/>
      <c r="M3435" s="39"/>
    </row>
    <row r="3436" spans="1:13" ht="276" customHeight="1" x14ac:dyDescent="0.2">
      <c r="A3436" s="208" t="s">
        <v>1158</v>
      </c>
      <c r="B3436" s="869" t="s">
        <v>1159</v>
      </c>
      <c r="C3436" s="620" t="s">
        <v>3</v>
      </c>
      <c r="D3436" s="207">
        <v>0</v>
      </c>
      <c r="E3436" s="207">
        <v>0</v>
      </c>
      <c r="F3436" s="217">
        <v>0</v>
      </c>
      <c r="G3436" s="207">
        <v>0</v>
      </c>
      <c r="H3436" s="209"/>
      <c r="I3436" s="39"/>
      <c r="J3436" s="39"/>
      <c r="K3436" s="39"/>
      <c r="L3436" s="39"/>
      <c r="M3436" s="39"/>
    </row>
    <row r="3437" spans="1:13" ht="162" customHeight="1" x14ac:dyDescent="0.2">
      <c r="A3437" s="208" t="s">
        <v>1160</v>
      </c>
      <c r="B3437" s="869" t="s">
        <v>1161</v>
      </c>
      <c r="C3437" s="620" t="s">
        <v>3</v>
      </c>
      <c r="D3437" s="207">
        <v>0</v>
      </c>
      <c r="E3437" s="207">
        <v>0</v>
      </c>
      <c r="F3437" s="217">
        <v>0</v>
      </c>
      <c r="G3437" s="207">
        <v>0</v>
      </c>
      <c r="H3437" s="209"/>
      <c r="I3437" s="39"/>
      <c r="J3437" s="39"/>
      <c r="K3437" s="39"/>
      <c r="L3437" s="39"/>
      <c r="M3437" s="39"/>
    </row>
    <row r="3438" spans="1:13" ht="167.25" customHeight="1" x14ac:dyDescent="0.2">
      <c r="A3438" s="208" t="s">
        <v>1162</v>
      </c>
      <c r="B3438" s="869" t="s">
        <v>1163</v>
      </c>
      <c r="C3438" s="620" t="s">
        <v>3</v>
      </c>
      <c r="D3438" s="207">
        <v>0</v>
      </c>
      <c r="E3438" s="207">
        <v>0</v>
      </c>
      <c r="F3438" s="217">
        <v>0</v>
      </c>
      <c r="G3438" s="207">
        <v>0</v>
      </c>
      <c r="H3438" s="209"/>
      <c r="I3438" s="39"/>
      <c r="J3438" s="39"/>
      <c r="K3438" s="39"/>
      <c r="L3438" s="39"/>
      <c r="M3438" s="39"/>
    </row>
    <row r="3439" spans="1:13" ht="278.25" customHeight="1" x14ac:dyDescent="0.2">
      <c r="A3439" s="208" t="s">
        <v>23</v>
      </c>
      <c r="B3439" s="869" t="s">
        <v>1164</v>
      </c>
      <c r="C3439" s="620" t="s">
        <v>3</v>
      </c>
      <c r="D3439" s="207">
        <v>0</v>
      </c>
      <c r="E3439" s="207">
        <v>0</v>
      </c>
      <c r="F3439" s="217">
        <v>0</v>
      </c>
      <c r="G3439" s="207">
        <v>0</v>
      </c>
      <c r="H3439" s="209"/>
      <c r="I3439" s="39"/>
      <c r="J3439" s="39"/>
      <c r="K3439" s="39"/>
      <c r="L3439" s="39"/>
      <c r="M3439" s="39"/>
    </row>
    <row r="3440" spans="1:13" ht="127.5" customHeight="1" x14ac:dyDescent="0.2">
      <c r="A3440" s="208" t="s">
        <v>24</v>
      </c>
      <c r="B3440" s="869" t="s">
        <v>1165</v>
      </c>
      <c r="C3440" s="620" t="s">
        <v>3</v>
      </c>
      <c r="D3440" s="207">
        <v>0</v>
      </c>
      <c r="E3440" s="207">
        <v>0</v>
      </c>
      <c r="F3440" s="217">
        <v>0</v>
      </c>
      <c r="G3440" s="207">
        <v>0</v>
      </c>
      <c r="H3440" s="209"/>
      <c r="I3440" s="39"/>
      <c r="J3440" s="39"/>
      <c r="K3440" s="39"/>
      <c r="L3440" s="39"/>
      <c r="M3440" s="39"/>
    </row>
    <row r="3441" spans="1:13" ht="190.5" customHeight="1" x14ac:dyDescent="0.2">
      <c r="A3441" s="208" t="s">
        <v>25</v>
      </c>
      <c r="B3441" s="869" t="s">
        <v>1166</v>
      </c>
      <c r="C3441" s="620" t="s">
        <v>3</v>
      </c>
      <c r="D3441" s="207">
        <v>0</v>
      </c>
      <c r="E3441" s="207">
        <v>0</v>
      </c>
      <c r="F3441" s="217">
        <v>0</v>
      </c>
      <c r="G3441" s="207">
        <v>0</v>
      </c>
      <c r="H3441" s="209"/>
      <c r="I3441" s="39"/>
      <c r="J3441" s="39"/>
      <c r="K3441" s="39"/>
      <c r="L3441" s="39"/>
      <c r="M3441" s="39"/>
    </row>
    <row r="3442" spans="1:13" ht="171.75" customHeight="1" x14ac:dyDescent="0.2">
      <c r="A3442" s="208" t="s">
        <v>27</v>
      </c>
      <c r="B3442" s="869" t="s">
        <v>1167</v>
      </c>
      <c r="C3442" s="620" t="s">
        <v>3</v>
      </c>
      <c r="D3442" s="207">
        <v>0</v>
      </c>
      <c r="E3442" s="207">
        <v>0</v>
      </c>
      <c r="F3442" s="217">
        <v>0</v>
      </c>
      <c r="G3442" s="207">
        <v>0</v>
      </c>
      <c r="H3442" s="209"/>
      <c r="I3442" s="39"/>
      <c r="J3442" s="39"/>
      <c r="K3442" s="39"/>
      <c r="L3442" s="39"/>
      <c r="M3442" s="39"/>
    </row>
    <row r="3443" spans="1:13" ht="220.5" customHeight="1" x14ac:dyDescent="0.2">
      <c r="A3443" s="208" t="s">
        <v>29</v>
      </c>
      <c r="B3443" s="869" t="s">
        <v>1168</v>
      </c>
      <c r="C3443" s="620" t="s">
        <v>3</v>
      </c>
      <c r="D3443" s="207">
        <v>0</v>
      </c>
      <c r="E3443" s="207">
        <v>0</v>
      </c>
      <c r="F3443" s="217">
        <v>0</v>
      </c>
      <c r="G3443" s="207">
        <v>0</v>
      </c>
      <c r="H3443" s="209"/>
      <c r="I3443" s="39"/>
      <c r="J3443" s="39"/>
      <c r="K3443" s="39"/>
      <c r="L3443" s="39"/>
      <c r="M3443" s="39"/>
    </row>
    <row r="3444" spans="1:13" ht="212.25" customHeight="1" x14ac:dyDescent="0.2">
      <c r="A3444" s="208" t="s">
        <v>31</v>
      </c>
      <c r="B3444" s="869" t="s">
        <v>1169</v>
      </c>
      <c r="C3444" s="620" t="s">
        <v>3</v>
      </c>
      <c r="D3444" s="207">
        <v>0</v>
      </c>
      <c r="E3444" s="207">
        <v>0</v>
      </c>
      <c r="F3444" s="217">
        <v>0</v>
      </c>
      <c r="G3444" s="207">
        <v>0</v>
      </c>
      <c r="H3444" s="209"/>
      <c r="I3444" s="39"/>
      <c r="J3444" s="39"/>
      <c r="K3444" s="39"/>
      <c r="L3444" s="39"/>
      <c r="M3444" s="39"/>
    </row>
    <row r="3445" spans="1:13" ht="153" customHeight="1" x14ac:dyDescent="0.2">
      <c r="A3445" s="208" t="s">
        <v>1170</v>
      </c>
      <c r="B3445" s="869" t="s">
        <v>1171</v>
      </c>
      <c r="C3445" s="620" t="s">
        <v>3</v>
      </c>
      <c r="D3445" s="207">
        <v>0</v>
      </c>
      <c r="E3445" s="207">
        <v>0</v>
      </c>
      <c r="F3445" s="217">
        <v>0</v>
      </c>
      <c r="G3445" s="207">
        <v>0</v>
      </c>
      <c r="H3445" s="209"/>
      <c r="I3445" s="39"/>
      <c r="J3445" s="39"/>
      <c r="K3445" s="39"/>
      <c r="L3445" s="39"/>
      <c r="M3445" s="39"/>
    </row>
    <row r="3446" spans="1:13" ht="156" customHeight="1" x14ac:dyDescent="0.2">
      <c r="A3446" s="208" t="s">
        <v>36</v>
      </c>
      <c r="B3446" s="869" t="s">
        <v>1172</v>
      </c>
      <c r="C3446" s="620" t="s">
        <v>3</v>
      </c>
      <c r="D3446" s="207">
        <v>0</v>
      </c>
      <c r="E3446" s="207">
        <v>0</v>
      </c>
      <c r="F3446" s="217">
        <v>0</v>
      </c>
      <c r="G3446" s="207">
        <v>0</v>
      </c>
      <c r="H3446" s="209"/>
      <c r="I3446" s="39"/>
      <c r="J3446" s="39"/>
      <c r="K3446" s="39"/>
      <c r="L3446" s="39"/>
      <c r="M3446" s="39"/>
    </row>
    <row r="3447" spans="1:13" ht="233.25" customHeight="1" x14ac:dyDescent="0.2">
      <c r="A3447" s="208" t="s">
        <v>37</v>
      </c>
      <c r="B3447" s="869" t="s">
        <v>1173</v>
      </c>
      <c r="C3447" s="620" t="s">
        <v>3</v>
      </c>
      <c r="D3447" s="207">
        <v>0</v>
      </c>
      <c r="E3447" s="207">
        <v>0</v>
      </c>
      <c r="F3447" s="217">
        <v>0</v>
      </c>
      <c r="G3447" s="207">
        <v>0</v>
      </c>
      <c r="H3447" s="209"/>
      <c r="I3447" s="39"/>
      <c r="J3447" s="39"/>
      <c r="K3447" s="39"/>
      <c r="L3447" s="39"/>
      <c r="M3447" s="39"/>
    </row>
    <row r="3448" spans="1:13" ht="144" customHeight="1" x14ac:dyDescent="0.2">
      <c r="A3448" s="208" t="s">
        <v>196</v>
      </c>
      <c r="B3448" s="869" t="s">
        <v>1174</v>
      </c>
      <c r="C3448" s="620" t="s">
        <v>3</v>
      </c>
      <c r="D3448" s="207">
        <v>0</v>
      </c>
      <c r="E3448" s="207">
        <v>0</v>
      </c>
      <c r="F3448" s="217">
        <v>0</v>
      </c>
      <c r="G3448" s="207">
        <v>0</v>
      </c>
      <c r="H3448" s="209"/>
      <c r="I3448" s="39"/>
      <c r="J3448" s="39"/>
      <c r="K3448" s="39"/>
      <c r="L3448" s="39"/>
      <c r="M3448" s="39"/>
    </row>
    <row r="3449" spans="1:13" ht="172.5" customHeight="1" x14ac:dyDescent="0.2">
      <c r="A3449" s="208" t="s">
        <v>199</v>
      </c>
      <c r="B3449" s="869" t="s">
        <v>1175</v>
      </c>
      <c r="C3449" s="620" t="s">
        <v>3</v>
      </c>
      <c r="D3449" s="207">
        <v>0</v>
      </c>
      <c r="E3449" s="207">
        <v>0</v>
      </c>
      <c r="F3449" s="217">
        <v>0</v>
      </c>
      <c r="G3449" s="207">
        <v>0</v>
      </c>
      <c r="H3449" s="209"/>
      <c r="I3449" s="39"/>
      <c r="J3449" s="39"/>
      <c r="K3449" s="39"/>
      <c r="L3449" s="39"/>
      <c r="M3449" s="39"/>
    </row>
    <row r="3450" spans="1:13" ht="210.75" customHeight="1" x14ac:dyDescent="0.2">
      <c r="A3450" s="208" t="s">
        <v>200</v>
      </c>
      <c r="B3450" s="869" t="s">
        <v>1176</v>
      </c>
      <c r="C3450" s="620" t="s">
        <v>3</v>
      </c>
      <c r="D3450" s="207">
        <v>0</v>
      </c>
      <c r="E3450" s="207">
        <v>0</v>
      </c>
      <c r="F3450" s="217">
        <v>0</v>
      </c>
      <c r="G3450" s="207">
        <v>0</v>
      </c>
      <c r="H3450" s="209"/>
      <c r="I3450" s="39"/>
      <c r="J3450" s="39"/>
      <c r="K3450" s="39"/>
      <c r="L3450" s="39"/>
      <c r="M3450" s="39"/>
    </row>
    <row r="3451" spans="1:13" ht="141" customHeight="1" x14ac:dyDescent="0.2">
      <c r="A3451" s="208" t="s">
        <v>1177</v>
      </c>
      <c r="B3451" s="869" t="s">
        <v>1178</v>
      </c>
      <c r="C3451" s="620" t="s">
        <v>3</v>
      </c>
      <c r="D3451" s="207">
        <v>0</v>
      </c>
      <c r="E3451" s="207">
        <v>0</v>
      </c>
      <c r="F3451" s="217">
        <v>0</v>
      </c>
      <c r="G3451" s="207">
        <v>0</v>
      </c>
      <c r="H3451" s="209"/>
      <c r="I3451" s="39"/>
      <c r="J3451" s="39"/>
      <c r="K3451" s="39"/>
      <c r="L3451" s="39"/>
      <c r="M3451" s="39"/>
    </row>
    <row r="3452" spans="1:13" ht="158.25" customHeight="1" x14ac:dyDescent="0.2">
      <c r="A3452" s="208" t="s">
        <v>1179</v>
      </c>
      <c r="B3452" s="869" t="s">
        <v>1180</v>
      </c>
      <c r="C3452" s="620" t="s">
        <v>3</v>
      </c>
      <c r="D3452" s="207">
        <v>0</v>
      </c>
      <c r="E3452" s="207">
        <v>0</v>
      </c>
      <c r="F3452" s="217">
        <v>0</v>
      </c>
      <c r="G3452" s="207">
        <v>0</v>
      </c>
      <c r="H3452" s="209"/>
      <c r="I3452" s="39"/>
      <c r="J3452" s="39"/>
      <c r="K3452" s="39"/>
      <c r="L3452" s="39"/>
      <c r="M3452" s="39"/>
    </row>
    <row r="3453" spans="1:13" ht="84.75" customHeight="1" x14ac:dyDescent="0.2">
      <c r="A3453" s="208" t="s">
        <v>1181</v>
      </c>
      <c r="B3453" s="869" t="s">
        <v>1182</v>
      </c>
      <c r="C3453" s="620" t="s">
        <v>3</v>
      </c>
      <c r="D3453" s="207">
        <v>0</v>
      </c>
      <c r="E3453" s="207">
        <v>0</v>
      </c>
      <c r="F3453" s="217">
        <v>0</v>
      </c>
      <c r="G3453" s="207">
        <v>0</v>
      </c>
      <c r="H3453" s="209"/>
      <c r="I3453" s="39"/>
      <c r="J3453" s="39"/>
      <c r="K3453" s="39"/>
      <c r="L3453" s="39"/>
      <c r="M3453" s="39"/>
    </row>
    <row r="3454" spans="1:13" ht="183.75" customHeight="1" x14ac:dyDescent="0.2">
      <c r="A3454" s="208" t="s">
        <v>1183</v>
      </c>
      <c r="B3454" s="869" t="s">
        <v>1184</v>
      </c>
      <c r="C3454" s="620" t="s">
        <v>3</v>
      </c>
      <c r="D3454" s="207">
        <v>0</v>
      </c>
      <c r="E3454" s="207">
        <v>0</v>
      </c>
      <c r="F3454" s="217">
        <v>0</v>
      </c>
      <c r="G3454" s="207">
        <v>0</v>
      </c>
      <c r="H3454" s="209"/>
      <c r="I3454" s="39"/>
      <c r="J3454" s="39"/>
      <c r="K3454" s="39"/>
      <c r="L3454" s="39"/>
      <c r="M3454" s="39"/>
    </row>
    <row r="3455" spans="1:13" ht="125.25" customHeight="1" x14ac:dyDescent="0.2">
      <c r="A3455" s="208" t="s">
        <v>1185</v>
      </c>
      <c r="B3455" s="869" t="s">
        <v>1186</v>
      </c>
      <c r="C3455" s="620" t="s">
        <v>3</v>
      </c>
      <c r="D3455" s="207">
        <v>0</v>
      </c>
      <c r="E3455" s="207">
        <v>0</v>
      </c>
      <c r="F3455" s="217">
        <v>0</v>
      </c>
      <c r="G3455" s="207">
        <v>0</v>
      </c>
      <c r="H3455" s="209"/>
      <c r="I3455" s="39"/>
      <c r="J3455" s="39"/>
      <c r="K3455" s="39"/>
      <c r="L3455" s="39"/>
      <c r="M3455" s="39"/>
    </row>
    <row r="3456" spans="1:13" ht="153" customHeight="1" x14ac:dyDescent="0.2">
      <c r="A3456" s="208" t="s">
        <v>1187</v>
      </c>
      <c r="B3456" s="869" t="s">
        <v>1188</v>
      </c>
      <c r="C3456" s="620" t="s">
        <v>3</v>
      </c>
      <c r="D3456" s="207">
        <v>0</v>
      </c>
      <c r="E3456" s="207">
        <v>0</v>
      </c>
      <c r="F3456" s="217">
        <v>0</v>
      </c>
      <c r="G3456" s="207">
        <v>0</v>
      </c>
      <c r="H3456" s="209"/>
      <c r="I3456" s="39"/>
      <c r="J3456" s="39"/>
      <c r="K3456" s="39"/>
      <c r="L3456" s="39"/>
      <c r="M3456" s="39"/>
    </row>
    <row r="3457" spans="1:13" ht="98.25" customHeight="1" x14ac:dyDescent="0.2">
      <c r="A3457" s="208" t="s">
        <v>1189</v>
      </c>
      <c r="B3457" s="869" t="s">
        <v>1190</v>
      </c>
      <c r="C3457" s="620" t="s">
        <v>3</v>
      </c>
      <c r="D3457" s="207">
        <v>0</v>
      </c>
      <c r="E3457" s="207">
        <v>0</v>
      </c>
      <c r="F3457" s="217">
        <v>0</v>
      </c>
      <c r="G3457" s="207">
        <v>0</v>
      </c>
      <c r="H3457" s="209"/>
      <c r="I3457" s="39"/>
      <c r="J3457" s="39"/>
      <c r="K3457" s="39"/>
      <c r="L3457" s="39"/>
      <c r="M3457" s="39"/>
    </row>
    <row r="3458" spans="1:13" ht="119.25" customHeight="1" x14ac:dyDescent="0.2">
      <c r="A3458" s="208" t="s">
        <v>1191</v>
      </c>
      <c r="B3458" s="869" t="s">
        <v>1192</v>
      </c>
      <c r="C3458" s="620" t="s">
        <v>3</v>
      </c>
      <c r="D3458" s="207">
        <v>0</v>
      </c>
      <c r="E3458" s="207">
        <v>0</v>
      </c>
      <c r="F3458" s="217">
        <v>0</v>
      </c>
      <c r="G3458" s="207">
        <v>0</v>
      </c>
      <c r="H3458" s="209"/>
      <c r="I3458" s="39"/>
      <c r="J3458" s="39"/>
      <c r="K3458" s="39"/>
      <c r="L3458" s="39"/>
      <c r="M3458" s="39"/>
    </row>
    <row r="3459" spans="1:13" ht="114.75" customHeight="1" x14ac:dyDescent="0.2">
      <c r="A3459" s="208" t="s">
        <v>1193</v>
      </c>
      <c r="B3459" s="869" t="s">
        <v>1194</v>
      </c>
      <c r="C3459" s="620" t="s">
        <v>3</v>
      </c>
      <c r="D3459" s="207">
        <v>0</v>
      </c>
      <c r="E3459" s="207">
        <v>0</v>
      </c>
      <c r="F3459" s="217">
        <v>0</v>
      </c>
      <c r="G3459" s="207">
        <v>0</v>
      </c>
      <c r="H3459" s="209"/>
      <c r="I3459" s="39"/>
      <c r="J3459" s="39"/>
      <c r="K3459" s="39"/>
      <c r="L3459" s="39"/>
      <c r="M3459" s="39"/>
    </row>
    <row r="3460" spans="1:13" ht="27.75" customHeight="1" x14ac:dyDescent="0.2">
      <c r="A3460" s="1223"/>
      <c r="B3460" s="1226" t="s">
        <v>791</v>
      </c>
      <c r="C3460" s="532" t="s">
        <v>267</v>
      </c>
      <c r="D3460" s="848">
        <f>D3461+D3462+D3463+D3464</f>
        <v>9063415.370000001</v>
      </c>
      <c r="E3460" s="848">
        <f>E3461+E3462+E3463+E3464</f>
        <v>8102717.1600000011</v>
      </c>
      <c r="F3460" s="849">
        <f>E3460/D3460*100</f>
        <v>89.400262806227317</v>
      </c>
      <c r="G3460" s="848">
        <f>G3461+G3462+G3463+G3464</f>
        <v>8103528.3100000015</v>
      </c>
      <c r="H3460" s="533"/>
      <c r="I3460" s="39"/>
      <c r="J3460" s="39"/>
      <c r="K3460" s="39"/>
      <c r="L3460" s="39"/>
      <c r="M3460" s="39"/>
    </row>
    <row r="3461" spans="1:13" ht="47.25" customHeight="1" x14ac:dyDescent="0.2">
      <c r="A3461" s="1224"/>
      <c r="B3461" s="1227"/>
      <c r="C3461" s="534" t="s">
        <v>8</v>
      </c>
      <c r="D3461" s="847">
        <f>D9+D82+D794+D873+D920+D1122+D1403+D1585+D2157+D2538+D2965+D3233+D3353+D3384</f>
        <v>132125.81000000003</v>
      </c>
      <c r="E3461" s="847">
        <f>E9+E82+E794+E873+E920+E1122+E1403+E1585+E2157+E2538+E2965+E3233+E3353+E3384</f>
        <v>127523.01000000001</v>
      </c>
      <c r="F3461" s="849">
        <f>E3461/D3461*100</f>
        <v>96.516350590395618</v>
      </c>
      <c r="G3461" s="847">
        <f>G9+G82+G794+G873+G920+G1122+G1403+G1585+G2157+G2538+G2965+G3233+G3353+G3384</f>
        <v>127523.01000000001</v>
      </c>
      <c r="H3461" s="535"/>
      <c r="I3461" s="39"/>
      <c r="J3461" s="39"/>
      <c r="K3461" s="39"/>
      <c r="L3461" s="39"/>
      <c r="M3461" s="39"/>
    </row>
    <row r="3462" spans="1:13" ht="48" customHeight="1" x14ac:dyDescent="0.2">
      <c r="A3462" s="1224"/>
      <c r="B3462" s="1227"/>
      <c r="C3462" s="534" t="s">
        <v>2</v>
      </c>
      <c r="D3462" s="847">
        <f>D10+D83+D795+D874+D921+D1123+D1404+D1586+D2158+D2539+D2966+D3234+D3354+D3385</f>
        <v>3055598.02</v>
      </c>
      <c r="E3462" s="847">
        <f>E10+E83+E795+E874+E921+E1123+E1404+E1586+E2158+E2539+E2966+E3234+E3354+E3385</f>
        <v>2938806.3600000008</v>
      </c>
      <c r="F3462" s="849">
        <f t="shared" ref="F3462:F3464" si="362">E3462/D3462*100</f>
        <v>96.177780610029345</v>
      </c>
      <c r="G3462" s="847">
        <f>G10+G83+G795+G874+G921+G1123+G1404+G1586+G2158+G2539+G2966+G3234+G3354+G3385</f>
        <v>2947064.3600000008</v>
      </c>
      <c r="H3462" s="535"/>
      <c r="I3462" s="39"/>
      <c r="J3462" s="39"/>
      <c r="K3462" s="39"/>
      <c r="L3462" s="39"/>
      <c r="M3462" s="39"/>
    </row>
    <row r="3463" spans="1:13" ht="65.25" customHeight="1" x14ac:dyDescent="0.2">
      <c r="A3463" s="1224"/>
      <c r="B3463" s="1227"/>
      <c r="C3463" s="534" t="s">
        <v>298</v>
      </c>
      <c r="D3463" s="847">
        <f>D11+D84+D796+D875+D922+D1004+D1124+D1405+D1587+D2159+D2540+D2922+D2967+D3195+D3235+D3355+D3386</f>
        <v>4583287.74</v>
      </c>
      <c r="E3463" s="847">
        <f>E11+E84+E796+E875+E922+E1004+E1124+E1405+E1587+E2159+E2540+E2922+E2967+E3195+E3235+E3355+E3386</f>
        <v>4384611.13</v>
      </c>
      <c r="F3463" s="849">
        <f t="shared" si="362"/>
        <v>95.665194478930957</v>
      </c>
      <c r="G3463" s="847">
        <f>G11+G84+G796+G875+G922+G1004+G1124+G1405+G1587+G2159+G2540+G2922+G2967+G3195+G3235+G3355+G3386</f>
        <v>4376677.28</v>
      </c>
      <c r="H3463" s="535"/>
      <c r="I3463" s="39"/>
      <c r="J3463" s="39"/>
      <c r="K3463" s="39"/>
      <c r="L3463" s="39"/>
      <c r="M3463" s="39"/>
    </row>
    <row r="3464" spans="1:13" ht="31.5" x14ac:dyDescent="0.2">
      <c r="A3464" s="1225"/>
      <c r="B3464" s="1227"/>
      <c r="C3464" s="534" t="s">
        <v>750</v>
      </c>
      <c r="D3464" s="847">
        <f>D85+D923+D1005+D1125+D1406+D1588+D2160+D2161+D2923+D2968+D3196+D3236+D3356</f>
        <v>1292403.8</v>
      </c>
      <c r="E3464" s="847">
        <f>E85+E923+E1005+E1125+E1406+E1588+E2160+E2161+E2923+E2968+E3196+E3236+E3356</f>
        <v>651776.66</v>
      </c>
      <c r="F3464" s="849">
        <f t="shared" si="362"/>
        <v>50.431348159143454</v>
      </c>
      <c r="G3464" s="847">
        <f>G85+G923+G1005+G1125+G1406+G1588+G2160+G2161+G2923+G2968+G3196+G3236+G3356</f>
        <v>652263.66</v>
      </c>
      <c r="H3464" s="535"/>
      <c r="I3464" s="39"/>
      <c r="J3464" s="39"/>
      <c r="K3464" s="39"/>
      <c r="L3464" s="39"/>
      <c r="M3464" s="39"/>
    </row>
    <row r="3470" spans="1:13" ht="38.25" customHeight="1" x14ac:dyDescent="0.25">
      <c r="A3470" s="478"/>
      <c r="B3470" s="472"/>
      <c r="C3470" s="472"/>
      <c r="D3470" s="472"/>
      <c r="E3470" s="472"/>
      <c r="F3470" s="524"/>
      <c r="G3470" s="472"/>
      <c r="H3470" s="165"/>
      <c r="I3470" s="39"/>
      <c r="J3470" s="39"/>
      <c r="K3470" s="39"/>
      <c r="L3470" s="39"/>
      <c r="M3470" s="39"/>
    </row>
  </sheetData>
  <mergeCells count="1841">
    <mergeCell ref="H2534:H2535"/>
    <mergeCell ref="H2257:H2261"/>
    <mergeCell ref="H2262:H2266"/>
    <mergeCell ref="H2267:H2271"/>
    <mergeCell ref="H2272:H2276"/>
    <mergeCell ref="H2282:H2286"/>
    <mergeCell ref="H2287:H2291"/>
    <mergeCell ref="H2292:H2296"/>
    <mergeCell ref="A666:A670"/>
    <mergeCell ref="B666:B670"/>
    <mergeCell ref="B2020:B2024"/>
    <mergeCell ref="A1977:A1981"/>
    <mergeCell ref="B1977:B1981"/>
    <mergeCell ref="H2307:H2311"/>
    <mergeCell ref="A506:A510"/>
    <mergeCell ref="B2135:B2137"/>
    <mergeCell ref="B1832:B1836"/>
    <mergeCell ref="B1806:B1810"/>
    <mergeCell ref="B1880:B1884"/>
    <mergeCell ref="H1880:H1884"/>
    <mergeCell ref="H2087:H2090"/>
    <mergeCell ref="H2140:H2144"/>
    <mergeCell ref="H2505:H2509"/>
    <mergeCell ref="H2520:H2524"/>
    <mergeCell ref="B2055:B2059"/>
    <mergeCell ref="H866:H867"/>
    <mergeCell ref="A546:A550"/>
    <mergeCell ref="B546:B550"/>
    <mergeCell ref="A609:A613"/>
    <mergeCell ref="B551:B555"/>
    <mergeCell ref="B582:B586"/>
    <mergeCell ref="A132:A136"/>
    <mergeCell ref="A142:A146"/>
    <mergeCell ref="B347:B351"/>
    <mergeCell ref="H1801:H1805"/>
    <mergeCell ref="H1977:H1981"/>
    <mergeCell ref="B1932:H1932"/>
    <mergeCell ref="B1982:H1982"/>
    <mergeCell ref="H2004:H2008"/>
    <mergeCell ref="H894:H896"/>
    <mergeCell ref="A805:A806"/>
    <mergeCell ref="A1105:A1107"/>
    <mergeCell ref="A1108:A1110"/>
    <mergeCell ref="A747:A751"/>
    <mergeCell ref="B747:B751"/>
    <mergeCell ref="A752:A756"/>
    <mergeCell ref="B752:B756"/>
    <mergeCell ref="B894:B896"/>
    <mergeCell ref="A876:G876"/>
    <mergeCell ref="B849:B850"/>
    <mergeCell ref="A798:A801"/>
    <mergeCell ref="A869:A870"/>
    <mergeCell ref="B805:B806"/>
    <mergeCell ref="B845:B847"/>
    <mergeCell ref="A587:A591"/>
    <mergeCell ref="H548:H549"/>
    <mergeCell ref="A551:A555"/>
    <mergeCell ref="A556:A560"/>
    <mergeCell ref="B556:B560"/>
    <mergeCell ref="B609:B613"/>
    <mergeCell ref="A640:A645"/>
    <mergeCell ref="B640:B645"/>
    <mergeCell ref="A526:A530"/>
    <mergeCell ref="B1086:B1088"/>
    <mergeCell ref="B1083:B1085"/>
    <mergeCell ref="A1136:A1138"/>
    <mergeCell ref="B1019:B1021"/>
    <mergeCell ref="B976:B977"/>
    <mergeCell ref="A978:A979"/>
    <mergeCell ref="B959:B961"/>
    <mergeCell ref="A1163:A1165"/>
    <mergeCell ref="A372:A376"/>
    <mergeCell ref="A377:A381"/>
    <mergeCell ref="A422:A426"/>
    <mergeCell ref="B467:B471"/>
    <mergeCell ref="B392:B396"/>
    <mergeCell ref="B442:B446"/>
    <mergeCell ref="B452:B456"/>
    <mergeCell ref="B372:B376"/>
    <mergeCell ref="B407:B411"/>
    <mergeCell ref="B526:B530"/>
    <mergeCell ref="A531:A535"/>
    <mergeCell ref="A472:A473"/>
    <mergeCell ref="B472:B473"/>
    <mergeCell ref="A474:A475"/>
    <mergeCell ref="B474:B475"/>
    <mergeCell ref="A476:A480"/>
    <mergeCell ref="B476:B480"/>
    <mergeCell ref="A481:A485"/>
    <mergeCell ref="B481:B485"/>
    <mergeCell ref="A486:A490"/>
    <mergeCell ref="B486:B490"/>
    <mergeCell ref="A491:A495"/>
    <mergeCell ref="B491:B495"/>
    <mergeCell ref="A496:A500"/>
    <mergeCell ref="B1067:B1069"/>
    <mergeCell ref="B1070:B1072"/>
    <mergeCell ref="B1073:B1075"/>
    <mergeCell ref="B1076:H1076"/>
    <mergeCell ref="B965:B967"/>
    <mergeCell ref="A968:A970"/>
    <mergeCell ref="A925:A928"/>
    <mergeCell ref="B925:B928"/>
    <mergeCell ref="A919:A923"/>
    <mergeCell ref="B919:B923"/>
    <mergeCell ref="A933:A936"/>
    <mergeCell ref="B933:B936"/>
    <mergeCell ref="B953:B955"/>
    <mergeCell ref="A956:A958"/>
    <mergeCell ref="A997:A1001"/>
    <mergeCell ref="A974:A975"/>
    <mergeCell ref="B974:B975"/>
    <mergeCell ref="H984:H985"/>
    <mergeCell ref="A1148:A1150"/>
    <mergeCell ref="A1151:A1153"/>
    <mergeCell ref="A1154:A1156"/>
    <mergeCell ref="A1972:A1976"/>
    <mergeCell ref="A2020:A2024"/>
    <mergeCell ref="A2065:A2069"/>
    <mergeCell ref="B2087:B2088"/>
    <mergeCell ref="B798:B801"/>
    <mergeCell ref="A802:A804"/>
    <mergeCell ref="B802:B804"/>
    <mergeCell ref="H2602:H2606"/>
    <mergeCell ref="H2617:H2621"/>
    <mergeCell ref="H2637:H2641"/>
    <mergeCell ref="B2075:B2079"/>
    <mergeCell ref="B2080:H2080"/>
    <mergeCell ref="B1988:B1992"/>
    <mergeCell ref="H1988:H1992"/>
    <mergeCell ref="B1993:H1993"/>
    <mergeCell ref="H2030:H2034"/>
    <mergeCell ref="A2075:A2079"/>
    <mergeCell ref="H2015:H2019"/>
    <mergeCell ref="A2109:A2113"/>
    <mergeCell ref="A2587:A2591"/>
    <mergeCell ref="A2520:A2524"/>
    <mergeCell ref="B2520:B2524"/>
    <mergeCell ref="A2495:A2499"/>
    <mergeCell ref="B2495:B2499"/>
    <mergeCell ref="A2500:A2504"/>
    <mergeCell ref="B2500:B2504"/>
    <mergeCell ref="A2505:A2509"/>
    <mergeCell ref="B2505:B2509"/>
    <mergeCell ref="A2480:A2484"/>
    <mergeCell ref="A256:H256"/>
    <mergeCell ref="A676:A680"/>
    <mergeCell ref="B676:B680"/>
    <mergeCell ref="A262:A266"/>
    <mergeCell ref="A277:A281"/>
    <mergeCell ref="B757:B761"/>
    <mergeCell ref="A762:A766"/>
    <mergeCell ref="B762:B766"/>
    <mergeCell ref="A767:A771"/>
    <mergeCell ref="A402:A406"/>
    <mergeCell ref="B402:B406"/>
    <mergeCell ref="A407:A411"/>
    <mergeCell ref="A457:A461"/>
    <mergeCell ref="A462:A466"/>
    <mergeCell ref="A467:A471"/>
    <mergeCell ref="A412:A416"/>
    <mergeCell ref="B2557:B2561"/>
    <mergeCell ref="A2070:A2074"/>
    <mergeCell ref="B2070:B2074"/>
    <mergeCell ref="A2004:A2008"/>
    <mergeCell ref="B2004:B2008"/>
    <mergeCell ref="A2081:A2085"/>
    <mergeCell ref="B2081:B2085"/>
    <mergeCell ref="B2045:B2049"/>
    <mergeCell ref="A2050:A2054"/>
    <mergeCell ref="B2525:B2529"/>
    <mergeCell ref="A721:H721"/>
    <mergeCell ref="A737:A741"/>
    <mergeCell ref="B737:B741"/>
    <mergeCell ref="H825:H826"/>
    <mergeCell ref="A827:A829"/>
    <mergeCell ref="H2193:H2198"/>
    <mergeCell ref="A357:A361"/>
    <mergeCell ref="A362:A366"/>
    <mergeCell ref="A347:A351"/>
    <mergeCell ref="A656:A660"/>
    <mergeCell ref="B656:B660"/>
    <mergeCell ref="A661:A665"/>
    <mergeCell ref="B661:B665"/>
    <mergeCell ref="B851:B852"/>
    <mergeCell ref="A853:A854"/>
    <mergeCell ref="B853:B854"/>
    <mergeCell ref="A857:H857"/>
    <mergeCell ref="A864:A865"/>
    <mergeCell ref="B864:B865"/>
    <mergeCell ref="A881:A883"/>
    <mergeCell ref="B881:B883"/>
    <mergeCell ref="A757:A761"/>
    <mergeCell ref="B587:B591"/>
    <mergeCell ref="B516:B520"/>
    <mergeCell ref="A614:A618"/>
    <mergeCell ref="B357:B361"/>
    <mergeCell ref="B362:B366"/>
    <mergeCell ref="B432:B436"/>
    <mergeCell ref="A452:A456"/>
    <mergeCell ref="B496:B500"/>
    <mergeCell ref="A501:A505"/>
    <mergeCell ref="B501:B505"/>
    <mergeCell ref="B572:B576"/>
    <mergeCell ref="A577:A581"/>
    <mergeCell ref="H631:H632"/>
    <mergeCell ref="G634:G635"/>
    <mergeCell ref="B531:B535"/>
    <mergeCell ref="A536:A540"/>
    <mergeCell ref="B297:B301"/>
    <mergeCell ref="A302:A306"/>
    <mergeCell ref="B382:B386"/>
    <mergeCell ref="A337:A341"/>
    <mergeCell ref="B337:B341"/>
    <mergeCell ref="A352:A356"/>
    <mergeCell ref="H253:H254"/>
    <mergeCell ref="A417:A421"/>
    <mergeCell ref="B427:B431"/>
    <mergeCell ref="B251:B255"/>
    <mergeCell ref="B511:B515"/>
    <mergeCell ref="A516:A520"/>
    <mergeCell ref="A521:A525"/>
    <mergeCell ref="B521:B525"/>
    <mergeCell ref="A671:A675"/>
    <mergeCell ref="B671:B675"/>
    <mergeCell ref="A592:A596"/>
    <mergeCell ref="B592:B596"/>
    <mergeCell ref="B597:B598"/>
    <mergeCell ref="A599:A603"/>
    <mergeCell ref="B599:B603"/>
    <mergeCell ref="A604:A608"/>
    <mergeCell ref="G640:G641"/>
    <mergeCell ref="H640:H641"/>
    <mergeCell ref="B541:B545"/>
    <mergeCell ref="B352:B356"/>
    <mergeCell ref="A327:A331"/>
    <mergeCell ref="B327:B331"/>
    <mergeCell ref="A332:A336"/>
    <mergeCell ref="B332:B336"/>
    <mergeCell ref="A651:A655"/>
    <mergeCell ref="B651:B655"/>
    <mergeCell ref="B536:B540"/>
    <mergeCell ref="A541:A545"/>
    <mergeCell ref="B629:B633"/>
    <mergeCell ref="B302:B306"/>
    <mergeCell ref="B231:B235"/>
    <mergeCell ref="B267:B271"/>
    <mergeCell ref="B282:B286"/>
    <mergeCell ref="B287:B291"/>
    <mergeCell ref="B312:B316"/>
    <mergeCell ref="B272:B276"/>
    <mergeCell ref="B277:B281"/>
    <mergeCell ref="A312:A316"/>
    <mergeCell ref="A292:A296"/>
    <mergeCell ref="B292:B296"/>
    <mergeCell ref="A918:H918"/>
    <mergeCell ref="A904:A905"/>
    <mergeCell ref="A871:H871"/>
    <mergeCell ref="A797:H797"/>
    <mergeCell ref="B236:B240"/>
    <mergeCell ref="B241:B245"/>
    <mergeCell ref="H444:H445"/>
    <mergeCell ref="B367:B371"/>
    <mergeCell ref="A367:A371"/>
    <mergeCell ref="B447:B451"/>
    <mergeCell ref="B387:B391"/>
    <mergeCell ref="A397:A401"/>
    <mergeCell ref="B397:B401"/>
    <mergeCell ref="A236:A240"/>
    <mergeCell ref="A267:A271"/>
    <mergeCell ref="A307:A311"/>
    <mergeCell ref="A65:A67"/>
    <mergeCell ref="B65:B67"/>
    <mergeCell ref="A68:A70"/>
    <mergeCell ref="B50:B51"/>
    <mergeCell ref="A92:A96"/>
    <mergeCell ref="A81:A85"/>
    <mergeCell ref="B81:B85"/>
    <mergeCell ref="A86:H86"/>
    <mergeCell ref="A87:A91"/>
    <mergeCell ref="B87:B91"/>
    <mergeCell ref="A102:A106"/>
    <mergeCell ref="B377:B381"/>
    <mergeCell ref="B107:B111"/>
    <mergeCell ref="B142:B146"/>
    <mergeCell ref="B246:B250"/>
    <mergeCell ref="A251:A255"/>
    <mergeCell ref="B202:B206"/>
    <mergeCell ref="A187:A191"/>
    <mergeCell ref="B187:B191"/>
    <mergeCell ref="B228:B230"/>
    <mergeCell ref="B197:B201"/>
    <mergeCell ref="A167:A171"/>
    <mergeCell ref="B167:B171"/>
    <mergeCell ref="A172:A176"/>
    <mergeCell ref="B172:B176"/>
    <mergeCell ref="A246:A250"/>
    <mergeCell ref="B307:B311"/>
    <mergeCell ref="B262:B266"/>
    <mergeCell ref="A272:A276"/>
    <mergeCell ref="A342:A346"/>
    <mergeCell ref="B342:B346"/>
    <mergeCell ref="A317:A321"/>
    <mergeCell ref="A1236:A1238"/>
    <mergeCell ref="H48:H49"/>
    <mergeCell ref="B92:B96"/>
    <mergeCell ref="A72:A73"/>
    <mergeCell ref="B72:B73"/>
    <mergeCell ref="A97:A101"/>
    <mergeCell ref="B68:B70"/>
    <mergeCell ref="A71:G71"/>
    <mergeCell ref="A41:A44"/>
    <mergeCell ref="B41:B44"/>
    <mergeCell ref="A45:A47"/>
    <mergeCell ref="B45:B47"/>
    <mergeCell ref="A48:A49"/>
    <mergeCell ref="B48:B49"/>
    <mergeCell ref="A192:A196"/>
    <mergeCell ref="A127:A131"/>
    <mergeCell ref="A162:A166"/>
    <mergeCell ref="B162:B166"/>
    <mergeCell ref="A152:A156"/>
    <mergeCell ref="B112:B116"/>
    <mergeCell ref="B117:B121"/>
    <mergeCell ref="B122:B126"/>
    <mergeCell ref="B152:B156"/>
    <mergeCell ref="A50:A51"/>
    <mergeCell ref="B97:B101"/>
    <mergeCell ref="A52:G52"/>
    <mergeCell ref="A53:A56"/>
    <mergeCell ref="B53:B56"/>
    <mergeCell ref="A57:A59"/>
    <mergeCell ref="B57:B59"/>
    <mergeCell ref="A62:A63"/>
    <mergeCell ref="B62:B63"/>
    <mergeCell ref="A959:A961"/>
    <mergeCell ref="A686:A690"/>
    <mergeCell ref="B686:B690"/>
    <mergeCell ref="A691:A695"/>
    <mergeCell ref="B691:B695"/>
    <mergeCell ref="A696:A700"/>
    <mergeCell ref="B696:B700"/>
    <mergeCell ref="A701:A705"/>
    <mergeCell ref="B701:B705"/>
    <mergeCell ref="A706:A710"/>
    <mergeCell ref="B706:B710"/>
    <mergeCell ref="A711:A715"/>
    <mergeCell ref="A727:A731"/>
    <mergeCell ref="B727:B731"/>
    <mergeCell ref="B904:B905"/>
    <mergeCell ref="B827:B829"/>
    <mergeCell ref="A833:A834"/>
    <mergeCell ref="B833:B834"/>
    <mergeCell ref="A835:A836"/>
    <mergeCell ref="B835:B836"/>
    <mergeCell ref="B711:B715"/>
    <mergeCell ref="A722:A726"/>
    <mergeCell ref="B722:B726"/>
    <mergeCell ref="B767:B771"/>
    <mergeCell ref="A772:A776"/>
    <mergeCell ref="B772:B776"/>
    <mergeCell ref="A2424:A2428"/>
    <mergeCell ref="B2424:B2428"/>
    <mergeCell ref="A2429:A2433"/>
    <mergeCell ref="B2429:B2433"/>
    <mergeCell ref="A2434:A2438"/>
    <mergeCell ref="B2434:B2438"/>
    <mergeCell ref="A2414:A2418"/>
    <mergeCell ref="B2414:B2418"/>
    <mergeCell ref="A2837:A2838"/>
    <mergeCell ref="B2837:B2838"/>
    <mergeCell ref="A2804:A2806"/>
    <mergeCell ref="A2853:A2855"/>
    <mergeCell ref="B2853:B2855"/>
    <mergeCell ref="B2788:B2791"/>
    <mergeCell ref="A3352:A3356"/>
    <mergeCell ref="A1474:A1478"/>
    <mergeCell ref="A1480:A1484"/>
    <mergeCell ref="A1485:A1489"/>
    <mergeCell ref="A3207:A3209"/>
    <mergeCell ref="B3207:B3209"/>
    <mergeCell ref="A2602:A2606"/>
    <mergeCell ref="B2602:B2606"/>
    <mergeCell ref="A2009:A2013"/>
    <mergeCell ref="A2515:A2519"/>
    <mergeCell ref="B2515:B2519"/>
    <mergeCell ref="A2490:A2494"/>
    <mergeCell ref="B2480:B2484"/>
    <mergeCell ref="A2485:A2489"/>
    <mergeCell ref="B2485:B2489"/>
    <mergeCell ref="A2055:A2059"/>
    <mergeCell ref="B2607:B2611"/>
    <mergeCell ref="A1988:A1992"/>
    <mergeCell ref="B3362:B3366"/>
    <mergeCell ref="A3237:H3237"/>
    <mergeCell ref="H3107:H3111"/>
    <mergeCell ref="A3077:A3081"/>
    <mergeCell ref="A3102:A3106"/>
    <mergeCell ref="B3102:B3106"/>
    <mergeCell ref="H835:H836"/>
    <mergeCell ref="H849:H850"/>
    <mergeCell ref="A849:A850"/>
    <mergeCell ref="H892:H893"/>
    <mergeCell ref="A787:A791"/>
    <mergeCell ref="B787:B791"/>
    <mergeCell ref="B872:B875"/>
    <mergeCell ref="A872:A875"/>
    <mergeCell ref="A816:A817"/>
    <mergeCell ref="B816:B817"/>
    <mergeCell ref="A825:A826"/>
    <mergeCell ref="B825:B826"/>
    <mergeCell ref="A867:A868"/>
    <mergeCell ref="B867:B868"/>
    <mergeCell ref="A845:A847"/>
    <mergeCell ref="A837:H837"/>
    <mergeCell ref="H3026:H3030"/>
    <mergeCell ref="B2907:B2908"/>
    <mergeCell ref="B2975:B2979"/>
    <mergeCell ref="A3204:A3206"/>
    <mergeCell ref="B3204:B3206"/>
    <mergeCell ref="A1490:A1494"/>
    <mergeCell ref="A1506:A1510"/>
    <mergeCell ref="A1511:A1515"/>
    <mergeCell ref="B2662:B2666"/>
    <mergeCell ref="H2020:H2024"/>
    <mergeCell ref="A2886:A2887"/>
    <mergeCell ref="B2886:B2887"/>
    <mergeCell ref="B3046:B3050"/>
    <mergeCell ref="H3046:H3050"/>
    <mergeCell ref="A3036:A3040"/>
    <mergeCell ref="B3036:B3040"/>
    <mergeCell ref="B3279:B3283"/>
    <mergeCell ref="A3243:A3247"/>
    <mergeCell ref="A3222:A3224"/>
    <mergeCell ref="B3222:B3224"/>
    <mergeCell ref="A3225:A3227"/>
    <mergeCell ref="B3225:B3227"/>
    <mergeCell ref="A2960:A2962"/>
    <mergeCell ref="A2996:A3000"/>
    <mergeCell ref="B3243:B3247"/>
    <mergeCell ref="A3228:A3230"/>
    <mergeCell ref="B3219:B3221"/>
    <mergeCell ref="B3228:B3230"/>
    <mergeCell ref="B3232:B3236"/>
    <mergeCell ref="B3253:B3257"/>
    <mergeCell ref="B3194:B3196"/>
    <mergeCell ref="B3213:B3215"/>
    <mergeCell ref="A3087:A3091"/>
    <mergeCell ref="B3087:B3091"/>
    <mergeCell ref="H3132:H3136"/>
    <mergeCell ref="H3137:H3141"/>
    <mergeCell ref="B3367:B3371"/>
    <mergeCell ref="B3372:B3376"/>
    <mergeCell ref="B3377:B3381"/>
    <mergeCell ref="A3351:H3351"/>
    <mergeCell ref="A3284:A3288"/>
    <mergeCell ref="B3284:B3288"/>
    <mergeCell ref="B3269:B3273"/>
    <mergeCell ref="H3253:H3257"/>
    <mergeCell ref="A3258:A3262"/>
    <mergeCell ref="A3238:A3242"/>
    <mergeCell ref="B3238:B3242"/>
    <mergeCell ref="B3289:B3293"/>
    <mergeCell ref="H3289:H3293"/>
    <mergeCell ref="A3294:H3294"/>
    <mergeCell ref="A3305:A3309"/>
    <mergeCell ref="B3305:B3309"/>
    <mergeCell ref="B3300:B3304"/>
    <mergeCell ref="B3295:B3299"/>
    <mergeCell ref="A3310:A3314"/>
    <mergeCell ref="B3341:B3345"/>
    <mergeCell ref="H3341:H3345"/>
    <mergeCell ref="H3284:H3288"/>
    <mergeCell ref="H3372:H3376"/>
    <mergeCell ref="H3377:H3381"/>
    <mergeCell ref="A3341:A3345"/>
    <mergeCell ref="H3346:H3350"/>
    <mergeCell ref="A3325:H3325"/>
    <mergeCell ref="B3326:B3330"/>
    <mergeCell ref="A3357:A3361"/>
    <mergeCell ref="A3362:A3366"/>
    <mergeCell ref="B3352:B3356"/>
    <mergeCell ref="B3357:B3361"/>
    <mergeCell ref="A1166:A1168"/>
    <mergeCell ref="B1332:B1334"/>
    <mergeCell ref="A1169:A1171"/>
    <mergeCell ref="A1145:A1147"/>
    <mergeCell ref="A1365:A1367"/>
    <mergeCell ref="A1368:A1370"/>
    <mergeCell ref="A1371:A1373"/>
    <mergeCell ref="A1374:A1376"/>
    <mergeCell ref="A1377:A1379"/>
    <mergeCell ref="A1359:A1361"/>
    <mergeCell ref="B1335:B1337"/>
    <mergeCell ref="B1338:B1340"/>
    <mergeCell ref="A1181:H1181"/>
    <mergeCell ref="A1205:H1205"/>
    <mergeCell ref="A1242:A1244"/>
    <mergeCell ref="B1281:B1283"/>
    <mergeCell ref="B1371:B1373"/>
    <mergeCell ref="A1157:A1159"/>
    <mergeCell ref="B1326:B1328"/>
    <mergeCell ref="B1329:B1331"/>
    <mergeCell ref="B1311:B1313"/>
    <mergeCell ref="B1314:B1316"/>
    <mergeCell ref="A1341:A1343"/>
    <mergeCell ref="A1311:A1313"/>
    <mergeCell ref="A1202:A1204"/>
    <mergeCell ref="A1206:A1210"/>
    <mergeCell ref="A1211:A1214"/>
    <mergeCell ref="B1211:B1214"/>
    <mergeCell ref="A1215:A1218"/>
    <mergeCell ref="B1196:B1198"/>
    <mergeCell ref="B1230:B1232"/>
    <mergeCell ref="A1233:A1235"/>
    <mergeCell ref="B2792:B2794"/>
    <mergeCell ref="A992:A996"/>
    <mergeCell ref="B992:B996"/>
    <mergeCell ref="H968:H970"/>
    <mergeCell ref="A980:A981"/>
    <mergeCell ref="B980:B981"/>
    <mergeCell ref="A982:A983"/>
    <mergeCell ref="B982:B983"/>
    <mergeCell ref="A984:A985"/>
    <mergeCell ref="B978:B979"/>
    <mergeCell ref="B1034:B1036"/>
    <mergeCell ref="B997:B1001"/>
    <mergeCell ref="H997:H1001"/>
    <mergeCell ref="A1028:A1030"/>
    <mergeCell ref="B1022:B1024"/>
    <mergeCell ref="A1007:A1009"/>
    <mergeCell ref="B1007:B1009"/>
    <mergeCell ref="A1019:A1021"/>
    <mergeCell ref="A1025:A1027"/>
    <mergeCell ref="A2622:A2626"/>
    <mergeCell ref="B2622:B2626"/>
    <mergeCell ref="A1449:A1453"/>
    <mergeCell ref="A2727:H2727"/>
    <mergeCell ref="B2647:B2651"/>
    <mergeCell ref="A2667:A2671"/>
    <mergeCell ref="B2682:B2686"/>
    <mergeCell ref="A2657:A2661"/>
    <mergeCell ref="A2682:A2686"/>
    <mergeCell ref="B2667:B2671"/>
    <mergeCell ref="A2740:A2741"/>
    <mergeCell ref="A2697:A2701"/>
    <mergeCell ref="A2780:A2781"/>
    <mergeCell ref="H3147:H3151"/>
    <mergeCell ref="B2970:B2974"/>
    <mergeCell ref="A3046:A3050"/>
    <mergeCell ref="A2963:H2963"/>
    <mergeCell ref="B2942:B2944"/>
    <mergeCell ref="B2945:B2947"/>
    <mergeCell ref="B2948:B2950"/>
    <mergeCell ref="A2637:A2641"/>
    <mergeCell ref="B2637:B2641"/>
    <mergeCell ref="A2970:A2974"/>
    <mergeCell ref="A2642:A2646"/>
    <mergeCell ref="B2642:B2646"/>
    <mergeCell ref="A2647:A2651"/>
    <mergeCell ref="H2960:H2962"/>
    <mergeCell ref="B2927:B2929"/>
    <mergeCell ref="H3021:H3025"/>
    <mergeCell ref="A2990:A2994"/>
    <mergeCell ref="A2762:A2763"/>
    <mergeCell ref="A2810:A2811"/>
    <mergeCell ref="B2810:B2811"/>
    <mergeCell ref="A2933:A2935"/>
    <mergeCell ref="A2936:A2938"/>
    <mergeCell ref="A2912:A2913"/>
    <mergeCell ref="A2975:A2979"/>
    <mergeCell ref="B2921:B2923"/>
    <mergeCell ref="A3051:H3051"/>
    <mergeCell ref="B2722:B2726"/>
    <mergeCell ref="A2985:A2989"/>
    <mergeCell ref="B2985:B2989"/>
    <mergeCell ref="A3031:A3035"/>
    <mergeCell ref="B3031:B3035"/>
    <mergeCell ref="A3006:A3010"/>
    <mergeCell ref="B3006:B3010"/>
    <mergeCell ref="B2996:B3000"/>
    <mergeCell ref="H3077:H3081"/>
    <mergeCell ref="A3082:A3086"/>
    <mergeCell ref="A3072:A3076"/>
    <mergeCell ref="B3072:B3076"/>
    <mergeCell ref="H3122:H3126"/>
    <mergeCell ref="B3082:B3086"/>
    <mergeCell ref="A3112:A3116"/>
    <mergeCell ref="B3112:B3116"/>
    <mergeCell ref="B3142:B3146"/>
    <mergeCell ref="A3147:A3151"/>
    <mergeCell ref="B3147:B3151"/>
    <mergeCell ref="H3142:H3146"/>
    <mergeCell ref="H2785:H2786"/>
    <mergeCell ref="F2785:F2786"/>
    <mergeCell ref="B2804:B2806"/>
    <mergeCell ref="A2807:A2809"/>
    <mergeCell ref="B2807:B2809"/>
    <mergeCell ref="B2795:B2797"/>
    <mergeCell ref="A2798:A2800"/>
    <mergeCell ref="C2785:C2786"/>
    <mergeCell ref="D2785:D2786"/>
    <mergeCell ref="A2788:A2791"/>
    <mergeCell ref="A2830:A2831"/>
    <mergeCell ref="B2905:B2906"/>
    <mergeCell ref="A2911:H2911"/>
    <mergeCell ref="A2914:A2915"/>
    <mergeCell ref="B2914:B2915"/>
    <mergeCell ref="H2990:H2994"/>
    <mergeCell ref="A2969:H2969"/>
    <mergeCell ref="A3041:A3045"/>
    <mergeCell ref="H3152:H3156"/>
    <mergeCell ref="H3127:H3131"/>
    <mergeCell ref="A3127:A3131"/>
    <mergeCell ref="B3127:B3131"/>
    <mergeCell ref="H3112:H3116"/>
    <mergeCell ref="B3107:B3111"/>
    <mergeCell ref="H3072:H3076"/>
    <mergeCell ref="A3001:A3005"/>
    <mergeCell ref="B2964:B2968"/>
    <mergeCell ref="A3021:A3025"/>
    <mergeCell ref="B3021:B3025"/>
    <mergeCell ref="A2888:A2889"/>
    <mergeCell ref="B2888:B2889"/>
    <mergeCell ref="A2890:A2891"/>
    <mergeCell ref="H3031:H3035"/>
    <mergeCell ref="B2890:B2891"/>
    <mergeCell ref="A2893:A2894"/>
    <mergeCell ref="B2893:B2894"/>
    <mergeCell ref="A2924:A2926"/>
    <mergeCell ref="H3011:H3015"/>
    <mergeCell ref="A3016:A3020"/>
    <mergeCell ref="A3052:A3056"/>
    <mergeCell ref="B3052:B3056"/>
    <mergeCell ref="A2903:A2904"/>
    <mergeCell ref="B2903:B2904"/>
    <mergeCell ref="A2895:A2896"/>
    <mergeCell ref="B2895:B2896"/>
    <mergeCell ref="H3092:H3096"/>
    <mergeCell ref="H3097:H3101"/>
    <mergeCell ref="B2939:B2941"/>
    <mergeCell ref="A2920:H2920"/>
    <mergeCell ref="A2921:A2923"/>
    <mergeCell ref="A2677:A2681"/>
    <mergeCell ref="B2677:B2681"/>
    <mergeCell ref="B2897:B2898"/>
    <mergeCell ref="A2897:A2898"/>
    <mergeCell ref="A2712:A2716"/>
    <mergeCell ref="A2785:A2786"/>
    <mergeCell ref="B2785:B2786"/>
    <mergeCell ref="B2765:B2766"/>
    <mergeCell ref="A2787:H2787"/>
    <mergeCell ref="A2930:A2932"/>
    <mergeCell ref="H2718:H2720"/>
    <mergeCell ref="A2722:A2726"/>
    <mergeCell ref="A2617:A2621"/>
    <mergeCell ref="B2617:B2621"/>
    <mergeCell ref="B2567:B2571"/>
    <mergeCell ref="B2744:B2745"/>
    <mergeCell ref="A2731:A2732"/>
    <mergeCell ref="B2736:B2737"/>
    <mergeCell ref="B2738:B2739"/>
    <mergeCell ref="A2707:A2711"/>
    <mergeCell ref="A2702:A2706"/>
    <mergeCell ref="B2702:B2706"/>
    <mergeCell ref="G2785:G2786"/>
    <mergeCell ref="B2912:B2913"/>
    <mergeCell ref="A2907:A2908"/>
    <mergeCell ref="B2916:B2917"/>
    <mergeCell ref="A2916:A2917"/>
    <mergeCell ref="B2801:B2803"/>
    <mergeCell ref="A2779:H2779"/>
    <mergeCell ref="A2759:A2760"/>
    <mergeCell ref="B2759:B2760"/>
    <mergeCell ref="A2736:A2737"/>
    <mergeCell ref="B2587:B2591"/>
    <mergeCell ref="A2547:A2551"/>
    <mergeCell ref="B2547:B2551"/>
    <mergeCell ref="A2537:A2540"/>
    <mergeCell ref="B2537:B2540"/>
    <mergeCell ref="A2536:H2536"/>
    <mergeCell ref="A2541:H2541"/>
    <mergeCell ref="A2612:A2616"/>
    <mergeCell ref="B2612:B2616"/>
    <mergeCell ref="A2662:A2666"/>
    <mergeCell ref="H2577:H2581"/>
    <mergeCell ref="H2557:H2560"/>
    <mergeCell ref="H2562:H2566"/>
    <mergeCell ref="H2572:H2576"/>
    <mergeCell ref="A2542:A2546"/>
    <mergeCell ref="B2542:B2546"/>
    <mergeCell ref="B2632:B2636"/>
    <mergeCell ref="A2627:A2631"/>
    <mergeCell ref="B2627:B2631"/>
    <mergeCell ref="A2632:A2636"/>
    <mergeCell ref="A2597:A2601"/>
    <mergeCell ref="B2597:B2601"/>
    <mergeCell ref="A2572:A2576"/>
    <mergeCell ref="B2572:B2576"/>
    <mergeCell ref="A2607:A2611"/>
    <mergeCell ref="A2592:A2596"/>
    <mergeCell ref="B2592:B2596"/>
    <mergeCell ref="A2552:A2556"/>
    <mergeCell ref="B2552:B2556"/>
    <mergeCell ref="A2557:A2561"/>
    <mergeCell ref="A2470:A2474"/>
    <mergeCell ref="B2470:B2474"/>
    <mergeCell ref="A2475:A2479"/>
    <mergeCell ref="B2475:B2479"/>
    <mergeCell ref="A2454:A2458"/>
    <mergeCell ref="B2454:B2458"/>
    <mergeCell ref="A2459:A2463"/>
    <mergeCell ref="B2459:B2463"/>
    <mergeCell ref="A2439:A2443"/>
    <mergeCell ref="B2439:B2443"/>
    <mergeCell ref="A2444:A2448"/>
    <mergeCell ref="B2444:B2448"/>
    <mergeCell ref="A2449:A2453"/>
    <mergeCell ref="B2449:B2453"/>
    <mergeCell ref="A2464:H2464"/>
    <mergeCell ref="B2582:B2586"/>
    <mergeCell ref="H2567:H2571"/>
    <mergeCell ref="A2577:A2581"/>
    <mergeCell ref="B2577:B2581"/>
    <mergeCell ref="A2562:A2566"/>
    <mergeCell ref="B2562:B2566"/>
    <mergeCell ref="A2567:A2571"/>
    <mergeCell ref="B2490:B2494"/>
    <mergeCell ref="B2532:B2533"/>
    <mergeCell ref="A2530:A2531"/>
    <mergeCell ref="B2530:B2531"/>
    <mergeCell ref="A2525:A2529"/>
    <mergeCell ref="A2582:A2586"/>
    <mergeCell ref="B2534:B2535"/>
    <mergeCell ref="A2465:A2469"/>
    <mergeCell ref="B2465:B2469"/>
    <mergeCell ref="H2532:H2533"/>
    <mergeCell ref="A2419:A2423"/>
    <mergeCell ref="B2419:B2423"/>
    <mergeCell ref="A2398:A2402"/>
    <mergeCell ref="B2398:B2402"/>
    <mergeCell ref="A2403:A2407"/>
    <mergeCell ref="B2403:B2407"/>
    <mergeCell ref="A2408:A2412"/>
    <mergeCell ref="B2408:B2412"/>
    <mergeCell ref="A2413:H2413"/>
    <mergeCell ref="A2383:A2387"/>
    <mergeCell ref="B2383:B2387"/>
    <mergeCell ref="A2388:A2392"/>
    <mergeCell ref="B2388:B2392"/>
    <mergeCell ref="A2393:A2397"/>
    <mergeCell ref="B2393:B2397"/>
    <mergeCell ref="A2368:A2372"/>
    <mergeCell ref="B2368:B2372"/>
    <mergeCell ref="A2373:A2377"/>
    <mergeCell ref="B2373:B2377"/>
    <mergeCell ref="A2378:A2382"/>
    <mergeCell ref="B2378:B2382"/>
    <mergeCell ref="A2363:A2367"/>
    <mergeCell ref="B2363:B2367"/>
    <mergeCell ref="A2343:A2347"/>
    <mergeCell ref="B2343:B2347"/>
    <mergeCell ref="A2348:A2352"/>
    <mergeCell ref="B2348:B2352"/>
    <mergeCell ref="A2327:A2331"/>
    <mergeCell ref="B2327:B2331"/>
    <mergeCell ref="A2332:A2336"/>
    <mergeCell ref="B2332:B2336"/>
    <mergeCell ref="A2337:A2341"/>
    <mergeCell ref="B2337:B2341"/>
    <mergeCell ref="A2312:A2316"/>
    <mergeCell ref="B2312:B2316"/>
    <mergeCell ref="A2317:A2321"/>
    <mergeCell ref="B2317:B2321"/>
    <mergeCell ref="A2322:A2326"/>
    <mergeCell ref="B2322:B2326"/>
    <mergeCell ref="A2342:H2342"/>
    <mergeCell ref="A2307:A2311"/>
    <mergeCell ref="B2307:B2311"/>
    <mergeCell ref="A2282:A2286"/>
    <mergeCell ref="B2282:B2286"/>
    <mergeCell ref="A2287:A2291"/>
    <mergeCell ref="B2287:B2291"/>
    <mergeCell ref="A2292:A2296"/>
    <mergeCell ref="B2292:B2296"/>
    <mergeCell ref="A2267:A2271"/>
    <mergeCell ref="B2267:B2271"/>
    <mergeCell ref="A2272:A2276"/>
    <mergeCell ref="B2272:B2276"/>
    <mergeCell ref="A2277:A2281"/>
    <mergeCell ref="B2277:B2281"/>
    <mergeCell ref="A2353:A2357"/>
    <mergeCell ref="B2353:B2357"/>
    <mergeCell ref="A2358:A2362"/>
    <mergeCell ref="B2358:B2362"/>
    <mergeCell ref="A2302:A2306"/>
    <mergeCell ref="B2302:B2306"/>
    <mergeCell ref="A2252:A2256"/>
    <mergeCell ref="B2252:B2256"/>
    <mergeCell ref="A2257:A2261"/>
    <mergeCell ref="B2257:B2261"/>
    <mergeCell ref="A2262:A2266"/>
    <mergeCell ref="B2262:B2266"/>
    <mergeCell ref="A2242:A2246"/>
    <mergeCell ref="B2242:B2246"/>
    <mergeCell ref="A2247:A2251"/>
    <mergeCell ref="B2247:B2251"/>
    <mergeCell ref="A2223:A2228"/>
    <mergeCell ref="B2223:B2228"/>
    <mergeCell ref="A2229:A2234"/>
    <mergeCell ref="B2229:B2234"/>
    <mergeCell ref="A2235:A2240"/>
    <mergeCell ref="B2235:B2240"/>
    <mergeCell ref="A2241:H2241"/>
    <mergeCell ref="H2302:H2306"/>
    <mergeCell ref="B2156:B2161"/>
    <mergeCell ref="A2163:A2168"/>
    <mergeCell ref="B2163:B2168"/>
    <mergeCell ref="A2162:H2162"/>
    <mergeCell ref="A2155:H2155"/>
    <mergeCell ref="H2205:H2210"/>
    <mergeCell ref="H2211:H2216"/>
    <mergeCell ref="H2223:H2227"/>
    <mergeCell ref="A2217:A2222"/>
    <mergeCell ref="B2217:B2222"/>
    <mergeCell ref="A2187:A2192"/>
    <mergeCell ref="B2187:B2192"/>
    <mergeCell ref="A2205:A2210"/>
    <mergeCell ref="B2205:B2210"/>
    <mergeCell ref="A2211:A2216"/>
    <mergeCell ref="B2211:B2216"/>
    <mergeCell ref="A2297:A2301"/>
    <mergeCell ref="B2297:B2301"/>
    <mergeCell ref="A2193:A2198"/>
    <mergeCell ref="B2193:B2198"/>
    <mergeCell ref="A2199:A2204"/>
    <mergeCell ref="B2199:B2204"/>
    <mergeCell ref="A2169:A2174"/>
    <mergeCell ref="B2169:B2174"/>
    <mergeCell ref="A2175:A2180"/>
    <mergeCell ref="B2175:B2180"/>
    <mergeCell ref="A2181:A2186"/>
    <mergeCell ref="B2181:B2186"/>
    <mergeCell ref="B2109:B2113"/>
    <mergeCell ref="H2109:H2113"/>
    <mergeCell ref="B2114:H2114"/>
    <mergeCell ref="A2115:A2119"/>
    <mergeCell ref="B2115:B2119"/>
    <mergeCell ref="H2115:H2119"/>
    <mergeCell ref="A2120:A2124"/>
    <mergeCell ref="B2120:B2124"/>
    <mergeCell ref="H2120:H2124"/>
    <mergeCell ref="A2130:A2134"/>
    <mergeCell ref="B2130:B2134"/>
    <mergeCell ref="A2140:A2144"/>
    <mergeCell ref="A2145:A2149"/>
    <mergeCell ref="B2145:B2149"/>
    <mergeCell ref="A2150:A2154"/>
    <mergeCell ref="B2150:B2154"/>
    <mergeCell ref="H2150:H2154"/>
    <mergeCell ref="B2140:B2144"/>
    <mergeCell ref="A2125:A2129"/>
    <mergeCell ref="B2125:B2129"/>
    <mergeCell ref="H2125:H2129"/>
    <mergeCell ref="A2156:A2161"/>
    <mergeCell ref="H2025:H2029"/>
    <mergeCell ref="A2030:A2034"/>
    <mergeCell ref="B2030:B2034"/>
    <mergeCell ref="A2045:A2049"/>
    <mergeCell ref="H2055:H2059"/>
    <mergeCell ref="B2065:B2069"/>
    <mergeCell ref="H2065:H2069"/>
    <mergeCell ref="H2045:H2049"/>
    <mergeCell ref="B2050:B2054"/>
    <mergeCell ref="H2050:H2054"/>
    <mergeCell ref="A2099:A2103"/>
    <mergeCell ref="B2099:B2103"/>
    <mergeCell ref="H2099:H2103"/>
    <mergeCell ref="H2081:H2085"/>
    <mergeCell ref="B2086:H2086"/>
    <mergeCell ref="B2092:H2092"/>
    <mergeCell ref="A2093:A2097"/>
    <mergeCell ref="B2093:B2097"/>
    <mergeCell ref="H2093:H2097"/>
    <mergeCell ref="B2098:H2098"/>
    <mergeCell ref="A2035:A2039"/>
    <mergeCell ref="B2035:B2039"/>
    <mergeCell ref="H2035:H2039"/>
    <mergeCell ref="A2040:A2044"/>
    <mergeCell ref="B2040:B2044"/>
    <mergeCell ref="H2040:H2044"/>
    <mergeCell ref="H1791:H1795"/>
    <mergeCell ref="A1696:A1700"/>
    <mergeCell ref="A1691:A1695"/>
    <mergeCell ref="B1691:B1695"/>
    <mergeCell ref="A1675:A1679"/>
    <mergeCell ref="B1675:B1679"/>
    <mergeCell ref="A1680:A1684"/>
    <mergeCell ref="B1731:B1735"/>
    <mergeCell ref="H1731:H1735"/>
    <mergeCell ref="A1736:A1740"/>
    <mergeCell ref="B1736:B1740"/>
    <mergeCell ref="H1736:H1740"/>
    <mergeCell ref="A1741:A1745"/>
    <mergeCell ref="B1741:B1745"/>
    <mergeCell ref="A1721:A1725"/>
    <mergeCell ref="B1721:B1725"/>
    <mergeCell ref="B1949:B1953"/>
    <mergeCell ref="H1949:H1953"/>
    <mergeCell ref="A1944:A1948"/>
    <mergeCell ref="B1944:B1948"/>
    <mergeCell ref="H1944:H1948"/>
    <mergeCell ref="B1796:B1800"/>
    <mergeCell ref="A1801:A1805"/>
    <mergeCell ref="B1716:B1720"/>
    <mergeCell ref="H1921:H1925"/>
    <mergeCell ref="B1926:H1926"/>
    <mergeCell ref="B1635:B1639"/>
    <mergeCell ref="H1635:H1639"/>
    <mergeCell ref="A1605:A1609"/>
    <mergeCell ref="A1583:H1583"/>
    <mergeCell ref="H1675:H1679"/>
    <mergeCell ref="B1680:B1684"/>
    <mergeCell ref="H1680:H1684"/>
    <mergeCell ref="H1716:H1720"/>
    <mergeCell ref="B1726:B1730"/>
    <mergeCell ref="H1726:H1730"/>
    <mergeCell ref="B1660:B1664"/>
    <mergeCell ref="H1660:H1664"/>
    <mergeCell ref="A1650:A1654"/>
    <mergeCell ref="B1650:B1654"/>
    <mergeCell ref="H1650:H1654"/>
    <mergeCell ref="A1751:A1755"/>
    <mergeCell ref="H1756:H1760"/>
    <mergeCell ref="H1741:H1745"/>
    <mergeCell ref="A1746:A1750"/>
    <mergeCell ref="B1037:B1039"/>
    <mergeCell ref="D1547:G1551"/>
    <mergeCell ref="D1552:G1556"/>
    <mergeCell ref="A1547:A1551"/>
    <mergeCell ref="H1573:H1577"/>
    <mergeCell ref="B1563:B1567"/>
    <mergeCell ref="B1568:B1572"/>
    <mergeCell ref="B1552:B1556"/>
    <mergeCell ref="B1558:B1562"/>
    <mergeCell ref="A1557:H1557"/>
    <mergeCell ref="A1589:H1589"/>
    <mergeCell ref="B1573:B1577"/>
    <mergeCell ref="B1578:B1582"/>
    <mergeCell ref="A1640:A1644"/>
    <mergeCell ref="B1640:B1644"/>
    <mergeCell ref="H1640:H1644"/>
    <mergeCell ref="A1590:A1594"/>
    <mergeCell ref="A1615:A1619"/>
    <mergeCell ref="B1615:B1619"/>
    <mergeCell ref="H1615:H1619"/>
    <mergeCell ref="A1620:A1624"/>
    <mergeCell ref="B1620:B1624"/>
    <mergeCell ref="H1620:H1624"/>
    <mergeCell ref="A1625:A1629"/>
    <mergeCell ref="B1625:B1629"/>
    <mergeCell ref="B1590:B1594"/>
    <mergeCell ref="A1563:A1567"/>
    <mergeCell ref="A1568:A1572"/>
    <mergeCell ref="A1573:A1577"/>
    <mergeCell ref="A1578:A1582"/>
    <mergeCell ref="D1542:G1546"/>
    <mergeCell ref="A1595:A1599"/>
    <mergeCell ref="A1034:A1036"/>
    <mergeCell ref="A1142:A1144"/>
    <mergeCell ref="A1117:A1119"/>
    <mergeCell ref="B1308:B1310"/>
    <mergeCell ref="A1172:A1174"/>
    <mergeCell ref="A1175:A1177"/>
    <mergeCell ref="A1178:A1180"/>
    <mergeCell ref="B1095:H1095"/>
    <mergeCell ref="A1096:A1098"/>
    <mergeCell ref="B1096:B1098"/>
    <mergeCell ref="A1099:A1101"/>
    <mergeCell ref="B1080:B1082"/>
    <mergeCell ref="A1160:A1162"/>
    <mergeCell ref="B1058:B1060"/>
    <mergeCell ref="B1061:B1063"/>
    <mergeCell ref="A1275:A1277"/>
    <mergeCell ref="A1278:A1280"/>
    <mergeCell ref="A1193:A1195"/>
    <mergeCell ref="B1043:B1045"/>
    <mergeCell ref="A1080:A1082"/>
    <mergeCell ref="A1083:A1085"/>
    <mergeCell ref="B1046:B1048"/>
    <mergeCell ref="A1139:A1141"/>
    <mergeCell ref="B1102:B1104"/>
    <mergeCell ref="B1064:B1066"/>
    <mergeCell ref="B1142:B1144"/>
    <mergeCell ref="H1145:H1147"/>
    <mergeCell ref="B1148:B1150"/>
    <mergeCell ref="B1154:B1156"/>
    <mergeCell ref="H1105:H1107"/>
    <mergeCell ref="A1199:A1201"/>
    <mergeCell ref="B1199:B1201"/>
    <mergeCell ref="A903:G903"/>
    <mergeCell ref="B614:B618"/>
    <mergeCell ref="B619:B623"/>
    <mergeCell ref="B624:B628"/>
    <mergeCell ref="A732:A736"/>
    <mergeCell ref="B732:B736"/>
    <mergeCell ref="A716:A720"/>
    <mergeCell ref="B716:B720"/>
    <mergeCell ref="H634:H635"/>
    <mergeCell ref="A742:A746"/>
    <mergeCell ref="B742:B746"/>
    <mergeCell ref="C640:C641"/>
    <mergeCell ref="D640:D641"/>
    <mergeCell ref="E640:E641"/>
    <mergeCell ref="F640:F641"/>
    <mergeCell ref="B858:B861"/>
    <mergeCell ref="A862:A863"/>
    <mergeCell ref="A681:A685"/>
    <mergeCell ref="A891:A893"/>
    <mergeCell ref="A894:A896"/>
    <mergeCell ref="H869:H870"/>
    <mergeCell ref="A877:A880"/>
    <mergeCell ref="B891:B893"/>
    <mergeCell ref="B634:B639"/>
    <mergeCell ref="C634:C635"/>
    <mergeCell ref="D634:D635"/>
    <mergeCell ref="E634:E635"/>
    <mergeCell ref="F634:F635"/>
    <mergeCell ref="A777:A781"/>
    <mergeCell ref="B777:B781"/>
    <mergeCell ref="A782:A786"/>
    <mergeCell ref="B782:B786"/>
    <mergeCell ref="B30:B31"/>
    <mergeCell ref="B577:B581"/>
    <mergeCell ref="A582:A586"/>
    <mergeCell ref="B646:B650"/>
    <mergeCell ref="A858:A861"/>
    <mergeCell ref="A838:A841"/>
    <mergeCell ref="B838:B841"/>
    <mergeCell ref="A842:A844"/>
    <mergeCell ref="B842:B844"/>
    <mergeCell ref="B604:B608"/>
    <mergeCell ref="A147:A150"/>
    <mergeCell ref="B207:B211"/>
    <mergeCell ref="A212:A216"/>
    <mergeCell ref="B212:B216"/>
    <mergeCell ref="A217:A219"/>
    <mergeCell ref="B217:B219"/>
    <mergeCell ref="A228:A230"/>
    <mergeCell ref="A257:A261"/>
    <mergeCell ref="A241:A245"/>
    <mergeCell ref="A231:A235"/>
    <mergeCell ref="B437:B441"/>
    <mergeCell ref="A157:A161"/>
    <mergeCell ref="B157:B161"/>
    <mergeCell ref="B412:B416"/>
    <mergeCell ref="B506:B510"/>
    <mergeCell ref="A511:A515"/>
    <mergeCell ref="A427:A431"/>
    <mergeCell ref="A297:A301"/>
    <mergeCell ref="B147:B151"/>
    <mergeCell ref="B182:B186"/>
    <mergeCell ref="A197:A201"/>
    <mergeCell ref="A137:A141"/>
    <mergeCell ref="B3336:B3340"/>
    <mergeCell ref="A3194:A3196"/>
    <mergeCell ref="H3102:H3106"/>
    <mergeCell ref="H2985:H2989"/>
    <mergeCell ref="A3011:A3015"/>
    <mergeCell ref="B3011:B3015"/>
    <mergeCell ref="B3067:B3071"/>
    <mergeCell ref="A2:H2"/>
    <mergeCell ref="G4:G5"/>
    <mergeCell ref="D4:D5"/>
    <mergeCell ref="C4:C5"/>
    <mergeCell ref="A4:A5"/>
    <mergeCell ref="H4:H5"/>
    <mergeCell ref="A12:G12"/>
    <mergeCell ref="A7:H7"/>
    <mergeCell ref="B4:B5"/>
    <mergeCell ref="B8:B11"/>
    <mergeCell ref="A8:A11"/>
    <mergeCell ref="B13:B15"/>
    <mergeCell ref="A13:A15"/>
    <mergeCell ref="E4:E5"/>
    <mergeCell ref="A32:A33"/>
    <mergeCell ref="B32:B33"/>
    <mergeCell ref="A16:A17"/>
    <mergeCell ref="B16:B17"/>
    <mergeCell ref="A18:A19"/>
    <mergeCell ref="B18:B19"/>
    <mergeCell ref="A20:A21"/>
    <mergeCell ref="B20:B21"/>
    <mergeCell ref="A22:A23"/>
    <mergeCell ref="B22:B23"/>
    <mergeCell ref="A30:A31"/>
    <mergeCell ref="A177:A181"/>
    <mergeCell ref="B177:B181"/>
    <mergeCell ref="A182:A186"/>
    <mergeCell ref="H134:H135"/>
    <mergeCell ref="B127:B131"/>
    <mergeCell ref="B132:B136"/>
    <mergeCell ref="B137:B141"/>
    <mergeCell ref="A3460:A3464"/>
    <mergeCell ref="B3460:B3464"/>
    <mergeCell ref="A2948:A2950"/>
    <mergeCell ref="A2951:A2953"/>
    <mergeCell ref="A2954:A2956"/>
    <mergeCell ref="A2957:A2959"/>
    <mergeCell ref="B2951:B2953"/>
    <mergeCell ref="B2954:B2956"/>
    <mergeCell ref="B2957:B2959"/>
    <mergeCell ref="A2980:A2984"/>
    <mergeCell ref="B2980:B2984"/>
    <mergeCell ref="B3201:B3203"/>
    <mergeCell ref="A3216:A3218"/>
    <mergeCell ref="B3216:B3218"/>
    <mergeCell ref="A3219:A3221"/>
    <mergeCell ref="A3026:A3030"/>
    <mergeCell ref="B3026:B3030"/>
    <mergeCell ref="A3201:A3203"/>
    <mergeCell ref="A3231:H3231"/>
    <mergeCell ref="A3163:A3167"/>
    <mergeCell ref="B3163:B3167"/>
    <mergeCell ref="A3122:A3126"/>
    <mergeCell ref="A3331:A3335"/>
    <mergeCell ref="B3331:B3335"/>
    <mergeCell ref="A3336:A3340"/>
    <mergeCell ref="A947:A949"/>
    <mergeCell ref="B947:B949"/>
    <mergeCell ref="A950:A952"/>
    <mergeCell ref="B862:B863"/>
    <mergeCell ref="A944:A946"/>
    <mergeCell ref="B944:B946"/>
    <mergeCell ref="H944:H946"/>
    <mergeCell ref="A34:A35"/>
    <mergeCell ref="B34:B35"/>
    <mergeCell ref="B317:B321"/>
    <mergeCell ref="A322:A326"/>
    <mergeCell ref="B322:B326"/>
    <mergeCell ref="A107:A111"/>
    <mergeCell ref="A122:A126"/>
    <mergeCell ref="A80:H80"/>
    <mergeCell ref="A207:A211"/>
    <mergeCell ref="B223:B227"/>
    <mergeCell ref="A220:A222"/>
    <mergeCell ref="B220:B222"/>
    <mergeCell ref="A223:A227"/>
    <mergeCell ref="A202:A206"/>
    <mergeCell ref="A36:A37"/>
    <mergeCell ref="B36:B37"/>
    <mergeCell ref="A38:A39"/>
    <mergeCell ref="B38:B39"/>
    <mergeCell ref="A112:A116"/>
    <mergeCell ref="A40:G40"/>
    <mergeCell ref="H38:H39"/>
    <mergeCell ref="B192:B196"/>
    <mergeCell ref="B102:B106"/>
    <mergeCell ref="A117:A121"/>
    <mergeCell ref="B257:B261"/>
    <mergeCell ref="A1114:A1116"/>
    <mergeCell ref="B1013:B1015"/>
    <mergeCell ref="B1016:B1018"/>
    <mergeCell ref="A1055:A1057"/>
    <mergeCell ref="A1058:A1060"/>
    <mergeCell ref="A1061:A1063"/>
    <mergeCell ref="A1064:A1066"/>
    <mergeCell ref="B1040:B1042"/>
    <mergeCell ref="A1037:A1039"/>
    <mergeCell ref="B1108:B1110"/>
    <mergeCell ref="B1114:B1116"/>
    <mergeCell ref="B417:B421"/>
    <mergeCell ref="B422:B426"/>
    <mergeCell ref="A561:H561"/>
    <mergeCell ref="A562:A566"/>
    <mergeCell ref="B562:B566"/>
    <mergeCell ref="A567:A571"/>
    <mergeCell ref="B567:B571"/>
    <mergeCell ref="A572:A576"/>
    <mergeCell ref="B793:B796"/>
    <mergeCell ref="A792:H792"/>
    <mergeCell ref="A793:A796"/>
    <mergeCell ref="B877:B880"/>
    <mergeCell ref="B457:B461"/>
    <mergeCell ref="B462:B466"/>
    <mergeCell ref="B681:B685"/>
    <mergeCell ref="A851:A852"/>
    <mergeCell ref="H953:H955"/>
    <mergeCell ref="B869:B870"/>
    <mergeCell ref="B950:B952"/>
    <mergeCell ref="A953:A955"/>
    <mergeCell ref="B937:B939"/>
    <mergeCell ref="B1117:B1119"/>
    <mergeCell ref="H1108:H1110"/>
    <mergeCell ref="H1117:H1119"/>
    <mergeCell ref="H1136:H1138"/>
    <mergeCell ref="B1139:B1141"/>
    <mergeCell ref="B1190:B1192"/>
    <mergeCell ref="B1193:B1195"/>
    <mergeCell ref="A1521:A1525"/>
    <mergeCell ref="A1526:A1530"/>
    <mergeCell ref="B1092:B1094"/>
    <mergeCell ref="B1099:B1101"/>
    <mergeCell ref="A1002:H1002"/>
    <mergeCell ref="A1010:A1012"/>
    <mergeCell ref="A1013:A1015"/>
    <mergeCell ref="A1016:A1018"/>
    <mergeCell ref="A1003:A1005"/>
    <mergeCell ref="B1010:B1012"/>
    <mergeCell ref="A1111:A1113"/>
    <mergeCell ref="B1105:B1107"/>
    <mergeCell ref="B1049:B1051"/>
    <mergeCell ref="A1182:A1186"/>
    <mergeCell ref="B1127:B1129"/>
    <mergeCell ref="B1130:B1132"/>
    <mergeCell ref="A1516:A1520"/>
    <mergeCell ref="B1485:B1489"/>
    <mergeCell ref="A1479:H1479"/>
    <mergeCell ref="D1521:G1525"/>
    <mergeCell ref="H1474:H1478"/>
    <mergeCell ref="B1433:B1437"/>
    <mergeCell ref="B1317:B1319"/>
    <mergeCell ref="B1320:B1322"/>
    <mergeCell ref="B1323:B1325"/>
    <mergeCell ref="A937:A939"/>
    <mergeCell ref="B1025:B1027"/>
    <mergeCell ref="B1028:B1030"/>
    <mergeCell ref="B1031:B1033"/>
    <mergeCell ref="A986:G986"/>
    <mergeCell ref="A987:A991"/>
    <mergeCell ref="B1077:B1079"/>
    <mergeCell ref="B929:B932"/>
    <mergeCell ref="A924:G924"/>
    <mergeCell ref="H956:H958"/>
    <mergeCell ref="H919:H923"/>
    <mergeCell ref="B956:B958"/>
    <mergeCell ref="B1052:B1054"/>
    <mergeCell ref="B1055:B1057"/>
    <mergeCell ref="H978:H979"/>
    <mergeCell ref="A976:A977"/>
    <mergeCell ref="A965:A967"/>
    <mergeCell ref="A971:A973"/>
    <mergeCell ref="B971:B973"/>
    <mergeCell ref="A929:A932"/>
    <mergeCell ref="A962:A964"/>
    <mergeCell ref="B962:B964"/>
    <mergeCell ref="H971:H973"/>
    <mergeCell ref="H959:H961"/>
    <mergeCell ref="B984:B985"/>
    <mergeCell ref="B987:B991"/>
    <mergeCell ref="B968:B970"/>
    <mergeCell ref="A1022:A1024"/>
    <mergeCell ref="H937:H939"/>
    <mergeCell ref="A940:A943"/>
    <mergeCell ref="B940:B943"/>
    <mergeCell ref="H940:H943"/>
    <mergeCell ref="B2697:B2701"/>
    <mergeCell ref="B1398:B1400"/>
    <mergeCell ref="B1374:B1376"/>
    <mergeCell ref="B1377:B1379"/>
    <mergeCell ref="B1380:B1382"/>
    <mergeCell ref="B1383:B1385"/>
    <mergeCell ref="B1532:B1536"/>
    <mergeCell ref="B1537:B1541"/>
    <mergeCell ref="B1542:B1546"/>
    <mergeCell ref="B1511:B1515"/>
    <mergeCell ref="B1516:B1520"/>
    <mergeCell ref="B1521:B1525"/>
    <mergeCell ref="B1526:B1530"/>
    <mergeCell ref="B1490:B1494"/>
    <mergeCell ref="B1495:B1499"/>
    <mergeCell ref="B1500:B1504"/>
    <mergeCell ref="B1506:B1510"/>
    <mergeCell ref="B1464:B1468"/>
    <mergeCell ref="B1801:B1805"/>
    <mergeCell ref="B1916:B1920"/>
    <mergeCell ref="B1911:B1915"/>
    <mergeCell ref="B1890:B1894"/>
    <mergeCell ref="B1469:B1473"/>
    <mergeCell ref="B1474:B1478"/>
    <mergeCell ref="B1605:B1609"/>
    <mergeCell ref="B1449:B1453"/>
    <mergeCell ref="B1454:B1458"/>
    <mergeCell ref="B1459:B1463"/>
    <mergeCell ref="B1428:B1432"/>
    <mergeCell ref="B1547:B1551"/>
    <mergeCell ref="B1655:B1659"/>
    <mergeCell ref="A1685:H1685"/>
    <mergeCell ref="A2692:A2696"/>
    <mergeCell ref="B2692:B2696"/>
    <mergeCell ref="B2652:B2656"/>
    <mergeCell ref="A1864:A1868"/>
    <mergeCell ref="B1837:B1841"/>
    <mergeCell ref="B1842:H1842"/>
    <mergeCell ref="B1827:B1831"/>
    <mergeCell ref="H1895:H1899"/>
    <mergeCell ref="B1900:B1904"/>
    <mergeCell ref="H1900:H1904"/>
    <mergeCell ref="H1885:H1889"/>
    <mergeCell ref="H1670:H1674"/>
    <mergeCell ref="A1630:A1634"/>
    <mergeCell ref="B1630:B1634"/>
    <mergeCell ref="A1635:A1639"/>
    <mergeCell ref="H1711:H1715"/>
    <mergeCell ref="A1665:A1669"/>
    <mergeCell ref="A1716:A1720"/>
    <mergeCell ref="A1756:A1760"/>
    <mergeCell ref="B1791:B1795"/>
    <mergeCell ref="A1796:A1800"/>
    <mergeCell ref="B2510:B2514"/>
    <mergeCell ref="A1816:A1820"/>
    <mergeCell ref="B1906:B1910"/>
    <mergeCell ref="B2672:B2676"/>
    <mergeCell ref="H1706:H1710"/>
    <mergeCell ref="H1645:H1649"/>
    <mergeCell ref="H1916:H1920"/>
    <mergeCell ref="A1655:A1659"/>
    <mergeCell ref="H1655:H1659"/>
    <mergeCell ref="A1645:A1649"/>
    <mergeCell ref="B1645:B1649"/>
    <mergeCell ref="A1791:A1795"/>
    <mergeCell ref="A1994:A1998"/>
    <mergeCell ref="B1994:B1998"/>
    <mergeCell ref="H1994:H1998"/>
    <mergeCell ref="A2015:A2019"/>
    <mergeCell ref="B2015:B2019"/>
    <mergeCell ref="A1983:A1987"/>
    <mergeCell ref="B1983:B1987"/>
    <mergeCell ref="H1983:H1987"/>
    <mergeCell ref="H1933:H1937"/>
    <mergeCell ref="H2592:H2596"/>
    <mergeCell ref="H2597:H2601"/>
    <mergeCell ref="B1858:H1858"/>
    <mergeCell ref="H1869:H1873"/>
    <mergeCell ref="A1584:A1588"/>
    <mergeCell ref="A1711:A1715"/>
    <mergeCell ref="A1821:A1825"/>
    <mergeCell ref="B1821:B1825"/>
    <mergeCell ref="H1821:H1825"/>
    <mergeCell ref="A1706:A1710"/>
    <mergeCell ref="B1584:B1588"/>
    <mergeCell ref="B1595:B1599"/>
    <mergeCell ref="A1600:A1604"/>
    <mergeCell ref="B1600:B1604"/>
    <mergeCell ref="H1665:H1669"/>
    <mergeCell ref="A1670:A1674"/>
    <mergeCell ref="B1670:B1674"/>
    <mergeCell ref="H1605:H1609"/>
    <mergeCell ref="A1610:A1614"/>
    <mergeCell ref="B1610:B1614"/>
    <mergeCell ref="H1610:H1614"/>
    <mergeCell ref="A1660:A1664"/>
    <mergeCell ref="H2663:H2665"/>
    <mergeCell ref="B1905:H1905"/>
    <mergeCell ref="A1895:A1899"/>
    <mergeCell ref="H1890:H1894"/>
    <mergeCell ref="A2060:A2064"/>
    <mergeCell ref="B2060:B2064"/>
    <mergeCell ref="H1999:H2003"/>
    <mergeCell ref="H2060:H2064"/>
    <mergeCell ref="A1906:A1910"/>
    <mergeCell ref="B1885:B1889"/>
    <mergeCell ref="H1960:H1964"/>
    <mergeCell ref="B1972:B1976"/>
    <mergeCell ref="A1960:A1964"/>
    <mergeCell ref="B1960:B1964"/>
    <mergeCell ref="B1874:B1878"/>
    <mergeCell ref="H1874:H1878"/>
    <mergeCell ref="H1796:H1800"/>
    <mergeCell ref="B1954:H1954"/>
    <mergeCell ref="B1966:B1970"/>
    <mergeCell ref="A1955:A1959"/>
    <mergeCell ref="B1955:B1959"/>
    <mergeCell ref="H1955:H1959"/>
    <mergeCell ref="B2104:B2108"/>
    <mergeCell ref="H2104:H2108"/>
    <mergeCell ref="A2104:A2108"/>
    <mergeCell ref="A1999:A2003"/>
    <mergeCell ref="B1999:B2003"/>
    <mergeCell ref="B2009:B2013"/>
    <mergeCell ref="H2009:H2013"/>
    <mergeCell ref="B2014:H2014"/>
    <mergeCell ref="A2025:A2029"/>
    <mergeCell ref="B2025:B2029"/>
    <mergeCell ref="H1966:H1970"/>
    <mergeCell ref="B1879:H1879"/>
    <mergeCell ref="B1706:B1710"/>
    <mergeCell ref="B1711:B1715"/>
    <mergeCell ref="B1776:B1780"/>
    <mergeCell ref="H1776:H1780"/>
    <mergeCell ref="B1781:B1785"/>
    <mergeCell ref="H1781:H1785"/>
    <mergeCell ref="B1786:B1790"/>
    <mergeCell ref="H1786:H1790"/>
    <mergeCell ref="B1933:B1937"/>
    <mergeCell ref="D1532:G1536"/>
    <mergeCell ref="D1537:G1541"/>
    <mergeCell ref="B1480:B1484"/>
    <mergeCell ref="A1505:H1505"/>
    <mergeCell ref="A1531:H1531"/>
    <mergeCell ref="H1848:H1852"/>
    <mergeCell ref="H1859:H1863"/>
    <mergeCell ref="B1665:B1669"/>
    <mergeCell ref="H1853:H1857"/>
    <mergeCell ref="H1911:H1915"/>
    <mergeCell ref="A1916:A1920"/>
    <mergeCell ref="A1921:A1925"/>
    <mergeCell ref="B1921:B1925"/>
    <mergeCell ref="H1843:H1847"/>
    <mergeCell ref="H1761:H1765"/>
    <mergeCell ref="B1696:B1700"/>
    <mergeCell ref="A1701:A1705"/>
    <mergeCell ref="A1771:A1775"/>
    <mergeCell ref="B1771:B1775"/>
    <mergeCell ref="H1771:H1775"/>
    <mergeCell ref="A1766:A1770"/>
    <mergeCell ref="B1278:B1280"/>
    <mergeCell ref="A1332:A1334"/>
    <mergeCell ref="B1413:B1417"/>
    <mergeCell ref="B1418:B1422"/>
    <mergeCell ref="B1423:B1427"/>
    <mergeCell ref="A1380:A1382"/>
    <mergeCell ref="A1428:A1432"/>
    <mergeCell ref="A1464:A1468"/>
    <mergeCell ref="A1469:A1473"/>
    <mergeCell ref="A1438:H1438"/>
    <mergeCell ref="A1439:A1443"/>
    <mergeCell ref="A1444:A1448"/>
    <mergeCell ref="A1495:A1499"/>
    <mergeCell ref="A1500:A1504"/>
    <mergeCell ref="H1526:H1530"/>
    <mergeCell ref="D1500:G1504"/>
    <mergeCell ref="A1433:A1437"/>
    <mergeCell ref="A1454:A1458"/>
    <mergeCell ref="H1464:H1468"/>
    <mergeCell ref="B1305:B1307"/>
    <mergeCell ref="H1428:H1432"/>
    <mergeCell ref="B1341:B1343"/>
    <mergeCell ref="A1392:A1394"/>
    <mergeCell ref="A1395:A1397"/>
    <mergeCell ref="A1362:A1364"/>
    <mergeCell ref="A1408:A1412"/>
    <mergeCell ref="A1413:A1417"/>
    <mergeCell ref="A1418:A1422"/>
    <mergeCell ref="A1423:A1427"/>
    <mergeCell ref="B1439:B1443"/>
    <mergeCell ref="B1444:B1448"/>
    <mergeCell ref="A1532:A1536"/>
    <mergeCell ref="A1537:A1541"/>
    <mergeCell ref="A1542:A1546"/>
    <mergeCell ref="A1552:A1556"/>
    <mergeCell ref="A1558:A1562"/>
    <mergeCell ref="A1344:A1346"/>
    <mergeCell ref="A1347:A1349"/>
    <mergeCell ref="A1350:A1352"/>
    <mergeCell ref="A1353:A1355"/>
    <mergeCell ref="A1386:A1388"/>
    <mergeCell ref="A1031:A1033"/>
    <mergeCell ref="B1133:B1135"/>
    <mergeCell ref="B1136:B1138"/>
    <mergeCell ref="B1145:B1147"/>
    <mergeCell ref="A1260:A1262"/>
    <mergeCell ref="A1263:A1265"/>
    <mergeCell ref="A1267:A1271"/>
    <mergeCell ref="A1227:A1229"/>
    <mergeCell ref="A1190:A1192"/>
    <mergeCell ref="B1395:B1397"/>
    <mergeCell ref="B1344:B1346"/>
    <mergeCell ref="B1347:B1349"/>
    <mergeCell ref="B1350:B1352"/>
    <mergeCell ref="B1206:B1210"/>
    <mergeCell ref="A1239:A1241"/>
    <mergeCell ref="A1230:A1232"/>
    <mergeCell ref="B1215:B1218"/>
    <mergeCell ref="B1219:B1222"/>
    <mergeCell ref="B1227:B1229"/>
    <mergeCell ref="A1086:A1088"/>
    <mergeCell ref="A1089:A1091"/>
    <mergeCell ref="A1092:A1094"/>
    <mergeCell ref="A1219:A1222"/>
    <mergeCell ref="A1127:A1129"/>
    <mergeCell ref="A1130:A1132"/>
    <mergeCell ref="A1133:A1135"/>
    <mergeCell ref="B1187:B1189"/>
    <mergeCell ref="B1239:B1241"/>
    <mergeCell ref="B1245:H1245"/>
    <mergeCell ref="B1353:B1355"/>
    <mergeCell ref="A1320:A1322"/>
    <mergeCell ref="A1323:A1325"/>
    <mergeCell ref="B1006:H1006"/>
    <mergeCell ref="B1003:B1005"/>
    <mergeCell ref="H1154:H1156"/>
    <mergeCell ref="B1157:B1159"/>
    <mergeCell ref="B1160:B1162"/>
    <mergeCell ref="B1163:B1165"/>
    <mergeCell ref="H1163:H1165"/>
    <mergeCell ref="B1166:B1168"/>
    <mergeCell ref="B1169:B1171"/>
    <mergeCell ref="B1233:B1235"/>
    <mergeCell ref="A1040:A1042"/>
    <mergeCell ref="A1046:A1048"/>
    <mergeCell ref="A1049:A1051"/>
    <mergeCell ref="A1052:A1054"/>
    <mergeCell ref="A1067:A1069"/>
    <mergeCell ref="A1070:A1072"/>
    <mergeCell ref="A1073:A1075"/>
    <mergeCell ref="A1077:A1079"/>
    <mergeCell ref="H1142:H1144"/>
    <mergeCell ref="A1043:A1045"/>
    <mergeCell ref="B1223:B1226"/>
    <mergeCell ref="A1223:A1226"/>
    <mergeCell ref="B1175:B1177"/>
    <mergeCell ref="B1178:B1180"/>
    <mergeCell ref="H1178:H1180"/>
    <mergeCell ref="B1111:B1113"/>
    <mergeCell ref="H1086:H1088"/>
    <mergeCell ref="B1089:B1091"/>
    <mergeCell ref="A1102:A1104"/>
    <mergeCell ref="H1223:H1226"/>
    <mergeCell ref="H1111:H1113"/>
    <mergeCell ref="H1233:H1235"/>
    <mergeCell ref="B1120:H1120"/>
    <mergeCell ref="B1246:B1250"/>
    <mergeCell ref="B1266:H1266"/>
    <mergeCell ref="B1267:B1271"/>
    <mergeCell ref="B1272:B1274"/>
    <mergeCell ref="B1275:B1277"/>
    <mergeCell ref="B1263:B1265"/>
    <mergeCell ref="B1236:B1238"/>
    <mergeCell ref="A1246:A1250"/>
    <mergeCell ref="A1254:A1256"/>
    <mergeCell ref="A1356:A1358"/>
    <mergeCell ref="B1202:B1204"/>
    <mergeCell ref="A1196:A1198"/>
    <mergeCell ref="A1187:A1189"/>
    <mergeCell ref="A1272:A1274"/>
    <mergeCell ref="H1193:H1195"/>
    <mergeCell ref="H1347:H1349"/>
    <mergeCell ref="H1353:H1355"/>
    <mergeCell ref="H1139:H1141"/>
    <mergeCell ref="B1290:B1292"/>
    <mergeCell ref="B1182:B1186"/>
    <mergeCell ref="B1151:B1153"/>
    <mergeCell ref="B1242:B1244"/>
    <mergeCell ref="H1151:H1153"/>
    <mergeCell ref="B1121:B1125"/>
    <mergeCell ref="B1126:H1126"/>
    <mergeCell ref="H1172:H1174"/>
    <mergeCell ref="B1251:B1253"/>
    <mergeCell ref="B1257:B1259"/>
    <mergeCell ref="H1236:H1238"/>
    <mergeCell ref="A1335:A1337"/>
    <mergeCell ref="A1338:A1340"/>
    <mergeCell ref="B2717:B2721"/>
    <mergeCell ref="B2712:B2716"/>
    <mergeCell ref="H2722:H2726"/>
    <mergeCell ref="A2748:A2749"/>
    <mergeCell ref="B2748:B2749"/>
    <mergeCell ref="A1843:A1847"/>
    <mergeCell ref="A1826:H1826"/>
    <mergeCell ref="A1731:A1735"/>
    <mergeCell ref="H1864:H1868"/>
    <mergeCell ref="B2657:B2661"/>
    <mergeCell ref="A2687:A2691"/>
    <mergeCell ref="B2687:B2691"/>
    <mergeCell ref="A2532:A2533"/>
    <mergeCell ref="A1911:A1915"/>
    <mergeCell ref="A1890:A1894"/>
    <mergeCell ref="A1900:A1904"/>
    <mergeCell ref="H1906:H1910"/>
    <mergeCell ref="H1972:H1976"/>
    <mergeCell ref="B1895:B1899"/>
    <mergeCell ref="A1869:A1873"/>
    <mergeCell ref="A1885:A1889"/>
    <mergeCell ref="A1786:A1790"/>
    <mergeCell ref="A2510:A2514"/>
    <mergeCell ref="A1848:A1852"/>
    <mergeCell ref="A1859:A1863"/>
    <mergeCell ref="B1859:B1863"/>
    <mergeCell ref="A1832:A1836"/>
    <mergeCell ref="A1837:A1841"/>
    <mergeCell ref="A1827:A1831"/>
    <mergeCell ref="A1806:A1810"/>
    <mergeCell ref="A1811:A1815"/>
    <mergeCell ref="B1811:B1815"/>
    <mergeCell ref="B3041:B3045"/>
    <mergeCell ref="B2924:B2926"/>
    <mergeCell ref="A2836:H2836"/>
    <mergeCell ref="B3016:B3020"/>
    <mergeCell ref="B3418:B3419"/>
    <mergeCell ref="A3418:A3419"/>
    <mergeCell ref="A3383:A3386"/>
    <mergeCell ref="B3406:B3407"/>
    <mergeCell ref="A3406:A3407"/>
    <mergeCell ref="A3390:A3391"/>
    <mergeCell ref="B3390:B3391"/>
    <mergeCell ref="A3152:A3156"/>
    <mergeCell ref="B3152:B3156"/>
    <mergeCell ref="A3382:H3382"/>
    <mergeCell ref="B3388:B3389"/>
    <mergeCell ref="A3388:A3389"/>
    <mergeCell ref="B3404:B3405"/>
    <mergeCell ref="A3404:A3405"/>
    <mergeCell ref="A3403:H3403"/>
    <mergeCell ref="A3387:H3387"/>
    <mergeCell ref="B3383:B3386"/>
    <mergeCell ref="A3193:H3193"/>
    <mergeCell ref="B3310:B3314"/>
    <mergeCell ref="H3310:H3314"/>
    <mergeCell ref="A3274:A3278"/>
    <mergeCell ref="A3232:A3236"/>
    <mergeCell ref="A3210:A3212"/>
    <mergeCell ref="B3210:B3212"/>
    <mergeCell ref="A3213:A3215"/>
    <mergeCell ref="B3346:B3350"/>
    <mergeCell ref="A3300:A3304"/>
    <mergeCell ref="B3274:B3278"/>
    <mergeCell ref="B3168:B3172"/>
    <mergeCell ref="A3173:A3177"/>
    <mergeCell ref="B3173:B3177"/>
    <mergeCell ref="B3198:B3200"/>
    <mergeCell ref="A3197:H3197"/>
    <mergeCell ref="A3315:A3319"/>
    <mergeCell ref="H3263:H3267"/>
    <mergeCell ref="A2755:A2756"/>
    <mergeCell ref="A3268:H3268"/>
    <mergeCell ref="A3289:A3293"/>
    <mergeCell ref="B3315:B3319"/>
    <mergeCell ref="B3263:B3267"/>
    <mergeCell ref="A2844:H2844"/>
    <mergeCell ref="A2845:A2846"/>
    <mergeCell ref="B2845:B2846"/>
    <mergeCell ref="A2816:A2818"/>
    <mergeCell ref="B2816:B2818"/>
    <mergeCell ref="A2821:H2821"/>
    <mergeCell ref="B2822:B2823"/>
    <mergeCell ref="A2829:H2829"/>
    <mergeCell ref="H3067:H3071"/>
    <mergeCell ref="B2990:B2994"/>
    <mergeCell ref="B3001:B3005"/>
    <mergeCell ref="A2902:H2902"/>
    <mergeCell ref="A2905:A2906"/>
    <mergeCell ref="B2930:B2932"/>
    <mergeCell ref="B2933:B2935"/>
    <mergeCell ref="B2936:B2938"/>
    <mergeCell ref="A2927:A2929"/>
    <mergeCell ref="H3062:H3066"/>
    <mergeCell ref="H3052:H3056"/>
    <mergeCell ref="A3198:A3200"/>
    <mergeCell ref="A2750:A2751"/>
    <mergeCell ref="A2773:A2774"/>
    <mergeCell ref="B2773:B2774"/>
    <mergeCell ref="A2770:H2770"/>
    <mergeCell ref="B2762:B2763"/>
    <mergeCell ref="A2964:A2968"/>
    <mergeCell ref="H3082:H3086"/>
    <mergeCell ref="A2939:A2941"/>
    <mergeCell ref="A2942:A2944"/>
    <mergeCell ref="A2945:A2947"/>
    <mergeCell ref="B2960:B2962"/>
    <mergeCell ref="A3188:A3192"/>
    <mergeCell ref="B3188:B3192"/>
    <mergeCell ref="H3188:H3192"/>
    <mergeCell ref="A3183:A3187"/>
    <mergeCell ref="B3183:B3187"/>
    <mergeCell ref="H3057:H3061"/>
    <mergeCell ref="A3062:A3066"/>
    <mergeCell ref="B3062:B3066"/>
    <mergeCell ref="A3067:A3071"/>
    <mergeCell ref="H3016:H3020"/>
    <mergeCell ref="H3041:H3045"/>
    <mergeCell ref="A3097:A3101"/>
    <mergeCell ref="B3097:B3101"/>
    <mergeCell ref="B2780:B2781"/>
    <mergeCell ref="A3178:A3182"/>
    <mergeCell ref="B3178:B3182"/>
    <mergeCell ref="A3132:A3136"/>
    <mergeCell ref="B3132:B3136"/>
    <mergeCell ref="A3137:A3141"/>
    <mergeCell ref="A3157:A3161"/>
    <mergeCell ref="B3157:B3161"/>
    <mergeCell ref="A3417:H3417"/>
    <mergeCell ref="H3315:H3319"/>
    <mergeCell ref="B3258:B3262"/>
    <mergeCell ref="H3258:H3262"/>
    <mergeCell ref="A3248:A3252"/>
    <mergeCell ref="B3248:B3252"/>
    <mergeCell ref="A3253:A3257"/>
    <mergeCell ref="A3279:A3283"/>
    <mergeCell ref="H3183:H3187"/>
    <mergeCell ref="A3367:A3371"/>
    <mergeCell ref="H3367:H3371"/>
    <mergeCell ref="A3372:A3376"/>
    <mergeCell ref="A3377:A3381"/>
    <mergeCell ref="H1365:H1367"/>
    <mergeCell ref="A1776:A1780"/>
    <mergeCell ref="A2738:A2739"/>
    <mergeCell ref="H2633:H2636"/>
    <mergeCell ref="B3057:B3061"/>
    <mergeCell ref="B2728:B2730"/>
    <mergeCell ref="A3263:A3267"/>
    <mergeCell ref="A3346:A3350"/>
    <mergeCell ref="B2830:B2831"/>
    <mergeCell ref="B2798:B2800"/>
    <mergeCell ref="A2801:A2803"/>
    <mergeCell ref="H3036:H3040"/>
    <mergeCell ref="A1874:A1878"/>
    <mergeCell ref="B2707:B2711"/>
    <mergeCell ref="B2753:B2754"/>
    <mergeCell ref="A2792:A2794"/>
    <mergeCell ref="A3117:A3121"/>
    <mergeCell ref="B3117:B3121"/>
    <mergeCell ref="H3117:H3121"/>
    <mergeCell ref="H3157:H3161"/>
    <mergeCell ref="B2771:B2772"/>
    <mergeCell ref="A3162:H3162"/>
    <mergeCell ref="A2822:A2823"/>
    <mergeCell ref="A2852:H2852"/>
    <mergeCell ref="D2834:F2834"/>
    <mergeCell ref="A3142:A3146"/>
    <mergeCell ref="B3137:B3141"/>
    <mergeCell ref="B3122:B3126"/>
    <mergeCell ref="H3178:H3182"/>
    <mergeCell ref="H3168:H3172"/>
    <mergeCell ref="A3168:A3172"/>
    <mergeCell ref="A3057:A3061"/>
    <mergeCell ref="A2771:A2772"/>
    <mergeCell ref="A1933:A1937"/>
    <mergeCell ref="B1971:H1971"/>
    <mergeCell ref="A1927:A1931"/>
    <mergeCell ref="B1927:B1931"/>
    <mergeCell ref="H1927:H1931"/>
    <mergeCell ref="B3077:B3081"/>
    <mergeCell ref="B3092:B3096"/>
    <mergeCell ref="B2750:B2751"/>
    <mergeCell ref="B2740:B2741"/>
    <mergeCell ref="E2785:E2786"/>
    <mergeCell ref="H3087:H3091"/>
    <mergeCell ref="A3092:A3096"/>
    <mergeCell ref="A3107:A3111"/>
    <mergeCell ref="B2731:B2732"/>
    <mergeCell ref="A2752:H2752"/>
    <mergeCell ref="A1966:A1970"/>
    <mergeCell ref="A2795:A2797"/>
    <mergeCell ref="A2534:A2535"/>
    <mergeCell ref="A1938:A1942"/>
    <mergeCell ref="B1938:B1942"/>
    <mergeCell ref="H1938:H1942"/>
    <mergeCell ref="B1943:H1943"/>
    <mergeCell ref="A1949:A1953"/>
    <mergeCell ref="B1869:B1873"/>
    <mergeCell ref="H1278:H1279"/>
    <mergeCell ref="B1756:B1760"/>
    <mergeCell ref="A1383:A1385"/>
    <mergeCell ref="B1408:B1412"/>
    <mergeCell ref="H1359:H1361"/>
    <mergeCell ref="H1398:H1399"/>
    <mergeCell ref="B1843:B1847"/>
    <mergeCell ref="B1853:B1857"/>
    <mergeCell ref="B1766:B1770"/>
    <mergeCell ref="H1766:H1770"/>
    <mergeCell ref="B1848:B1852"/>
    <mergeCell ref="A1853:A1857"/>
    <mergeCell ref="H1326:H1328"/>
    <mergeCell ref="H1454:H1458"/>
    <mergeCell ref="B1284:B1286"/>
    <mergeCell ref="B1287:B1289"/>
    <mergeCell ref="D1423:G1427"/>
    <mergeCell ref="A1407:H1407"/>
    <mergeCell ref="A1401:H1401"/>
    <mergeCell ref="B1402:B1406"/>
    <mergeCell ref="B1296:B1298"/>
    <mergeCell ref="B1299:B1301"/>
    <mergeCell ref="B1302:B1304"/>
    <mergeCell ref="A1290:A1292"/>
    <mergeCell ref="A1293:A1295"/>
    <mergeCell ref="A1296:A1298"/>
    <mergeCell ref="H1242:H1244"/>
    <mergeCell ref="A1281:A1283"/>
    <mergeCell ref="A1287:A1289"/>
    <mergeCell ref="B1686:B1690"/>
    <mergeCell ref="A1398:A1400"/>
    <mergeCell ref="A1389:A1391"/>
    <mergeCell ref="A1251:A1253"/>
    <mergeCell ref="A1284:A1286"/>
    <mergeCell ref="H1258:H1260"/>
    <mergeCell ref="B1386:B1388"/>
    <mergeCell ref="B1389:B1391"/>
    <mergeCell ref="B1392:B1394"/>
    <mergeCell ref="A1459:A1463"/>
    <mergeCell ref="B1701:B1705"/>
    <mergeCell ref="B1864:B1868"/>
    <mergeCell ref="H1721:H1725"/>
    <mergeCell ref="A1726:A1730"/>
    <mergeCell ref="B1761:B1765"/>
    <mergeCell ref="B1746:B1750"/>
    <mergeCell ref="H1746:H1750"/>
    <mergeCell ref="H1701:H1705"/>
    <mergeCell ref="A1761:A1765"/>
    <mergeCell ref="B1751:B1755"/>
    <mergeCell ref="H1263:H1265"/>
    <mergeCell ref="A1299:A1301"/>
    <mergeCell ref="A1302:A1304"/>
    <mergeCell ref="A1305:A1307"/>
    <mergeCell ref="A1308:A1310"/>
    <mergeCell ref="B1293:B1295"/>
    <mergeCell ref="A1326:A1328"/>
    <mergeCell ref="A1329:A1331"/>
    <mergeCell ref="B1356:B1358"/>
    <mergeCell ref="B2755:B2756"/>
    <mergeCell ref="A2765:A2766"/>
    <mergeCell ref="A2717:A2721"/>
    <mergeCell ref="A1880:A1884"/>
    <mergeCell ref="A2652:A2656"/>
    <mergeCell ref="A2746:A2747"/>
    <mergeCell ref="A2742:A2743"/>
    <mergeCell ref="A2672:A2676"/>
    <mergeCell ref="B1965:H1965"/>
    <mergeCell ref="H2642:H2645"/>
    <mergeCell ref="B2746:B2747"/>
    <mergeCell ref="B2742:B2743"/>
    <mergeCell ref="A2744:A2745"/>
    <mergeCell ref="A2995:H2995"/>
    <mergeCell ref="A2892:H2892"/>
    <mergeCell ref="A1686:A1690"/>
    <mergeCell ref="A1121:A1125"/>
    <mergeCell ref="A1402:A1406"/>
    <mergeCell ref="B1816:B1820"/>
    <mergeCell ref="H1751:H1755"/>
    <mergeCell ref="H1219:H1222"/>
    <mergeCell ref="B1172:B1174"/>
    <mergeCell ref="A1257:A1259"/>
    <mergeCell ref="B1254:B1256"/>
    <mergeCell ref="B1359:B1361"/>
    <mergeCell ref="B1362:B1364"/>
    <mergeCell ref="B1365:B1367"/>
    <mergeCell ref="B1368:B1370"/>
    <mergeCell ref="B1260:B1262"/>
    <mergeCell ref="A1314:A1316"/>
    <mergeCell ref="A1317:A1319"/>
    <mergeCell ref="A1781:A1785"/>
  </mergeCells>
  <phoneticPr fontId="0" type="noConversion"/>
  <pageMargins left="0" right="0" top="0" bottom="0" header="0.51181102362204722" footer="0.51181102362204722"/>
  <pageSetup paperSize="9" scale="83"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68"/>
  <sheetViews>
    <sheetView topLeftCell="A3456" workbookViewId="0">
      <selection activeCell="L5" sqref="L5"/>
    </sheetView>
  </sheetViews>
  <sheetFormatPr defaultRowHeight="15" x14ac:dyDescent="0.2"/>
  <cols>
    <col min="1" max="1" width="8.85546875" style="58" customWidth="1"/>
    <col min="2" max="2" width="25.140625" style="22" customWidth="1"/>
    <col min="3" max="3" width="18.7109375" style="165" customWidth="1"/>
    <col min="4" max="4" width="24" style="78" customWidth="1"/>
    <col min="5" max="5" width="17.140625" style="78" customWidth="1"/>
    <col min="6" max="6" width="20.28515625" style="93" customWidth="1"/>
    <col min="7" max="7" width="23.85546875" style="58" customWidth="1"/>
    <col min="8" max="8" width="15.140625" style="78" customWidth="1"/>
    <col min="9" max="9" width="23.5703125" style="22" customWidth="1"/>
    <col min="10" max="10" width="15.85546875" style="18" hidden="1" customWidth="1"/>
    <col min="11" max="13" width="9.140625" style="18"/>
    <col min="14" max="16384" width="9.140625" style="39"/>
  </cols>
  <sheetData>
    <row r="1" spans="1:13" x14ac:dyDescent="0.2">
      <c r="A1" s="119"/>
      <c r="B1" s="120"/>
      <c r="C1" s="164"/>
      <c r="D1" s="121"/>
      <c r="E1" s="121"/>
      <c r="F1" s="122"/>
      <c r="G1" s="123"/>
      <c r="H1" s="121"/>
      <c r="I1" s="154" t="s">
        <v>873</v>
      </c>
    </row>
    <row r="2" spans="1:13" s="37" customFormat="1" ht="33" customHeight="1" x14ac:dyDescent="0.2">
      <c r="A2" s="1248" t="s">
        <v>1391</v>
      </c>
      <c r="B2" s="1249"/>
      <c r="C2" s="1249"/>
      <c r="D2" s="1249"/>
      <c r="E2" s="1249"/>
      <c r="F2" s="1249"/>
      <c r="G2" s="1249"/>
      <c r="H2" s="1249"/>
      <c r="I2" s="1250"/>
      <c r="J2" s="16"/>
      <c r="K2" s="16"/>
      <c r="L2" s="16"/>
      <c r="M2" s="16"/>
    </row>
    <row r="3" spans="1:13" s="38" customFormat="1" ht="10.9" customHeight="1" x14ac:dyDescent="0.2">
      <c r="A3" s="124"/>
      <c r="B3" s="86"/>
      <c r="C3" s="19"/>
      <c r="D3" s="66"/>
      <c r="E3" s="66"/>
      <c r="F3" s="91"/>
      <c r="G3" s="59"/>
      <c r="H3" s="66"/>
      <c r="I3" s="125"/>
      <c r="J3" s="17"/>
      <c r="K3" s="17"/>
      <c r="L3" s="17"/>
      <c r="M3" s="17"/>
    </row>
    <row r="4" spans="1:13" s="37" customFormat="1" ht="89.25" customHeight="1" x14ac:dyDescent="0.2">
      <c r="A4" s="895" t="s">
        <v>80</v>
      </c>
      <c r="B4" s="881" t="s">
        <v>4</v>
      </c>
      <c r="C4" s="1254" t="s">
        <v>0</v>
      </c>
      <c r="D4" s="1253" t="s">
        <v>93</v>
      </c>
      <c r="E4" s="1251" t="s">
        <v>5</v>
      </c>
      <c r="F4" s="1254" t="s">
        <v>6</v>
      </c>
      <c r="G4" s="1254"/>
      <c r="H4" s="1251" t="s">
        <v>7</v>
      </c>
      <c r="I4" s="881" t="s">
        <v>79</v>
      </c>
      <c r="J4" s="16"/>
      <c r="K4" s="16"/>
      <c r="L4" s="16"/>
      <c r="M4" s="16"/>
    </row>
    <row r="5" spans="1:13" s="37" customFormat="1" x14ac:dyDescent="0.2">
      <c r="A5" s="1106"/>
      <c r="B5" s="883"/>
      <c r="C5" s="1254"/>
      <c r="D5" s="1253"/>
      <c r="E5" s="1267"/>
      <c r="F5" s="92" t="s">
        <v>9</v>
      </c>
      <c r="G5" s="738" t="s">
        <v>78</v>
      </c>
      <c r="H5" s="1252"/>
      <c r="I5" s="1106"/>
      <c r="J5" s="16"/>
      <c r="K5" s="16"/>
      <c r="L5" s="16"/>
      <c r="M5" s="16"/>
    </row>
    <row r="6" spans="1:13" s="37" customFormat="1" ht="24" customHeight="1" x14ac:dyDescent="0.2">
      <c r="A6" s="134">
        <v>1</v>
      </c>
      <c r="B6" s="134">
        <v>2</v>
      </c>
      <c r="C6" s="134">
        <v>3</v>
      </c>
      <c r="D6" s="134">
        <v>4</v>
      </c>
      <c r="E6" s="134">
        <v>5</v>
      </c>
      <c r="F6" s="93">
        <v>6</v>
      </c>
      <c r="G6" s="135">
        <v>7</v>
      </c>
      <c r="H6" s="135">
        <v>8</v>
      </c>
      <c r="I6" s="155">
        <v>9</v>
      </c>
      <c r="J6" s="16"/>
      <c r="K6" s="16"/>
      <c r="L6" s="16"/>
      <c r="M6" s="16"/>
    </row>
    <row r="7" spans="1:13" s="37" customFormat="1" ht="18" customHeight="1" x14ac:dyDescent="0.2">
      <c r="A7" s="1256" t="s">
        <v>783</v>
      </c>
      <c r="B7" s="1257"/>
      <c r="C7" s="1257"/>
      <c r="D7" s="1257"/>
      <c r="E7" s="1257"/>
      <c r="F7" s="1257"/>
      <c r="G7" s="1257"/>
      <c r="H7" s="1257"/>
      <c r="I7" s="1258"/>
      <c r="J7" s="609"/>
      <c r="K7" s="16"/>
      <c r="L7" s="16"/>
      <c r="M7" s="16"/>
    </row>
    <row r="8" spans="1:13" s="37" customFormat="1" x14ac:dyDescent="0.2">
      <c r="A8" s="1259"/>
      <c r="B8" s="1205" t="s">
        <v>19</v>
      </c>
      <c r="C8" s="33" t="s">
        <v>1</v>
      </c>
      <c r="D8" s="67">
        <f>D9+D10+D11</f>
        <v>465264.39999999997</v>
      </c>
      <c r="E8" s="67">
        <f>E9+E10+E11</f>
        <v>463510.45</v>
      </c>
      <c r="F8" s="94">
        <f>E8/D8*100</f>
        <v>99.623020802795153</v>
      </c>
      <c r="G8" s="725"/>
      <c r="H8" s="67">
        <f>H9+H10+H11</f>
        <v>463510.45</v>
      </c>
      <c r="I8" s="156"/>
      <c r="J8" s="16"/>
      <c r="K8" s="16"/>
      <c r="L8" s="16"/>
      <c r="M8" s="16"/>
    </row>
    <row r="9" spans="1:13" s="37" customFormat="1" ht="49.5" customHeight="1" x14ac:dyDescent="0.2">
      <c r="A9" s="1260"/>
      <c r="B9" s="1206"/>
      <c r="C9" s="33" t="s">
        <v>8</v>
      </c>
      <c r="D9" s="67">
        <f>D54</f>
        <v>3400</v>
      </c>
      <c r="E9" s="67">
        <f>E54</f>
        <v>3400</v>
      </c>
      <c r="F9" s="94">
        <f>E9/D9*100</f>
        <v>100</v>
      </c>
      <c r="G9" s="725"/>
      <c r="H9" s="67">
        <f>H54</f>
        <v>3400</v>
      </c>
      <c r="I9" s="156"/>
      <c r="J9" s="16"/>
      <c r="K9" s="16"/>
      <c r="L9" s="16"/>
      <c r="M9" s="16"/>
    </row>
    <row r="10" spans="1:13" s="37" customFormat="1" ht="63.75" customHeight="1" x14ac:dyDescent="0.2">
      <c r="A10" s="1260"/>
      <c r="B10" s="1206"/>
      <c r="C10" s="747" t="s">
        <v>2</v>
      </c>
      <c r="D10" s="67">
        <f>D14+D43+D55</f>
        <v>23803</v>
      </c>
      <c r="E10" s="67">
        <f>E14+E43+E55</f>
        <v>23803</v>
      </c>
      <c r="F10" s="94">
        <f>E10/D10*100</f>
        <v>100</v>
      </c>
      <c r="G10" s="725"/>
      <c r="H10" s="67">
        <f>H14+H43+H55</f>
        <v>23803</v>
      </c>
      <c r="I10" s="156"/>
      <c r="J10" s="16"/>
      <c r="K10" s="16"/>
      <c r="L10" s="16"/>
      <c r="M10" s="16"/>
    </row>
    <row r="11" spans="1:13" s="37" customFormat="1" ht="66" customHeight="1" x14ac:dyDescent="0.2">
      <c r="A11" s="1261"/>
      <c r="B11" s="1207"/>
      <c r="C11" s="33" t="s">
        <v>3</v>
      </c>
      <c r="D11" s="67">
        <f>D15+D44+D56+D73</f>
        <v>438061.39999999997</v>
      </c>
      <c r="E11" s="67">
        <f>E15+E44+E56+E73</f>
        <v>436307.45</v>
      </c>
      <c r="F11" s="94">
        <f>E11/D11*100</f>
        <v>99.599610922121883</v>
      </c>
      <c r="G11" s="725"/>
      <c r="H11" s="67">
        <f>H15+H44+H56+H73</f>
        <v>436307.45</v>
      </c>
      <c r="I11" s="156"/>
      <c r="J11" s="16"/>
      <c r="K11" s="16"/>
      <c r="L11" s="16"/>
      <c r="M11" s="16"/>
    </row>
    <row r="12" spans="1:13" s="37" customFormat="1" ht="20.25" customHeight="1" x14ac:dyDescent="0.2">
      <c r="A12" s="1255" t="s">
        <v>87</v>
      </c>
      <c r="B12" s="1255"/>
      <c r="C12" s="1255"/>
      <c r="D12" s="1255"/>
      <c r="E12" s="1255"/>
      <c r="F12" s="1255"/>
      <c r="G12" s="1255"/>
      <c r="H12" s="1255"/>
      <c r="I12" s="480"/>
      <c r="J12" s="16"/>
      <c r="K12" s="16"/>
      <c r="L12" s="16"/>
      <c r="M12" s="16"/>
    </row>
    <row r="13" spans="1:13" s="37" customFormat="1" x14ac:dyDescent="0.2">
      <c r="A13" s="1173"/>
      <c r="B13" s="1262" t="s">
        <v>54</v>
      </c>
      <c r="C13" s="33" t="s">
        <v>1</v>
      </c>
      <c r="D13" s="67">
        <f>D14+D15</f>
        <v>304202.8</v>
      </c>
      <c r="E13" s="67">
        <f>E14+E15</f>
        <v>303565.71000000002</v>
      </c>
      <c r="F13" s="94">
        <f>E13/D13*100</f>
        <v>99.790570632485981</v>
      </c>
      <c r="G13" s="725"/>
      <c r="H13" s="67">
        <f>H14+H15</f>
        <v>303565.71000000002</v>
      </c>
      <c r="I13" s="156"/>
      <c r="J13" s="16"/>
      <c r="K13" s="16"/>
      <c r="L13" s="16"/>
      <c r="M13" s="16"/>
    </row>
    <row r="14" spans="1:13" s="37" customFormat="1" ht="57" x14ac:dyDescent="0.2">
      <c r="A14" s="1265"/>
      <c r="B14" s="1683"/>
      <c r="C14" s="747" t="s">
        <v>2</v>
      </c>
      <c r="D14" s="67">
        <f>D16+D22+D34</f>
        <v>2705</v>
      </c>
      <c r="E14" s="67">
        <f>E16+E22+E34</f>
        <v>2705</v>
      </c>
      <c r="F14" s="94">
        <v>0</v>
      </c>
      <c r="G14" s="725"/>
      <c r="H14" s="67">
        <f>H16+H22+H34</f>
        <v>2705</v>
      </c>
      <c r="I14" s="156"/>
      <c r="J14" s="16"/>
      <c r="K14" s="16"/>
      <c r="L14" s="16"/>
      <c r="M14" s="16"/>
    </row>
    <row r="15" spans="1:13" s="37" customFormat="1" ht="71.25" x14ac:dyDescent="0.2">
      <c r="A15" s="1266"/>
      <c r="B15" s="1684"/>
      <c r="C15" s="33" t="s">
        <v>3</v>
      </c>
      <c r="D15" s="67">
        <f>D17+D23+D35</f>
        <v>301497.8</v>
      </c>
      <c r="E15" s="67">
        <f>E17+E23+E35</f>
        <v>300860.71000000002</v>
      </c>
      <c r="F15" s="94">
        <f>E15/D15*100</f>
        <v>99.788691658778276</v>
      </c>
      <c r="G15" s="725"/>
      <c r="H15" s="67">
        <f>H17+H23+H35</f>
        <v>300860.71000000002</v>
      </c>
      <c r="I15" s="156"/>
      <c r="J15" s="16"/>
      <c r="K15" s="16"/>
      <c r="L15" s="16"/>
      <c r="M15" s="16"/>
    </row>
    <row r="16" spans="1:13" s="37" customFormat="1" ht="46.5" customHeight="1" x14ac:dyDescent="0.2">
      <c r="A16" s="878" t="s">
        <v>599</v>
      </c>
      <c r="B16" s="912" t="s">
        <v>81</v>
      </c>
      <c r="C16" s="723" t="s">
        <v>2</v>
      </c>
      <c r="D16" s="132">
        <f>D18</f>
        <v>44</v>
      </c>
      <c r="E16" s="132">
        <f>E20</f>
        <v>44</v>
      </c>
      <c r="F16" s="92">
        <f t="shared" ref="F16:F39" si="0">E16/D16*100</f>
        <v>100</v>
      </c>
      <c r="G16" s="40"/>
      <c r="H16" s="132">
        <f>H20</f>
        <v>44</v>
      </c>
      <c r="I16" s="156"/>
      <c r="J16" s="16"/>
      <c r="K16" s="16"/>
      <c r="L16" s="16"/>
      <c r="M16" s="16"/>
    </row>
    <row r="17" spans="1:13" s="37" customFormat="1" ht="52.5" customHeight="1" x14ac:dyDescent="0.2">
      <c r="A17" s="879"/>
      <c r="B17" s="914"/>
      <c r="C17" s="673" t="s">
        <v>3</v>
      </c>
      <c r="D17" s="132">
        <f>D19</f>
        <v>6318.5</v>
      </c>
      <c r="E17" s="132">
        <f>E19</f>
        <v>6301.8</v>
      </c>
      <c r="F17" s="92">
        <f t="shared" si="0"/>
        <v>99.735696763472347</v>
      </c>
      <c r="G17" s="40"/>
      <c r="H17" s="132">
        <f>E17</f>
        <v>6301.8</v>
      </c>
      <c r="I17" s="156"/>
      <c r="J17" s="16"/>
      <c r="K17" s="16"/>
      <c r="L17" s="16"/>
      <c r="M17" s="16"/>
    </row>
    <row r="18" spans="1:13" s="37" customFormat="1" ht="60.75" customHeight="1" x14ac:dyDescent="0.2">
      <c r="A18" s="878" t="s">
        <v>11</v>
      </c>
      <c r="B18" s="886" t="s">
        <v>1200</v>
      </c>
      <c r="C18" s="723" t="s">
        <v>2</v>
      </c>
      <c r="D18" s="132">
        <f>D20</f>
        <v>44</v>
      </c>
      <c r="E18" s="132">
        <f>E20</f>
        <v>44</v>
      </c>
      <c r="F18" s="92">
        <f>E18/D18*100</f>
        <v>100</v>
      </c>
      <c r="G18" s="673"/>
      <c r="H18" s="132">
        <f>H20</f>
        <v>44</v>
      </c>
      <c r="I18" s="156"/>
      <c r="J18" s="16"/>
      <c r="K18" s="16"/>
      <c r="L18" s="16"/>
      <c r="M18" s="16"/>
    </row>
    <row r="19" spans="1:13" s="37" customFormat="1" ht="72" customHeight="1" x14ac:dyDescent="0.2">
      <c r="A19" s="879"/>
      <c r="B19" s="887"/>
      <c r="C19" s="673" t="s">
        <v>3</v>
      </c>
      <c r="D19" s="132">
        <f>D21</f>
        <v>6318.5</v>
      </c>
      <c r="E19" s="132">
        <f>E21</f>
        <v>6301.8</v>
      </c>
      <c r="F19" s="92">
        <f>E19/D19*100</f>
        <v>99.735696763472347</v>
      </c>
      <c r="G19" s="673"/>
      <c r="H19" s="132">
        <f>E19</f>
        <v>6301.8</v>
      </c>
      <c r="I19" s="156"/>
      <c r="J19" s="16"/>
      <c r="K19" s="16"/>
      <c r="L19" s="16"/>
      <c r="M19" s="16"/>
    </row>
    <row r="20" spans="1:13" s="37" customFormat="1" ht="63.6" customHeight="1" x14ac:dyDescent="0.2">
      <c r="A20" s="878" t="s">
        <v>12</v>
      </c>
      <c r="B20" s="886" t="s">
        <v>22</v>
      </c>
      <c r="C20" s="723" t="s">
        <v>2</v>
      </c>
      <c r="D20" s="132">
        <v>44</v>
      </c>
      <c r="E20" s="132">
        <v>44</v>
      </c>
      <c r="F20" s="92">
        <f t="shared" si="0"/>
        <v>100</v>
      </c>
      <c r="G20" s="886" t="s">
        <v>21</v>
      </c>
      <c r="H20" s="132">
        <f>E20</f>
        <v>44</v>
      </c>
      <c r="I20" s="684" t="s">
        <v>1282</v>
      </c>
      <c r="J20" s="16"/>
      <c r="K20" s="16"/>
      <c r="L20" s="16"/>
      <c r="M20" s="16"/>
    </row>
    <row r="21" spans="1:13" s="37" customFormat="1" ht="66" customHeight="1" x14ac:dyDescent="0.2">
      <c r="A21" s="879"/>
      <c r="B21" s="887"/>
      <c r="C21" s="673" t="s">
        <v>3</v>
      </c>
      <c r="D21" s="132">
        <v>6318.5</v>
      </c>
      <c r="E21" s="132">
        <v>6301.8</v>
      </c>
      <c r="F21" s="92">
        <f>E21/D21*100</f>
        <v>99.735696763472347</v>
      </c>
      <c r="G21" s="887"/>
      <c r="H21" s="132">
        <f>E21</f>
        <v>6301.8</v>
      </c>
      <c r="I21" s="723" t="s">
        <v>1393</v>
      </c>
      <c r="J21" s="16"/>
      <c r="K21" s="16"/>
      <c r="L21" s="16"/>
      <c r="M21" s="16"/>
    </row>
    <row r="22" spans="1:13" s="37" customFormat="1" ht="96" customHeight="1" x14ac:dyDescent="0.2">
      <c r="A22" s="878" t="s">
        <v>561</v>
      </c>
      <c r="B22" s="912" t="s">
        <v>82</v>
      </c>
      <c r="C22" s="723" t="s">
        <v>2</v>
      </c>
      <c r="D22" s="132">
        <f>D30</f>
        <v>2254</v>
      </c>
      <c r="E22" s="132">
        <f>E30</f>
        <v>2254</v>
      </c>
      <c r="F22" s="92">
        <f t="shared" si="0"/>
        <v>100</v>
      </c>
      <c r="G22" s="40"/>
      <c r="H22" s="132">
        <f>H30</f>
        <v>2254</v>
      </c>
      <c r="I22" s="156"/>
      <c r="J22" s="16"/>
      <c r="K22" s="16"/>
      <c r="L22" s="16"/>
      <c r="M22" s="16"/>
    </row>
    <row r="23" spans="1:13" s="37" customFormat="1" ht="93.75" customHeight="1" x14ac:dyDescent="0.2">
      <c r="A23" s="879"/>
      <c r="B23" s="914"/>
      <c r="C23" s="673" t="s">
        <v>3</v>
      </c>
      <c r="D23" s="132">
        <f>D24+D33</f>
        <v>249621.6</v>
      </c>
      <c r="E23" s="132">
        <f>E24+E33</f>
        <v>249001.21000000002</v>
      </c>
      <c r="F23" s="92">
        <f>E23/D23*100</f>
        <v>99.751467821694931</v>
      </c>
      <c r="G23" s="40"/>
      <c r="H23" s="132">
        <f>E23</f>
        <v>249001.21000000002</v>
      </c>
      <c r="I23" s="156"/>
      <c r="J23" s="16"/>
      <c r="K23" s="16"/>
      <c r="L23" s="16"/>
      <c r="M23" s="16"/>
    </row>
    <row r="24" spans="1:13" s="37" customFormat="1" ht="120.6" customHeight="1" x14ac:dyDescent="0.2">
      <c r="A24" s="674" t="s">
        <v>17</v>
      </c>
      <c r="B24" s="684" t="s">
        <v>1201</v>
      </c>
      <c r="C24" s="673" t="s">
        <v>3</v>
      </c>
      <c r="D24" s="132">
        <f>D25+D26+D27+D28+D29</f>
        <v>12936.6</v>
      </c>
      <c r="E24" s="132">
        <f>E25+E26+E27+E28+E29</f>
        <v>12691.920000000002</v>
      </c>
      <c r="F24" s="92">
        <f>E24/D24*100</f>
        <v>98.108622049070092</v>
      </c>
      <c r="G24" s="136" t="s">
        <v>1392</v>
      </c>
      <c r="H24" s="132">
        <f>SUM(H25:H29)</f>
        <v>12691.920000000002</v>
      </c>
      <c r="I24" s="723" t="s">
        <v>1393</v>
      </c>
      <c r="J24" s="16"/>
      <c r="K24" s="16"/>
      <c r="L24" s="16"/>
      <c r="M24" s="16"/>
    </row>
    <row r="25" spans="1:13" s="37" customFormat="1" ht="273.75" customHeight="1" x14ac:dyDescent="0.2">
      <c r="A25" s="758" t="s">
        <v>18</v>
      </c>
      <c r="B25" s="723" t="s">
        <v>26</v>
      </c>
      <c r="C25" s="673" t="s">
        <v>3</v>
      </c>
      <c r="D25" s="132">
        <f>11790+246.6</f>
        <v>12036.6</v>
      </c>
      <c r="E25" s="132">
        <v>12036.6</v>
      </c>
      <c r="F25" s="92">
        <f t="shared" si="0"/>
        <v>100</v>
      </c>
      <c r="G25" s="136" t="s">
        <v>1204</v>
      </c>
      <c r="H25" s="132">
        <f>E25</f>
        <v>12036.6</v>
      </c>
      <c r="I25" s="723" t="s">
        <v>1282</v>
      </c>
      <c r="J25" s="16"/>
      <c r="K25" s="16"/>
      <c r="L25" s="16"/>
      <c r="M25" s="16"/>
    </row>
    <row r="26" spans="1:13" s="37" customFormat="1" ht="96" customHeight="1" x14ac:dyDescent="0.2">
      <c r="A26" s="758" t="s">
        <v>105</v>
      </c>
      <c r="B26" s="723" t="s">
        <v>28</v>
      </c>
      <c r="C26" s="673" t="s">
        <v>3</v>
      </c>
      <c r="D26" s="132">
        <v>500</v>
      </c>
      <c r="E26" s="132">
        <v>498.03</v>
      </c>
      <c r="F26" s="92">
        <f t="shared" si="0"/>
        <v>99.605999999999995</v>
      </c>
      <c r="G26" s="723" t="s">
        <v>1205</v>
      </c>
      <c r="H26" s="132">
        <f>E26</f>
        <v>498.03</v>
      </c>
      <c r="I26" s="723" t="s">
        <v>1393</v>
      </c>
      <c r="J26" s="16"/>
      <c r="K26" s="16"/>
      <c r="L26" s="16"/>
      <c r="M26" s="16"/>
    </row>
    <row r="27" spans="1:13" s="37" customFormat="1" ht="132" customHeight="1" x14ac:dyDescent="0.2">
      <c r="A27" s="758" t="s">
        <v>107</v>
      </c>
      <c r="B27" s="723" t="s">
        <v>30</v>
      </c>
      <c r="C27" s="673" t="s">
        <v>3</v>
      </c>
      <c r="D27" s="132">
        <v>200</v>
      </c>
      <c r="E27" s="132">
        <v>20.93</v>
      </c>
      <c r="F27" s="92">
        <f t="shared" si="0"/>
        <v>10.465</v>
      </c>
      <c r="G27" s="723" t="s">
        <v>94</v>
      </c>
      <c r="H27" s="132">
        <f>E27</f>
        <v>20.93</v>
      </c>
      <c r="I27" s="723" t="s">
        <v>1393</v>
      </c>
      <c r="J27" s="16"/>
      <c r="K27" s="16"/>
      <c r="L27" s="16"/>
      <c r="M27" s="16"/>
    </row>
    <row r="28" spans="1:13" s="37" customFormat="1" ht="65.45" customHeight="1" x14ac:dyDescent="0.2">
      <c r="A28" s="758" t="s">
        <v>135</v>
      </c>
      <c r="B28" s="723" t="s">
        <v>32</v>
      </c>
      <c r="C28" s="673" t="s">
        <v>3</v>
      </c>
      <c r="D28" s="132">
        <v>0</v>
      </c>
      <c r="E28" s="132">
        <v>0</v>
      </c>
      <c r="F28" s="92">
        <v>0</v>
      </c>
      <c r="G28" s="723"/>
      <c r="H28" s="132">
        <f>E28</f>
        <v>0</v>
      </c>
      <c r="I28" s="544"/>
      <c r="J28" s="16"/>
      <c r="K28" s="16"/>
      <c r="L28" s="16"/>
      <c r="M28" s="16"/>
    </row>
    <row r="29" spans="1:13" s="37" customFormat="1" ht="76.5" customHeight="1" x14ac:dyDescent="0.2">
      <c r="A29" s="758" t="s">
        <v>136</v>
      </c>
      <c r="B29" s="723" t="s">
        <v>34</v>
      </c>
      <c r="C29" s="673" t="s">
        <v>3</v>
      </c>
      <c r="D29" s="132">
        <v>200</v>
      </c>
      <c r="E29" s="132">
        <v>136.36000000000001</v>
      </c>
      <c r="F29" s="92">
        <f t="shared" si="0"/>
        <v>68.180000000000007</v>
      </c>
      <c r="G29" s="723" t="s">
        <v>1206</v>
      </c>
      <c r="H29" s="132">
        <f>E29</f>
        <v>136.36000000000001</v>
      </c>
      <c r="I29" s="723" t="s">
        <v>1393</v>
      </c>
      <c r="J29" s="16"/>
      <c r="K29" s="16"/>
      <c r="L29" s="16"/>
      <c r="M29" s="16"/>
    </row>
    <row r="30" spans="1:13" s="37" customFormat="1" ht="125.25" customHeight="1" x14ac:dyDescent="0.2">
      <c r="A30" s="878" t="s">
        <v>139</v>
      </c>
      <c r="B30" s="886" t="s">
        <v>1202</v>
      </c>
      <c r="C30" s="723" t="s">
        <v>2</v>
      </c>
      <c r="D30" s="132">
        <f>D32</f>
        <v>2254</v>
      </c>
      <c r="E30" s="132">
        <v>2254</v>
      </c>
      <c r="F30" s="92">
        <f t="shared" si="0"/>
        <v>100</v>
      </c>
      <c r="G30" s="886"/>
      <c r="H30" s="132">
        <f>H32</f>
        <v>2254</v>
      </c>
      <c r="I30" s="622"/>
      <c r="J30" s="16"/>
      <c r="K30" s="16"/>
      <c r="L30" s="16"/>
      <c r="M30" s="16"/>
    </row>
    <row r="31" spans="1:13" s="37" customFormat="1" ht="63" customHeight="1" x14ac:dyDescent="0.2">
      <c r="A31" s="879"/>
      <c r="B31" s="887"/>
      <c r="C31" s="673" t="s">
        <v>3</v>
      </c>
      <c r="D31" s="132">
        <v>236685</v>
      </c>
      <c r="E31" s="132">
        <v>236309.29</v>
      </c>
      <c r="F31" s="92">
        <f t="shared" si="0"/>
        <v>99.841261592411854</v>
      </c>
      <c r="G31" s="887"/>
      <c r="H31" s="132">
        <f>E31</f>
        <v>236309.29</v>
      </c>
      <c r="I31" s="621"/>
      <c r="J31" s="16"/>
      <c r="K31" s="16"/>
      <c r="L31" s="16"/>
      <c r="M31" s="16"/>
    </row>
    <row r="32" spans="1:13" s="37" customFormat="1" ht="60" customHeight="1" x14ac:dyDescent="0.2">
      <c r="A32" s="1268" t="s">
        <v>140</v>
      </c>
      <c r="B32" s="886" t="s">
        <v>35</v>
      </c>
      <c r="C32" s="723" t="s">
        <v>2</v>
      </c>
      <c r="D32" s="132">
        <v>2254</v>
      </c>
      <c r="E32" s="132">
        <v>2254</v>
      </c>
      <c r="F32" s="92">
        <f t="shared" si="0"/>
        <v>100</v>
      </c>
      <c r="G32" s="886" t="s">
        <v>21</v>
      </c>
      <c r="H32" s="132">
        <f>E32</f>
        <v>2254</v>
      </c>
      <c r="I32" s="723" t="s">
        <v>1211</v>
      </c>
      <c r="J32" s="16"/>
      <c r="K32" s="16"/>
      <c r="L32" s="16"/>
      <c r="M32" s="16"/>
    </row>
    <row r="33" spans="1:13" s="37" customFormat="1" ht="76.5" customHeight="1" x14ac:dyDescent="0.2">
      <c r="A33" s="1269"/>
      <c r="B33" s="887"/>
      <c r="C33" s="673" t="s">
        <v>3</v>
      </c>
      <c r="D33" s="132">
        <v>236685</v>
      </c>
      <c r="E33" s="132">
        <v>236309.29</v>
      </c>
      <c r="F33" s="92">
        <f t="shared" si="0"/>
        <v>99.841261592411854</v>
      </c>
      <c r="G33" s="887"/>
      <c r="H33" s="132">
        <f>E33</f>
        <v>236309.29</v>
      </c>
      <c r="I33" s="723" t="s">
        <v>1393</v>
      </c>
      <c r="J33" s="16"/>
      <c r="K33" s="16"/>
      <c r="L33" s="16"/>
      <c r="M33" s="16"/>
    </row>
    <row r="34" spans="1:13" s="37" customFormat="1" ht="60" customHeight="1" x14ac:dyDescent="0.2">
      <c r="A34" s="878" t="s">
        <v>567</v>
      </c>
      <c r="B34" s="912" t="s">
        <v>83</v>
      </c>
      <c r="C34" s="723" t="s">
        <v>2</v>
      </c>
      <c r="D34" s="132">
        <f t="shared" ref="D34:E37" si="1">D36</f>
        <v>407</v>
      </c>
      <c r="E34" s="132">
        <f t="shared" si="1"/>
        <v>407</v>
      </c>
      <c r="F34" s="92">
        <f t="shared" si="0"/>
        <v>100</v>
      </c>
      <c r="G34" s="40"/>
      <c r="H34" s="132">
        <f>H36</f>
        <v>407</v>
      </c>
      <c r="I34" s="723"/>
      <c r="J34" s="16"/>
      <c r="K34" s="16"/>
      <c r="L34" s="16"/>
      <c r="M34" s="16"/>
    </row>
    <row r="35" spans="1:13" s="37" customFormat="1" ht="50.25" customHeight="1" x14ac:dyDescent="0.2">
      <c r="A35" s="879"/>
      <c r="B35" s="914"/>
      <c r="C35" s="673" t="s">
        <v>3</v>
      </c>
      <c r="D35" s="132">
        <f t="shared" si="1"/>
        <v>45557.7</v>
      </c>
      <c r="E35" s="132">
        <f t="shared" si="1"/>
        <v>45557.7</v>
      </c>
      <c r="F35" s="92">
        <f t="shared" si="0"/>
        <v>100</v>
      </c>
      <c r="G35" s="222"/>
      <c r="H35" s="132">
        <f>E35</f>
        <v>45557.7</v>
      </c>
      <c r="I35" s="723"/>
      <c r="J35" s="16"/>
      <c r="K35" s="16"/>
      <c r="L35" s="16"/>
      <c r="M35" s="16"/>
    </row>
    <row r="36" spans="1:13" s="37" customFormat="1" ht="45" customHeight="1" x14ac:dyDescent="0.2">
      <c r="A36" s="878" t="s">
        <v>24</v>
      </c>
      <c r="B36" s="886" t="s">
        <v>1203</v>
      </c>
      <c r="C36" s="723" t="s">
        <v>2</v>
      </c>
      <c r="D36" s="132">
        <f t="shared" si="1"/>
        <v>407</v>
      </c>
      <c r="E36" s="132">
        <f t="shared" si="1"/>
        <v>407</v>
      </c>
      <c r="F36" s="92">
        <f t="shared" si="0"/>
        <v>100</v>
      </c>
      <c r="G36" s="673"/>
      <c r="H36" s="132">
        <f>E36</f>
        <v>407</v>
      </c>
      <c r="I36" s="723"/>
      <c r="J36" s="16"/>
      <c r="K36" s="16"/>
      <c r="L36" s="16"/>
      <c r="M36" s="16"/>
    </row>
    <row r="37" spans="1:13" s="37" customFormat="1" ht="63" customHeight="1" x14ac:dyDescent="0.2">
      <c r="A37" s="879"/>
      <c r="B37" s="887"/>
      <c r="C37" s="673" t="s">
        <v>3</v>
      </c>
      <c r="D37" s="132">
        <f t="shared" si="1"/>
        <v>45557.7</v>
      </c>
      <c r="E37" s="132">
        <f t="shared" si="1"/>
        <v>45557.7</v>
      </c>
      <c r="F37" s="92">
        <f t="shared" si="0"/>
        <v>100</v>
      </c>
      <c r="G37" s="673"/>
      <c r="H37" s="132">
        <f>E37</f>
        <v>45557.7</v>
      </c>
      <c r="I37" s="723"/>
      <c r="J37" s="16"/>
      <c r="K37" s="16"/>
      <c r="L37" s="16"/>
      <c r="M37" s="16"/>
    </row>
    <row r="38" spans="1:13" s="37" customFormat="1" ht="71.25" customHeight="1" x14ac:dyDescent="0.2">
      <c r="A38" s="878" t="s">
        <v>25</v>
      </c>
      <c r="B38" s="886" t="s">
        <v>38</v>
      </c>
      <c r="C38" s="723" t="s">
        <v>2</v>
      </c>
      <c r="D38" s="132">
        <v>407</v>
      </c>
      <c r="E38" s="132">
        <v>407</v>
      </c>
      <c r="F38" s="92">
        <f t="shared" si="0"/>
        <v>100</v>
      </c>
      <c r="G38" s="886" t="s">
        <v>21</v>
      </c>
      <c r="H38" s="132">
        <f>E38</f>
        <v>407</v>
      </c>
      <c r="I38" s="886" t="s">
        <v>1282</v>
      </c>
      <c r="J38" s="16"/>
      <c r="K38" s="16"/>
      <c r="L38" s="16"/>
      <c r="M38" s="16"/>
    </row>
    <row r="39" spans="1:13" s="37" customFormat="1" ht="54.75" customHeight="1" x14ac:dyDescent="0.2">
      <c r="A39" s="879"/>
      <c r="B39" s="887"/>
      <c r="C39" s="673" t="s">
        <v>3</v>
      </c>
      <c r="D39" s="132">
        <v>45557.7</v>
      </c>
      <c r="E39" s="132">
        <v>45557.7</v>
      </c>
      <c r="F39" s="92">
        <f t="shared" si="0"/>
        <v>100</v>
      </c>
      <c r="G39" s="887"/>
      <c r="H39" s="132">
        <f>E39</f>
        <v>45557.7</v>
      </c>
      <c r="I39" s="887"/>
      <c r="J39" s="16"/>
      <c r="K39" s="16"/>
      <c r="L39" s="16"/>
      <c r="M39" s="16"/>
    </row>
    <row r="40" spans="1:13" s="37" customFormat="1" ht="23.25" customHeight="1" x14ac:dyDescent="0.25">
      <c r="A40" s="888" t="s">
        <v>88</v>
      </c>
      <c r="B40" s="1221"/>
      <c r="C40" s="1221"/>
      <c r="D40" s="1221"/>
      <c r="E40" s="1221"/>
      <c r="F40" s="1221"/>
      <c r="G40" s="1221"/>
      <c r="H40" s="1221"/>
      <c r="I40" s="480"/>
      <c r="J40" s="16"/>
      <c r="K40" s="16"/>
      <c r="L40" s="16"/>
      <c r="M40" s="16"/>
    </row>
    <row r="41" spans="1:13" s="37" customFormat="1" x14ac:dyDescent="0.2">
      <c r="A41" s="1173"/>
      <c r="B41" s="1262" t="s">
        <v>54</v>
      </c>
      <c r="C41" s="33" t="s">
        <v>1</v>
      </c>
      <c r="D41" s="67">
        <f>D42+D43+D44</f>
        <v>61539.7</v>
      </c>
      <c r="E41" s="67">
        <f>E42+E43+E44</f>
        <v>61490.06</v>
      </c>
      <c r="F41" s="94">
        <f>E41/D41*100</f>
        <v>99.919336623350446</v>
      </c>
      <c r="G41" s="41"/>
      <c r="H41" s="67">
        <f>H42+H43+H44</f>
        <v>61490.06</v>
      </c>
      <c r="I41" s="156"/>
      <c r="J41" s="16"/>
      <c r="K41" s="16"/>
      <c r="L41" s="16"/>
      <c r="M41" s="16"/>
    </row>
    <row r="42" spans="1:13" s="37" customFormat="1" ht="42.75" x14ac:dyDescent="0.2">
      <c r="A42" s="1434"/>
      <c r="B42" s="1435"/>
      <c r="C42" s="33" t="s">
        <v>8</v>
      </c>
      <c r="D42" s="67">
        <f>D45</f>
        <v>0</v>
      </c>
      <c r="E42" s="67">
        <v>0</v>
      </c>
      <c r="F42" s="94">
        <v>0</v>
      </c>
      <c r="G42" s="41"/>
      <c r="H42" s="67">
        <v>0</v>
      </c>
      <c r="I42" s="156"/>
      <c r="J42" s="16"/>
      <c r="K42" s="16"/>
      <c r="L42" s="16"/>
      <c r="M42" s="16"/>
    </row>
    <row r="43" spans="1:13" s="37" customFormat="1" ht="67.150000000000006" customHeight="1" x14ac:dyDescent="0.2">
      <c r="A43" s="1434"/>
      <c r="B43" s="1435"/>
      <c r="C43" s="747" t="s">
        <v>2</v>
      </c>
      <c r="D43" s="67">
        <f>D46</f>
        <v>498</v>
      </c>
      <c r="E43" s="67">
        <f>E46</f>
        <v>498</v>
      </c>
      <c r="F43" s="94">
        <v>0</v>
      </c>
      <c r="G43" s="41"/>
      <c r="H43" s="67">
        <f>E43</f>
        <v>498</v>
      </c>
      <c r="I43" s="156"/>
      <c r="J43" s="16"/>
      <c r="K43" s="16"/>
      <c r="L43" s="16"/>
      <c r="M43" s="16"/>
    </row>
    <row r="44" spans="1:13" s="37" customFormat="1" ht="63" customHeight="1" x14ac:dyDescent="0.2">
      <c r="A44" s="1174"/>
      <c r="B44" s="1436"/>
      <c r="C44" s="33" t="s">
        <v>3</v>
      </c>
      <c r="D44" s="67">
        <f>D47</f>
        <v>61041.7</v>
      </c>
      <c r="E44" s="67">
        <f>E47</f>
        <v>60992.06</v>
      </c>
      <c r="F44" s="94">
        <f>E44/D44*100</f>
        <v>99.91867854270113</v>
      </c>
      <c r="G44" s="41"/>
      <c r="H44" s="67">
        <f>H47</f>
        <v>60992.06</v>
      </c>
      <c r="I44" s="156"/>
      <c r="J44" s="16"/>
      <c r="K44" s="16"/>
      <c r="L44" s="16"/>
      <c r="M44" s="16"/>
    </row>
    <row r="45" spans="1:13" s="37" customFormat="1" ht="57.75" customHeight="1" x14ac:dyDescent="0.2">
      <c r="A45" s="1437" t="s">
        <v>10</v>
      </c>
      <c r="B45" s="912" t="s">
        <v>84</v>
      </c>
      <c r="C45" s="673" t="s">
        <v>8</v>
      </c>
      <c r="D45" s="132">
        <v>0</v>
      </c>
      <c r="E45" s="132">
        <v>0</v>
      </c>
      <c r="F45" s="92">
        <v>0</v>
      </c>
      <c r="G45" s="40"/>
      <c r="H45" s="132">
        <f>E45</f>
        <v>0</v>
      </c>
      <c r="I45" s="156"/>
      <c r="J45" s="16"/>
      <c r="K45" s="16"/>
      <c r="L45" s="16"/>
      <c r="M45" s="16"/>
    </row>
    <row r="46" spans="1:13" s="37" customFormat="1" ht="63" customHeight="1" x14ac:dyDescent="0.2">
      <c r="A46" s="1438"/>
      <c r="B46" s="913"/>
      <c r="C46" s="723" t="s">
        <v>2</v>
      </c>
      <c r="D46" s="132">
        <f t="shared" ref="D46:E49" si="2">D48</f>
        <v>498</v>
      </c>
      <c r="E46" s="132">
        <f t="shared" si="2"/>
        <v>498</v>
      </c>
      <c r="F46" s="92">
        <f t="shared" ref="F46:F51" si="3">E46/D46*100</f>
        <v>100</v>
      </c>
      <c r="G46" s="40"/>
      <c r="H46" s="132">
        <f>E46</f>
        <v>498</v>
      </c>
      <c r="I46" s="156"/>
      <c r="J46" s="16"/>
      <c r="K46" s="16"/>
      <c r="L46" s="16"/>
      <c r="M46" s="16"/>
    </row>
    <row r="47" spans="1:13" s="37" customFormat="1" ht="93.75" customHeight="1" x14ac:dyDescent="0.2">
      <c r="A47" s="1439"/>
      <c r="B47" s="914"/>
      <c r="C47" s="673" t="s">
        <v>3</v>
      </c>
      <c r="D47" s="132">
        <f t="shared" si="2"/>
        <v>61041.7</v>
      </c>
      <c r="E47" s="132">
        <f t="shared" si="2"/>
        <v>60992.06</v>
      </c>
      <c r="F47" s="92">
        <f t="shared" si="3"/>
        <v>99.91867854270113</v>
      </c>
      <c r="G47" s="40"/>
      <c r="H47" s="132">
        <f>E47</f>
        <v>60992.06</v>
      </c>
      <c r="I47" s="156"/>
      <c r="J47" s="16"/>
      <c r="K47" s="16"/>
      <c r="L47" s="16"/>
      <c r="M47" s="16"/>
    </row>
    <row r="48" spans="1:13" s="37" customFormat="1" ht="55.5" customHeight="1" x14ac:dyDescent="0.2">
      <c r="A48" s="1437" t="s">
        <v>11</v>
      </c>
      <c r="B48" s="886" t="s">
        <v>39</v>
      </c>
      <c r="C48" s="723" t="s">
        <v>2</v>
      </c>
      <c r="D48" s="132">
        <f t="shared" si="2"/>
        <v>498</v>
      </c>
      <c r="E48" s="132">
        <f t="shared" si="2"/>
        <v>498</v>
      </c>
      <c r="F48" s="92">
        <f t="shared" si="3"/>
        <v>100</v>
      </c>
      <c r="G48" s="1681" t="s">
        <v>21</v>
      </c>
      <c r="H48" s="132">
        <f>H50</f>
        <v>498</v>
      </c>
      <c r="I48" s="886" t="s">
        <v>1282</v>
      </c>
      <c r="J48" s="16"/>
      <c r="K48" s="16"/>
      <c r="L48" s="16"/>
      <c r="M48" s="16"/>
    </row>
    <row r="49" spans="1:13" s="37" customFormat="1" ht="61.5" customHeight="1" x14ac:dyDescent="0.2">
      <c r="A49" s="1439"/>
      <c r="B49" s="887"/>
      <c r="C49" s="673" t="s">
        <v>3</v>
      </c>
      <c r="D49" s="132">
        <f t="shared" si="2"/>
        <v>61041.7</v>
      </c>
      <c r="E49" s="132">
        <f t="shared" si="2"/>
        <v>60992.06</v>
      </c>
      <c r="F49" s="92">
        <f t="shared" si="3"/>
        <v>99.91867854270113</v>
      </c>
      <c r="G49" s="1682"/>
      <c r="H49" s="132">
        <f>E49</f>
        <v>60992.06</v>
      </c>
      <c r="I49" s="887"/>
      <c r="J49" s="16"/>
      <c r="K49" s="16"/>
      <c r="L49" s="16"/>
      <c r="M49" s="16"/>
    </row>
    <row r="50" spans="1:13" s="37" customFormat="1" ht="48" customHeight="1" x14ac:dyDescent="0.2">
      <c r="A50" s="1437" t="s">
        <v>12</v>
      </c>
      <c r="B50" s="886" t="s">
        <v>40</v>
      </c>
      <c r="C50" s="723" t="s">
        <v>2</v>
      </c>
      <c r="D50" s="132">
        <v>498</v>
      </c>
      <c r="E50" s="132">
        <v>498</v>
      </c>
      <c r="F50" s="92">
        <f t="shared" si="3"/>
        <v>100</v>
      </c>
      <c r="G50" s="886" t="s">
        <v>21</v>
      </c>
      <c r="H50" s="132">
        <f>E50</f>
        <v>498</v>
      </c>
      <c r="I50" s="723" t="s">
        <v>1211</v>
      </c>
      <c r="J50" s="16"/>
      <c r="K50" s="16"/>
      <c r="L50" s="16"/>
      <c r="M50" s="16"/>
    </row>
    <row r="51" spans="1:13" s="37" customFormat="1" ht="87.75" customHeight="1" x14ac:dyDescent="0.2">
      <c r="A51" s="1439"/>
      <c r="B51" s="887"/>
      <c r="C51" s="673" t="s">
        <v>3</v>
      </c>
      <c r="D51" s="132">
        <v>61041.7</v>
      </c>
      <c r="E51" s="132">
        <v>60992.06</v>
      </c>
      <c r="F51" s="92">
        <f t="shared" si="3"/>
        <v>99.91867854270113</v>
      </c>
      <c r="G51" s="887"/>
      <c r="H51" s="132">
        <f>E51</f>
        <v>60992.06</v>
      </c>
      <c r="I51" s="723" t="s">
        <v>1393</v>
      </c>
      <c r="J51" s="16"/>
      <c r="K51" s="16"/>
      <c r="L51" s="16"/>
      <c r="M51" s="16"/>
    </row>
    <row r="52" spans="1:13" s="37" customFormat="1" ht="45" customHeight="1" x14ac:dyDescent="0.2">
      <c r="A52" s="888" t="s">
        <v>1199</v>
      </c>
      <c r="B52" s="1440"/>
      <c r="C52" s="1440"/>
      <c r="D52" s="1440"/>
      <c r="E52" s="1440"/>
      <c r="F52" s="1440"/>
      <c r="G52" s="1440"/>
      <c r="H52" s="1440"/>
      <c r="I52" s="480"/>
      <c r="J52" s="16"/>
      <c r="K52" s="16"/>
      <c r="L52" s="16"/>
      <c r="M52" s="16"/>
    </row>
    <row r="53" spans="1:13" s="37" customFormat="1" ht="45" customHeight="1" x14ac:dyDescent="0.2">
      <c r="A53" s="1173"/>
      <c r="B53" s="1262" t="s">
        <v>54</v>
      </c>
      <c r="C53" s="33" t="s">
        <v>1</v>
      </c>
      <c r="D53" s="67">
        <f>D54+D55+D56</f>
        <v>44389.3</v>
      </c>
      <c r="E53" s="67">
        <f>E54+E55+E56</f>
        <v>44325.41</v>
      </c>
      <c r="F53" s="94">
        <f t="shared" ref="F53:F59" si="4">E53/D53*100</f>
        <v>99.856068917509404</v>
      </c>
      <c r="G53" s="41"/>
      <c r="H53" s="67">
        <f>H54+H55+H56</f>
        <v>44325.41</v>
      </c>
      <c r="I53" s="156"/>
      <c r="J53" s="16"/>
      <c r="K53" s="16"/>
      <c r="L53" s="16"/>
      <c r="M53" s="16"/>
    </row>
    <row r="54" spans="1:13" s="37" customFormat="1" ht="47.25" customHeight="1" x14ac:dyDescent="0.2">
      <c r="A54" s="1434"/>
      <c r="B54" s="1435"/>
      <c r="C54" s="33" t="s">
        <v>253</v>
      </c>
      <c r="D54" s="67">
        <f t="shared" ref="D54:E56" si="5">D57</f>
        <v>3400</v>
      </c>
      <c r="E54" s="67">
        <f t="shared" si="5"/>
        <v>3400</v>
      </c>
      <c r="F54" s="94">
        <f t="shared" si="4"/>
        <v>100</v>
      </c>
      <c r="G54" s="41"/>
      <c r="H54" s="67">
        <f>H57</f>
        <v>3400</v>
      </c>
      <c r="I54" s="156"/>
      <c r="J54" s="16"/>
      <c r="K54" s="16"/>
      <c r="L54" s="16"/>
      <c r="M54" s="16"/>
    </row>
    <row r="55" spans="1:13" s="37" customFormat="1" ht="56.25" customHeight="1" x14ac:dyDescent="0.2">
      <c r="A55" s="1434"/>
      <c r="B55" s="1435"/>
      <c r="C55" s="33" t="s">
        <v>2</v>
      </c>
      <c r="D55" s="67">
        <f t="shared" si="5"/>
        <v>20600</v>
      </c>
      <c r="E55" s="67">
        <f t="shared" si="5"/>
        <v>20600</v>
      </c>
      <c r="F55" s="94">
        <f t="shared" si="4"/>
        <v>100</v>
      </c>
      <c r="G55" s="41"/>
      <c r="H55" s="67">
        <f>H58</f>
        <v>20600</v>
      </c>
      <c r="I55" s="156"/>
      <c r="J55" s="16"/>
      <c r="K55" s="16"/>
      <c r="L55" s="16"/>
      <c r="M55" s="16"/>
    </row>
    <row r="56" spans="1:13" s="37" customFormat="1" ht="71.25" x14ac:dyDescent="0.2">
      <c r="A56" s="1174"/>
      <c r="B56" s="1436"/>
      <c r="C56" s="33" t="s">
        <v>3</v>
      </c>
      <c r="D56" s="67">
        <f t="shared" si="5"/>
        <v>20389.3</v>
      </c>
      <c r="E56" s="67">
        <f t="shared" si="5"/>
        <v>20325.41</v>
      </c>
      <c r="F56" s="94">
        <f t="shared" si="4"/>
        <v>99.686649370012702</v>
      </c>
      <c r="G56" s="41"/>
      <c r="H56" s="67">
        <f>H59</f>
        <v>20325.41</v>
      </c>
      <c r="I56" s="156"/>
      <c r="J56" s="16"/>
      <c r="K56" s="16"/>
      <c r="L56" s="16"/>
      <c r="M56" s="16"/>
    </row>
    <row r="57" spans="1:13" s="37" customFormat="1" ht="56.25" customHeight="1" x14ac:dyDescent="0.2">
      <c r="A57" s="1441" t="s">
        <v>10</v>
      </c>
      <c r="B57" s="1045" t="s">
        <v>41</v>
      </c>
      <c r="C57" s="723" t="s">
        <v>253</v>
      </c>
      <c r="D57" s="132">
        <f>D68</f>
        <v>3400</v>
      </c>
      <c r="E57" s="132">
        <f>E68</f>
        <v>3400</v>
      </c>
      <c r="F57" s="92">
        <f t="shared" si="4"/>
        <v>100</v>
      </c>
      <c r="G57" s="40"/>
      <c r="H57" s="132">
        <f>H68</f>
        <v>3400</v>
      </c>
      <c r="I57" s="156"/>
      <c r="J57" s="16"/>
      <c r="K57" s="16"/>
      <c r="L57" s="16"/>
      <c r="M57" s="16"/>
    </row>
    <row r="58" spans="1:13" s="37" customFormat="1" ht="77.25" customHeight="1" x14ac:dyDescent="0.2">
      <c r="A58" s="1441"/>
      <c r="B58" s="1045"/>
      <c r="C58" s="723" t="s">
        <v>2</v>
      </c>
      <c r="D58" s="132">
        <f>D62+D66</f>
        <v>20600</v>
      </c>
      <c r="E58" s="132">
        <f>E62+E66</f>
        <v>20600</v>
      </c>
      <c r="F58" s="92">
        <f t="shared" si="4"/>
        <v>100</v>
      </c>
      <c r="G58" s="40"/>
      <c r="H58" s="132">
        <f>H62+H66</f>
        <v>20600</v>
      </c>
      <c r="I58" s="156"/>
      <c r="J58" s="16"/>
      <c r="K58" s="16"/>
      <c r="L58" s="16"/>
      <c r="M58" s="16"/>
    </row>
    <row r="59" spans="1:13" s="37" customFormat="1" ht="75" customHeight="1" x14ac:dyDescent="0.2">
      <c r="A59" s="1441"/>
      <c r="B59" s="1045"/>
      <c r="C59" s="673" t="s">
        <v>3</v>
      </c>
      <c r="D59" s="132">
        <f>D60+D63+D67</f>
        <v>20389.3</v>
      </c>
      <c r="E59" s="132">
        <f>E60+E63+E67</f>
        <v>20325.41</v>
      </c>
      <c r="F59" s="92">
        <f t="shared" si="4"/>
        <v>99.686649370012702</v>
      </c>
      <c r="G59" s="40"/>
      <c r="H59" s="132">
        <f>H60+H63+H67</f>
        <v>20325.41</v>
      </c>
      <c r="I59" s="156"/>
      <c r="J59" s="16"/>
      <c r="K59" s="16"/>
      <c r="L59" s="16"/>
      <c r="M59" s="16"/>
    </row>
    <row r="60" spans="1:13" s="37" customFormat="1" ht="90" customHeight="1" x14ac:dyDescent="0.2">
      <c r="A60" s="762" t="s">
        <v>11</v>
      </c>
      <c r="B60" s="723" t="s">
        <v>42</v>
      </c>
      <c r="C60" s="673" t="s">
        <v>3</v>
      </c>
      <c r="D60" s="132">
        <f>D61</f>
        <v>2957</v>
      </c>
      <c r="E60" s="132">
        <f>E61</f>
        <v>2937.01</v>
      </c>
      <c r="F60" s="92">
        <v>0</v>
      </c>
      <c r="G60" s="738"/>
      <c r="H60" s="132">
        <f>E60</f>
        <v>2937.01</v>
      </c>
      <c r="I60" s="156"/>
      <c r="J60" s="16"/>
      <c r="K60" s="16"/>
      <c r="L60" s="16"/>
      <c r="M60" s="16"/>
    </row>
    <row r="61" spans="1:13" s="37" customFormat="1" ht="198" customHeight="1" x14ac:dyDescent="0.2">
      <c r="A61" s="762" t="s">
        <v>12</v>
      </c>
      <c r="B61" s="723" t="s">
        <v>85</v>
      </c>
      <c r="C61" s="673" t="s">
        <v>3</v>
      </c>
      <c r="D61" s="132">
        <v>2957</v>
      </c>
      <c r="E61" s="132">
        <v>2937.01</v>
      </c>
      <c r="F61" s="92">
        <f>E61/D61*100</f>
        <v>99.323977003720003</v>
      </c>
      <c r="G61" s="723" t="s">
        <v>1207</v>
      </c>
      <c r="H61" s="132">
        <f>E61</f>
        <v>2937.01</v>
      </c>
      <c r="I61" s="723" t="s">
        <v>1393</v>
      </c>
      <c r="J61" s="16"/>
      <c r="K61" s="16"/>
      <c r="L61" s="16"/>
      <c r="M61" s="16"/>
    </row>
    <row r="62" spans="1:13" s="37" customFormat="1" ht="52.5" customHeight="1" x14ac:dyDescent="0.2">
      <c r="A62" s="1441" t="s">
        <v>14</v>
      </c>
      <c r="B62" s="970" t="s">
        <v>43</v>
      </c>
      <c r="C62" s="723" t="s">
        <v>2</v>
      </c>
      <c r="D62" s="132">
        <v>0</v>
      </c>
      <c r="E62" s="132">
        <v>0</v>
      </c>
      <c r="F62" s="92">
        <v>0</v>
      </c>
      <c r="G62" s="738"/>
      <c r="H62" s="132">
        <f>E62</f>
        <v>0</v>
      </c>
      <c r="I62" s="156"/>
      <c r="J62" s="16"/>
      <c r="K62" s="16"/>
      <c r="L62" s="16"/>
      <c r="M62" s="16"/>
    </row>
    <row r="63" spans="1:13" s="37" customFormat="1" ht="97.5" customHeight="1" x14ac:dyDescent="0.2">
      <c r="A63" s="1441"/>
      <c r="B63" s="970"/>
      <c r="C63" s="673" t="s">
        <v>3</v>
      </c>
      <c r="D63" s="132">
        <f>D64</f>
        <v>2592.3000000000002</v>
      </c>
      <c r="E63" s="132">
        <f>E64</f>
        <v>2588.4</v>
      </c>
      <c r="F63" s="92">
        <f>E63/D63*100</f>
        <v>99.849554449716464</v>
      </c>
      <c r="G63" s="738"/>
      <c r="H63" s="132">
        <f>H64</f>
        <v>2588.4</v>
      </c>
      <c r="I63" s="156"/>
      <c r="J63" s="16"/>
      <c r="K63" s="16"/>
      <c r="L63" s="16"/>
      <c r="M63" s="16"/>
    </row>
    <row r="64" spans="1:13" s="37" customFormat="1" ht="195" customHeight="1" x14ac:dyDescent="0.2">
      <c r="A64" s="762" t="s">
        <v>44</v>
      </c>
      <c r="B64" s="723" t="s">
        <v>86</v>
      </c>
      <c r="C64" s="673" t="s">
        <v>3</v>
      </c>
      <c r="D64" s="132">
        <v>2592.3000000000002</v>
      </c>
      <c r="E64" s="132">
        <v>2588.4</v>
      </c>
      <c r="F64" s="92">
        <f>E64/D64*100</f>
        <v>99.849554449716464</v>
      </c>
      <c r="G64" s="723" t="s">
        <v>1208</v>
      </c>
      <c r="H64" s="132">
        <f>E64</f>
        <v>2588.4</v>
      </c>
      <c r="I64" s="723" t="s">
        <v>1393</v>
      </c>
      <c r="J64" s="16"/>
      <c r="K64" s="16"/>
      <c r="L64" s="16"/>
      <c r="M64" s="16"/>
    </row>
    <row r="65" spans="1:13" s="37" customFormat="1" ht="76.5" customHeight="1" x14ac:dyDescent="0.2">
      <c r="A65" s="1437" t="s">
        <v>20</v>
      </c>
      <c r="B65" s="886" t="s">
        <v>45</v>
      </c>
      <c r="C65" s="723" t="s">
        <v>253</v>
      </c>
      <c r="D65" s="132">
        <f t="shared" ref="D65:E67" si="6">D68</f>
        <v>3400</v>
      </c>
      <c r="E65" s="132">
        <f t="shared" si="6"/>
        <v>3400</v>
      </c>
      <c r="F65" s="92">
        <f>E65/D65*100</f>
        <v>100</v>
      </c>
      <c r="G65" s="738"/>
      <c r="H65" s="132">
        <f>H68</f>
        <v>3400</v>
      </c>
      <c r="I65" s="136"/>
      <c r="J65" s="16"/>
      <c r="K65" s="16"/>
      <c r="L65" s="16"/>
      <c r="M65" s="16"/>
    </row>
    <row r="66" spans="1:13" s="37" customFormat="1" ht="72" customHeight="1" x14ac:dyDescent="0.2">
      <c r="A66" s="1438"/>
      <c r="B66" s="911"/>
      <c r="C66" s="723" t="s">
        <v>2</v>
      </c>
      <c r="D66" s="132">
        <f t="shared" si="6"/>
        <v>20600</v>
      </c>
      <c r="E66" s="132">
        <f t="shared" si="6"/>
        <v>20600</v>
      </c>
      <c r="F66" s="92">
        <f>E66/D66*100</f>
        <v>100</v>
      </c>
      <c r="G66" s="738"/>
      <c r="H66" s="132">
        <f>H69</f>
        <v>20600</v>
      </c>
      <c r="I66" s="136"/>
      <c r="J66" s="16"/>
      <c r="K66" s="16"/>
      <c r="L66" s="16"/>
      <c r="M66" s="16"/>
    </row>
    <row r="67" spans="1:13" s="37" customFormat="1" ht="93.75" customHeight="1" x14ac:dyDescent="0.2">
      <c r="A67" s="1439"/>
      <c r="B67" s="887"/>
      <c r="C67" s="673" t="s">
        <v>3</v>
      </c>
      <c r="D67" s="132">
        <f t="shared" si="6"/>
        <v>14840</v>
      </c>
      <c r="E67" s="132">
        <f t="shared" si="6"/>
        <v>14800</v>
      </c>
      <c r="F67" s="92">
        <v>0</v>
      </c>
      <c r="G67" s="738"/>
      <c r="H67" s="132">
        <f>H70</f>
        <v>14800</v>
      </c>
      <c r="I67" s="136"/>
      <c r="J67" s="16"/>
      <c r="K67" s="16"/>
      <c r="L67" s="16"/>
      <c r="M67" s="16"/>
    </row>
    <row r="68" spans="1:13" s="37" customFormat="1" ht="142.5" customHeight="1" x14ac:dyDescent="0.2">
      <c r="A68" s="1437" t="s">
        <v>46</v>
      </c>
      <c r="B68" s="886" t="s">
        <v>47</v>
      </c>
      <c r="C68" s="723" t="s">
        <v>253</v>
      </c>
      <c r="D68" s="132">
        <v>3400</v>
      </c>
      <c r="E68" s="132">
        <v>3400</v>
      </c>
      <c r="F68" s="92">
        <f>E68/D68*100</f>
        <v>100</v>
      </c>
      <c r="G68" s="673" t="s">
        <v>1209</v>
      </c>
      <c r="H68" s="132">
        <f>E68</f>
        <v>3400</v>
      </c>
      <c r="I68" s="137" t="s">
        <v>1282</v>
      </c>
      <c r="J68" s="16"/>
      <c r="K68" s="16"/>
      <c r="L68" s="16"/>
      <c r="M68" s="16"/>
    </row>
    <row r="69" spans="1:13" s="37" customFormat="1" ht="153" customHeight="1" x14ac:dyDescent="0.2">
      <c r="A69" s="1438"/>
      <c r="B69" s="911"/>
      <c r="C69" s="723" t="s">
        <v>2</v>
      </c>
      <c r="D69" s="132">
        <f>6600+14000</f>
        <v>20600</v>
      </c>
      <c r="E69" s="132">
        <v>20600</v>
      </c>
      <c r="F69" s="92">
        <f>E69/D69*100</f>
        <v>100</v>
      </c>
      <c r="G69" s="673" t="s">
        <v>1209</v>
      </c>
      <c r="H69" s="132">
        <f>E69</f>
        <v>20600</v>
      </c>
      <c r="I69" s="137" t="s">
        <v>1282</v>
      </c>
      <c r="J69" s="16"/>
      <c r="K69" s="16"/>
      <c r="L69" s="16"/>
      <c r="M69" s="16"/>
    </row>
    <row r="70" spans="1:13" s="37" customFormat="1" ht="147.75" customHeight="1" x14ac:dyDescent="0.2">
      <c r="A70" s="1439"/>
      <c r="B70" s="887"/>
      <c r="C70" s="673" t="s">
        <v>3</v>
      </c>
      <c r="D70" s="132">
        <f>10000+4840</f>
        <v>14840</v>
      </c>
      <c r="E70" s="132">
        <v>14800</v>
      </c>
      <c r="F70" s="92">
        <f>E70/D70*100</f>
        <v>99.73045822102425</v>
      </c>
      <c r="G70" s="673" t="s">
        <v>1209</v>
      </c>
      <c r="H70" s="132">
        <f>E70</f>
        <v>14800</v>
      </c>
      <c r="I70" s="723" t="s">
        <v>1393</v>
      </c>
      <c r="J70" s="16"/>
      <c r="K70" s="16"/>
      <c r="L70" s="16"/>
      <c r="M70" s="16"/>
    </row>
    <row r="71" spans="1:13" s="37" customFormat="1" ht="32.25" customHeight="1" x14ac:dyDescent="0.2">
      <c r="A71" s="888" t="s">
        <v>89</v>
      </c>
      <c r="B71" s="888"/>
      <c r="C71" s="888"/>
      <c r="D71" s="888"/>
      <c r="E71" s="888"/>
      <c r="F71" s="888"/>
      <c r="G71" s="888"/>
      <c r="H71" s="888"/>
      <c r="I71" s="480"/>
      <c r="J71" s="16"/>
      <c r="K71" s="16"/>
      <c r="L71" s="16"/>
      <c r="M71" s="16"/>
    </row>
    <row r="72" spans="1:13" s="37" customFormat="1" ht="30" customHeight="1" x14ac:dyDescent="0.2">
      <c r="A72" s="1259"/>
      <c r="B72" s="1205" t="s">
        <v>54</v>
      </c>
      <c r="C72" s="33" t="s">
        <v>1</v>
      </c>
      <c r="D72" s="67">
        <f>D73</f>
        <v>55132.6</v>
      </c>
      <c r="E72" s="67">
        <f>E73</f>
        <v>54129.270000000004</v>
      </c>
      <c r="F72" s="94">
        <f t="shared" ref="F72:F79" si="7">E72/D72*100</f>
        <v>98.180151126556709</v>
      </c>
      <c r="G72" s="41"/>
      <c r="H72" s="67">
        <f>H73</f>
        <v>54129.270000000004</v>
      </c>
      <c r="I72" s="156"/>
      <c r="J72" s="16"/>
      <c r="K72" s="16"/>
      <c r="L72" s="16"/>
      <c r="M72" s="16"/>
    </row>
    <row r="73" spans="1:13" s="37" customFormat="1" ht="71.25" x14ac:dyDescent="0.2">
      <c r="A73" s="1261"/>
      <c r="B73" s="1207"/>
      <c r="C73" s="33" t="s">
        <v>3</v>
      </c>
      <c r="D73" s="67">
        <f>D74+D77</f>
        <v>55132.6</v>
      </c>
      <c r="E73" s="67">
        <f>E74+E77</f>
        <v>54129.270000000004</v>
      </c>
      <c r="F73" s="94">
        <f t="shared" si="7"/>
        <v>98.180151126556709</v>
      </c>
      <c r="G73" s="41"/>
      <c r="H73" s="67">
        <f>H74+H77</f>
        <v>54129.270000000004</v>
      </c>
      <c r="I73" s="156"/>
      <c r="J73" s="16"/>
      <c r="K73" s="16"/>
      <c r="L73" s="16"/>
      <c r="M73" s="16"/>
    </row>
    <row r="74" spans="1:13" s="37" customFormat="1" ht="189.75" customHeight="1" x14ac:dyDescent="0.2">
      <c r="A74" s="758" t="s">
        <v>10</v>
      </c>
      <c r="B74" s="747" t="s">
        <v>48</v>
      </c>
      <c r="C74" s="673" t="s">
        <v>3</v>
      </c>
      <c r="D74" s="132">
        <f>D75</f>
        <v>14533</v>
      </c>
      <c r="E74" s="132">
        <f>E76</f>
        <v>13596.45</v>
      </c>
      <c r="F74" s="92">
        <f t="shared" si="7"/>
        <v>93.555700818826125</v>
      </c>
      <c r="G74" s="40"/>
      <c r="H74" s="132">
        <f>H76</f>
        <v>13596.45</v>
      </c>
      <c r="I74" s="156"/>
      <c r="J74" s="16"/>
      <c r="K74" s="16"/>
      <c r="L74" s="16"/>
      <c r="M74" s="16"/>
    </row>
    <row r="75" spans="1:13" s="37" customFormat="1" ht="105" x14ac:dyDescent="0.2">
      <c r="A75" s="758" t="s">
        <v>11</v>
      </c>
      <c r="B75" s="723" t="s">
        <v>49</v>
      </c>
      <c r="C75" s="673" t="s">
        <v>3</v>
      </c>
      <c r="D75" s="132">
        <f>D76</f>
        <v>14533</v>
      </c>
      <c r="E75" s="132">
        <f>E76</f>
        <v>13596.45</v>
      </c>
      <c r="F75" s="92">
        <f t="shared" si="7"/>
        <v>93.555700818826125</v>
      </c>
      <c r="G75" s="723" t="s">
        <v>21</v>
      </c>
      <c r="H75" s="132">
        <f>E75</f>
        <v>13596.45</v>
      </c>
      <c r="I75" s="723"/>
      <c r="J75" s="16"/>
      <c r="K75" s="16"/>
      <c r="L75" s="16"/>
      <c r="M75" s="16"/>
    </row>
    <row r="76" spans="1:13" s="37" customFormat="1" ht="120" x14ac:dyDescent="0.2">
      <c r="A76" s="758" t="s">
        <v>12</v>
      </c>
      <c r="B76" s="723" t="s">
        <v>50</v>
      </c>
      <c r="C76" s="673" t="s">
        <v>3</v>
      </c>
      <c r="D76" s="132">
        <v>14533</v>
      </c>
      <c r="E76" s="132">
        <v>13596.45</v>
      </c>
      <c r="F76" s="92">
        <f t="shared" si="7"/>
        <v>93.555700818826125</v>
      </c>
      <c r="G76" s="723" t="s">
        <v>21</v>
      </c>
      <c r="H76" s="132">
        <f>E76</f>
        <v>13596.45</v>
      </c>
      <c r="I76" s="723" t="s">
        <v>1394</v>
      </c>
      <c r="J76" s="16"/>
      <c r="K76" s="16"/>
      <c r="L76" s="16"/>
      <c r="M76" s="16"/>
    </row>
    <row r="77" spans="1:13" s="37" customFormat="1" ht="141" customHeight="1" x14ac:dyDescent="0.2">
      <c r="A77" s="758" t="s">
        <v>16</v>
      </c>
      <c r="B77" s="747" t="s">
        <v>51</v>
      </c>
      <c r="C77" s="673" t="s">
        <v>3</v>
      </c>
      <c r="D77" s="132">
        <f>D78</f>
        <v>40599.599999999999</v>
      </c>
      <c r="E77" s="132">
        <f>E79</f>
        <v>40532.82</v>
      </c>
      <c r="F77" s="92">
        <f t="shared" si="7"/>
        <v>99.835515620843566</v>
      </c>
      <c r="G77" s="40"/>
      <c r="H77" s="132">
        <f>H79</f>
        <v>40532.82</v>
      </c>
      <c r="I77" s="156"/>
      <c r="J77" s="16"/>
      <c r="K77" s="16"/>
      <c r="L77" s="16"/>
      <c r="M77" s="16"/>
    </row>
    <row r="78" spans="1:13" s="37" customFormat="1" ht="105" x14ac:dyDescent="0.2">
      <c r="A78" s="758" t="s">
        <v>17</v>
      </c>
      <c r="B78" s="723" t="s">
        <v>52</v>
      </c>
      <c r="C78" s="673" t="s">
        <v>3</v>
      </c>
      <c r="D78" s="132">
        <f>D79</f>
        <v>40599.599999999999</v>
      </c>
      <c r="E78" s="132">
        <f>E79</f>
        <v>40532.82</v>
      </c>
      <c r="F78" s="92">
        <f t="shared" si="7"/>
        <v>99.835515620843566</v>
      </c>
      <c r="G78" s="723" t="s">
        <v>21</v>
      </c>
      <c r="H78" s="132">
        <f>E78</f>
        <v>40532.82</v>
      </c>
      <c r="I78" s="723" t="str">
        <f>I79</f>
        <v>Выполнено. Экономия от проведенных торгов</v>
      </c>
      <c r="J78" s="16"/>
      <c r="K78" s="16"/>
      <c r="L78" s="16"/>
      <c r="M78" s="16"/>
    </row>
    <row r="79" spans="1:13" s="37" customFormat="1" ht="155.25" customHeight="1" x14ac:dyDescent="0.2">
      <c r="A79" s="758" t="s">
        <v>18</v>
      </c>
      <c r="B79" s="723" t="s">
        <v>53</v>
      </c>
      <c r="C79" s="673" t="s">
        <v>3</v>
      </c>
      <c r="D79" s="68">
        <v>40599.599999999999</v>
      </c>
      <c r="E79" s="68">
        <v>40532.82</v>
      </c>
      <c r="F79" s="92">
        <f t="shared" si="7"/>
        <v>99.835515620843566</v>
      </c>
      <c r="G79" s="723" t="s">
        <v>21</v>
      </c>
      <c r="H79" s="68">
        <f>E79</f>
        <v>40532.82</v>
      </c>
      <c r="I79" s="723" t="s">
        <v>1393</v>
      </c>
      <c r="J79" s="16"/>
      <c r="K79" s="16"/>
      <c r="L79" s="16"/>
      <c r="M79" s="16"/>
    </row>
    <row r="80" spans="1:13" ht="29.25" customHeight="1" x14ac:dyDescent="0.2">
      <c r="A80" s="1217" t="s">
        <v>96</v>
      </c>
      <c r="B80" s="1218"/>
      <c r="C80" s="1218"/>
      <c r="D80" s="1218"/>
      <c r="E80" s="1218"/>
      <c r="F80" s="1218"/>
      <c r="G80" s="1218"/>
      <c r="H80" s="1218"/>
      <c r="I80" s="1219"/>
      <c r="J80" s="608"/>
    </row>
    <row r="81" spans="1:13" ht="14.25" x14ac:dyDescent="0.2">
      <c r="A81" s="983"/>
      <c r="B81" s="1045" t="s">
        <v>19</v>
      </c>
      <c r="C81" s="33" t="s">
        <v>1</v>
      </c>
      <c r="D81" s="67">
        <f>D82+D83+D84+D85</f>
        <v>4310516.13</v>
      </c>
      <c r="E81" s="67">
        <f>E82+E83+E84+E85</f>
        <v>4006203.27</v>
      </c>
      <c r="F81" s="94">
        <f>E81/D81*100</f>
        <v>92.94022221881815</v>
      </c>
      <c r="G81" s="42"/>
      <c r="H81" s="67">
        <f>E81</f>
        <v>4006203.27</v>
      </c>
      <c r="I81" s="190"/>
      <c r="J81" s="39"/>
      <c r="K81" s="39"/>
      <c r="L81" s="39"/>
      <c r="M81" s="39"/>
    </row>
    <row r="82" spans="1:13" ht="42.75" x14ac:dyDescent="0.2">
      <c r="A82" s="983"/>
      <c r="B82" s="1045"/>
      <c r="C82" s="33" t="s">
        <v>8</v>
      </c>
      <c r="D82" s="67">
        <f t="shared" ref="D82:E85" si="8">D88+D258+D563+D723</f>
        <v>0</v>
      </c>
      <c r="E82" s="67">
        <f t="shared" si="8"/>
        <v>0</v>
      </c>
      <c r="F82" s="94">
        <v>0</v>
      </c>
      <c r="G82" s="42"/>
      <c r="H82" s="67">
        <f t="shared" ref="H82:H85" si="9">E82</f>
        <v>0</v>
      </c>
      <c r="I82" s="747"/>
      <c r="J82" s="39"/>
      <c r="K82" s="39"/>
      <c r="L82" s="39"/>
      <c r="M82" s="39"/>
    </row>
    <row r="83" spans="1:13" ht="57" x14ac:dyDescent="0.2">
      <c r="A83" s="983"/>
      <c r="B83" s="1045"/>
      <c r="C83" s="33" t="s">
        <v>2</v>
      </c>
      <c r="D83" s="67">
        <f t="shared" si="8"/>
        <v>2442058</v>
      </c>
      <c r="E83" s="67">
        <f t="shared" si="8"/>
        <v>2386077.64</v>
      </c>
      <c r="F83" s="94">
        <f t="shared" ref="F83:F85" si="10">E83/D83*100</f>
        <v>97.707656411108999</v>
      </c>
      <c r="G83" s="42"/>
      <c r="H83" s="67">
        <f t="shared" si="9"/>
        <v>2386077.64</v>
      </c>
      <c r="I83" s="747"/>
      <c r="J83" s="39"/>
      <c r="K83" s="39"/>
      <c r="L83" s="39"/>
      <c r="M83" s="39"/>
    </row>
    <row r="84" spans="1:13" ht="71.25" x14ac:dyDescent="0.2">
      <c r="A84" s="983"/>
      <c r="B84" s="1045"/>
      <c r="C84" s="33" t="s">
        <v>3</v>
      </c>
      <c r="D84" s="67">
        <f t="shared" si="8"/>
        <v>1274572.1299999999</v>
      </c>
      <c r="E84" s="67">
        <f t="shared" si="8"/>
        <v>1189903.32</v>
      </c>
      <c r="F84" s="94">
        <f t="shared" si="10"/>
        <v>93.357079759777903</v>
      </c>
      <c r="G84" s="42"/>
      <c r="H84" s="67">
        <f t="shared" si="9"/>
        <v>1189903.32</v>
      </c>
      <c r="I84" s="747"/>
      <c r="J84" s="39"/>
      <c r="K84" s="39"/>
      <c r="L84" s="39"/>
      <c r="M84" s="39"/>
    </row>
    <row r="85" spans="1:13" ht="28.5" x14ac:dyDescent="0.2">
      <c r="A85" s="983"/>
      <c r="B85" s="1045"/>
      <c r="C85" s="33" t="s">
        <v>97</v>
      </c>
      <c r="D85" s="67">
        <f t="shared" si="8"/>
        <v>593886</v>
      </c>
      <c r="E85" s="67">
        <f t="shared" si="8"/>
        <v>430222.31000000006</v>
      </c>
      <c r="F85" s="94">
        <f t="shared" si="10"/>
        <v>72.441901307658384</v>
      </c>
      <c r="G85" s="42"/>
      <c r="H85" s="67">
        <f t="shared" si="9"/>
        <v>430222.31000000006</v>
      </c>
      <c r="I85" s="747"/>
      <c r="J85" s="39"/>
      <c r="K85" s="39"/>
      <c r="L85" s="39"/>
      <c r="M85" s="39"/>
    </row>
    <row r="86" spans="1:13" x14ac:dyDescent="0.2">
      <c r="A86" s="1442" t="s">
        <v>785</v>
      </c>
      <c r="B86" s="1443"/>
      <c r="C86" s="1443"/>
      <c r="D86" s="1443"/>
      <c r="E86" s="1443"/>
      <c r="F86" s="1443"/>
      <c r="G86" s="1443"/>
      <c r="H86" s="1443"/>
      <c r="I86" s="1444"/>
      <c r="J86" s="39"/>
      <c r="K86" s="39"/>
      <c r="L86" s="39"/>
      <c r="M86" s="39"/>
    </row>
    <row r="87" spans="1:13" ht="14.25" x14ac:dyDescent="0.2">
      <c r="A87" s="983"/>
      <c r="B87" s="1045" t="s">
        <v>54</v>
      </c>
      <c r="C87" s="33" t="s">
        <v>1</v>
      </c>
      <c r="D87" s="67">
        <f>D88+D89+D90+D91</f>
        <v>1381884.28</v>
      </c>
      <c r="E87" s="67">
        <f>E88+E89+E90+E91</f>
        <v>1335145.8700000001</v>
      </c>
      <c r="F87" s="94">
        <f t="shared" ref="F87:F100" si="11">E87/D87*100</f>
        <v>96.617776851763608</v>
      </c>
      <c r="G87" s="42"/>
      <c r="H87" s="67">
        <f t="shared" ref="H87:H160" si="12">E87</f>
        <v>1335145.8700000001</v>
      </c>
      <c r="I87" s="747"/>
      <c r="J87" s="39"/>
      <c r="K87" s="39"/>
      <c r="L87" s="39"/>
      <c r="M87" s="39"/>
    </row>
    <row r="88" spans="1:13" ht="42.75" x14ac:dyDescent="0.2">
      <c r="A88" s="983"/>
      <c r="B88" s="1045"/>
      <c r="C88" s="33" t="s">
        <v>8</v>
      </c>
      <c r="D88" s="67">
        <f t="shared" ref="D88:E91" si="13">D93+D148</f>
        <v>0</v>
      </c>
      <c r="E88" s="67">
        <f t="shared" si="13"/>
        <v>0</v>
      </c>
      <c r="F88" s="94">
        <v>0</v>
      </c>
      <c r="G88" s="42"/>
      <c r="H88" s="67">
        <f t="shared" si="12"/>
        <v>0</v>
      </c>
      <c r="I88" s="747"/>
      <c r="J88" s="39"/>
      <c r="K88" s="39"/>
      <c r="L88" s="39"/>
      <c r="M88" s="39"/>
    </row>
    <row r="89" spans="1:13" ht="57" x14ac:dyDescent="0.2">
      <c r="A89" s="983"/>
      <c r="B89" s="1045"/>
      <c r="C89" s="33" t="s">
        <v>2</v>
      </c>
      <c r="D89" s="67">
        <f t="shared" si="13"/>
        <v>912039</v>
      </c>
      <c r="E89" s="67">
        <f>E94+E149</f>
        <v>905952.07000000018</v>
      </c>
      <c r="F89" s="94">
        <f t="shared" si="11"/>
        <v>99.332602004958133</v>
      </c>
      <c r="G89" s="42"/>
      <c r="H89" s="67">
        <f t="shared" si="12"/>
        <v>905952.07000000018</v>
      </c>
      <c r="I89" s="747"/>
      <c r="J89" s="39"/>
      <c r="K89" s="39"/>
      <c r="L89" s="39"/>
      <c r="M89" s="39"/>
    </row>
    <row r="90" spans="1:13" ht="71.25" x14ac:dyDescent="0.2">
      <c r="A90" s="983"/>
      <c r="B90" s="1045"/>
      <c r="C90" s="33" t="s">
        <v>3</v>
      </c>
      <c r="D90" s="67">
        <f t="shared" si="13"/>
        <v>321845.27999999997</v>
      </c>
      <c r="E90" s="67">
        <f>E95+E150</f>
        <v>282132.89</v>
      </c>
      <c r="F90" s="94">
        <f t="shared" si="11"/>
        <v>87.661030790944039</v>
      </c>
      <c r="G90" s="42"/>
      <c r="H90" s="67">
        <f t="shared" si="12"/>
        <v>282132.89</v>
      </c>
      <c r="I90" s="747"/>
      <c r="J90" s="39"/>
      <c r="K90" s="39"/>
      <c r="L90" s="39"/>
      <c r="M90" s="39"/>
    </row>
    <row r="91" spans="1:13" ht="28.5" x14ac:dyDescent="0.2">
      <c r="A91" s="983"/>
      <c r="B91" s="1045"/>
      <c r="C91" s="33" t="s">
        <v>97</v>
      </c>
      <c r="D91" s="67">
        <f t="shared" si="13"/>
        <v>148000</v>
      </c>
      <c r="E91" s="67">
        <f t="shared" si="13"/>
        <v>147060.91</v>
      </c>
      <c r="F91" s="94">
        <f t="shared" si="11"/>
        <v>99.365479729729728</v>
      </c>
      <c r="G91" s="42"/>
      <c r="H91" s="67">
        <f t="shared" si="12"/>
        <v>147060.91</v>
      </c>
      <c r="I91" s="747"/>
      <c r="J91" s="39"/>
      <c r="K91" s="39"/>
      <c r="L91" s="39"/>
      <c r="M91" s="39"/>
    </row>
    <row r="92" spans="1:13" x14ac:dyDescent="0.2">
      <c r="A92" s="1212">
        <v>1</v>
      </c>
      <c r="B92" s="912" t="s">
        <v>1024</v>
      </c>
      <c r="C92" s="673" t="s">
        <v>1</v>
      </c>
      <c r="D92" s="132">
        <f>D93+D94+D95+D96</f>
        <v>64068</v>
      </c>
      <c r="E92" s="132">
        <f>E93+E94+E95+E96</f>
        <v>62598.87</v>
      </c>
      <c r="F92" s="94">
        <f t="shared" si="11"/>
        <v>97.706920771680089</v>
      </c>
      <c r="G92" s="739"/>
      <c r="H92" s="132">
        <f t="shared" si="12"/>
        <v>62598.87</v>
      </c>
      <c r="I92" s="723"/>
      <c r="J92" s="39"/>
      <c r="K92" s="39"/>
      <c r="L92" s="39"/>
      <c r="M92" s="39"/>
    </row>
    <row r="93" spans="1:13" ht="45" x14ac:dyDescent="0.2">
      <c r="A93" s="1213"/>
      <c r="B93" s="1673"/>
      <c r="C93" s="673" t="s">
        <v>8</v>
      </c>
      <c r="D93" s="132">
        <f t="shared" ref="D93:E96" si="14">D98</f>
        <v>0</v>
      </c>
      <c r="E93" s="132">
        <f t="shared" si="14"/>
        <v>0</v>
      </c>
      <c r="F93" s="94">
        <v>0</v>
      </c>
      <c r="G93" s="739"/>
      <c r="H93" s="132">
        <f t="shared" si="12"/>
        <v>0</v>
      </c>
      <c r="I93" s="723"/>
      <c r="J93" s="39"/>
      <c r="K93" s="39"/>
      <c r="L93" s="39"/>
      <c r="M93" s="39"/>
    </row>
    <row r="94" spans="1:13" ht="45" x14ac:dyDescent="0.2">
      <c r="A94" s="1213"/>
      <c r="B94" s="1673"/>
      <c r="C94" s="673" t="s">
        <v>2</v>
      </c>
      <c r="D94" s="132">
        <f t="shared" si="14"/>
        <v>47418</v>
      </c>
      <c r="E94" s="132">
        <f t="shared" si="14"/>
        <v>47208</v>
      </c>
      <c r="F94" s="94">
        <f t="shared" si="11"/>
        <v>99.557130203720106</v>
      </c>
      <c r="G94" s="739"/>
      <c r="H94" s="132">
        <f t="shared" si="12"/>
        <v>47208</v>
      </c>
      <c r="I94" s="723"/>
      <c r="J94" s="39"/>
      <c r="K94" s="39"/>
      <c r="L94" s="39"/>
      <c r="M94" s="39"/>
    </row>
    <row r="95" spans="1:13" ht="45" x14ac:dyDescent="0.2">
      <c r="A95" s="1213"/>
      <c r="B95" s="1673"/>
      <c r="C95" s="673" t="s">
        <v>3</v>
      </c>
      <c r="D95" s="132">
        <f t="shared" si="14"/>
        <v>16650</v>
      </c>
      <c r="E95" s="132">
        <f t="shared" si="14"/>
        <v>15390.87</v>
      </c>
      <c r="F95" s="94">
        <f t="shared" si="11"/>
        <v>92.437657657657653</v>
      </c>
      <c r="G95" s="739"/>
      <c r="H95" s="132">
        <f t="shared" si="12"/>
        <v>15390.87</v>
      </c>
      <c r="I95" s="723"/>
      <c r="J95" s="39"/>
      <c r="K95" s="39"/>
      <c r="L95" s="39"/>
      <c r="M95" s="39"/>
    </row>
    <row r="96" spans="1:13" x14ac:dyDescent="0.2">
      <c r="A96" s="1214"/>
      <c r="B96" s="1222"/>
      <c r="C96" s="673" t="s">
        <v>97</v>
      </c>
      <c r="D96" s="132">
        <f t="shared" si="14"/>
        <v>0</v>
      </c>
      <c r="E96" s="132">
        <f t="shared" si="14"/>
        <v>0</v>
      </c>
      <c r="F96" s="94">
        <v>0</v>
      </c>
      <c r="G96" s="739"/>
      <c r="H96" s="132">
        <f t="shared" si="12"/>
        <v>0</v>
      </c>
      <c r="I96" s="723"/>
      <c r="J96" s="39"/>
      <c r="K96" s="39"/>
      <c r="L96" s="39"/>
      <c r="M96" s="39"/>
    </row>
    <row r="97" spans="1:13" x14ac:dyDescent="0.2">
      <c r="A97" s="983">
        <v>1.1000000000000001</v>
      </c>
      <c r="B97" s="970" t="s">
        <v>98</v>
      </c>
      <c r="C97" s="673" t="s">
        <v>1</v>
      </c>
      <c r="D97" s="132">
        <f>D98+D99+D100+D101</f>
        <v>64068</v>
      </c>
      <c r="E97" s="132">
        <f>E98+E99+E100+E101</f>
        <v>62598.87</v>
      </c>
      <c r="F97" s="94">
        <f t="shared" si="11"/>
        <v>97.706920771680089</v>
      </c>
      <c r="G97" s="739"/>
      <c r="H97" s="132">
        <f t="shared" si="12"/>
        <v>62598.87</v>
      </c>
      <c r="I97" s="723"/>
      <c r="J97" s="39"/>
      <c r="K97" s="39"/>
      <c r="L97" s="39"/>
      <c r="M97" s="39"/>
    </row>
    <row r="98" spans="1:13" ht="45" x14ac:dyDescent="0.2">
      <c r="A98" s="983"/>
      <c r="B98" s="970"/>
      <c r="C98" s="673" t="s">
        <v>8</v>
      </c>
      <c r="D98" s="132">
        <f t="shared" ref="D98:E101" si="15">D103+D108+D113+D118+D123+D128</f>
        <v>0</v>
      </c>
      <c r="E98" s="132">
        <f t="shared" si="15"/>
        <v>0</v>
      </c>
      <c r="F98" s="94">
        <v>0</v>
      </c>
      <c r="G98" s="739"/>
      <c r="H98" s="132">
        <f t="shared" si="12"/>
        <v>0</v>
      </c>
      <c r="I98" s="723"/>
      <c r="J98" s="39"/>
      <c r="K98" s="39"/>
      <c r="L98" s="39"/>
      <c r="M98" s="39"/>
    </row>
    <row r="99" spans="1:13" ht="45" x14ac:dyDescent="0.2">
      <c r="A99" s="983"/>
      <c r="B99" s="970"/>
      <c r="C99" s="673" t="s">
        <v>2</v>
      </c>
      <c r="D99" s="132">
        <f t="shared" si="15"/>
        <v>47418</v>
      </c>
      <c r="E99" s="132">
        <f t="shared" si="15"/>
        <v>47208</v>
      </c>
      <c r="F99" s="94">
        <f t="shared" si="11"/>
        <v>99.557130203720106</v>
      </c>
      <c r="G99" s="739"/>
      <c r="H99" s="132">
        <f t="shared" si="12"/>
        <v>47208</v>
      </c>
      <c r="I99" s="723"/>
      <c r="J99" s="39"/>
      <c r="K99" s="39"/>
      <c r="L99" s="39"/>
      <c r="M99" s="39"/>
    </row>
    <row r="100" spans="1:13" ht="45" x14ac:dyDescent="0.2">
      <c r="A100" s="983"/>
      <c r="B100" s="970"/>
      <c r="C100" s="673" t="s">
        <v>3</v>
      </c>
      <c r="D100" s="132">
        <f>D105+D110+D115+D120+D125+D130</f>
        <v>16650</v>
      </c>
      <c r="E100" s="132">
        <f>E105+E110+E115+E120+E125+E130</f>
        <v>15390.87</v>
      </c>
      <c r="F100" s="94">
        <f t="shared" si="11"/>
        <v>92.437657657657653</v>
      </c>
      <c r="G100" s="739"/>
      <c r="H100" s="132">
        <f t="shared" si="12"/>
        <v>15390.87</v>
      </c>
      <c r="I100" s="723"/>
      <c r="J100" s="39"/>
      <c r="K100" s="39"/>
      <c r="L100" s="39"/>
      <c r="M100" s="39"/>
    </row>
    <row r="101" spans="1:13" x14ac:dyDescent="0.2">
      <c r="A101" s="983"/>
      <c r="B101" s="970"/>
      <c r="C101" s="673" t="s">
        <v>99</v>
      </c>
      <c r="D101" s="132">
        <f t="shared" si="15"/>
        <v>0</v>
      </c>
      <c r="E101" s="132">
        <f t="shared" si="15"/>
        <v>0</v>
      </c>
      <c r="F101" s="92">
        <v>0</v>
      </c>
      <c r="G101" s="739"/>
      <c r="H101" s="132">
        <f t="shared" si="12"/>
        <v>0</v>
      </c>
      <c r="I101" s="723"/>
      <c r="J101" s="39"/>
      <c r="K101" s="39"/>
      <c r="L101" s="39"/>
      <c r="M101" s="39"/>
    </row>
    <row r="102" spans="1:13" x14ac:dyDescent="0.2">
      <c r="A102" s="1445" t="s">
        <v>12</v>
      </c>
      <c r="B102" s="886" t="s">
        <v>1026</v>
      </c>
      <c r="C102" s="673" t="s">
        <v>1</v>
      </c>
      <c r="D102" s="132">
        <f>D103+D104+D105+D106</f>
        <v>0</v>
      </c>
      <c r="E102" s="132">
        <f>E103+E104+E105+E106</f>
        <v>0</v>
      </c>
      <c r="F102" s="92">
        <v>0</v>
      </c>
      <c r="G102" s="739"/>
      <c r="H102" s="132">
        <f t="shared" si="12"/>
        <v>0</v>
      </c>
      <c r="I102" s="723"/>
      <c r="J102" s="39"/>
      <c r="K102" s="39"/>
      <c r="L102" s="39"/>
      <c r="M102" s="39"/>
    </row>
    <row r="103" spans="1:13" ht="45" x14ac:dyDescent="0.2">
      <c r="A103" s="1445"/>
      <c r="B103" s="1673"/>
      <c r="C103" s="673" t="s">
        <v>8</v>
      </c>
      <c r="D103" s="132">
        <v>0</v>
      </c>
      <c r="E103" s="132">
        <v>0</v>
      </c>
      <c r="F103" s="92">
        <v>0</v>
      </c>
      <c r="G103" s="739"/>
      <c r="H103" s="132">
        <f t="shared" si="12"/>
        <v>0</v>
      </c>
      <c r="I103" s="723"/>
      <c r="J103" s="39"/>
      <c r="K103" s="39"/>
      <c r="L103" s="39"/>
      <c r="M103" s="39"/>
    </row>
    <row r="104" spans="1:13" ht="45" x14ac:dyDescent="0.2">
      <c r="A104" s="1445"/>
      <c r="B104" s="1673"/>
      <c r="C104" s="673" t="s">
        <v>2</v>
      </c>
      <c r="D104" s="132">
        <v>0</v>
      </c>
      <c r="E104" s="132">
        <v>0</v>
      </c>
      <c r="F104" s="92">
        <v>0</v>
      </c>
      <c r="G104" s="739"/>
      <c r="H104" s="132">
        <f t="shared" si="12"/>
        <v>0</v>
      </c>
      <c r="I104" s="723"/>
      <c r="J104" s="39"/>
      <c r="K104" s="39"/>
      <c r="L104" s="39"/>
      <c r="M104" s="39"/>
    </row>
    <row r="105" spans="1:13" ht="45" x14ac:dyDescent="0.2">
      <c r="A105" s="1445"/>
      <c r="B105" s="1673"/>
      <c r="C105" s="673" t="s">
        <v>3</v>
      </c>
      <c r="D105" s="132">
        <v>0</v>
      </c>
      <c r="E105" s="132">
        <v>0</v>
      </c>
      <c r="F105" s="92">
        <v>0</v>
      </c>
      <c r="G105" s="739"/>
      <c r="H105" s="132">
        <f t="shared" si="12"/>
        <v>0</v>
      </c>
      <c r="I105" s="723"/>
      <c r="J105" s="39"/>
      <c r="K105" s="39"/>
      <c r="L105" s="39"/>
      <c r="M105" s="39"/>
    </row>
    <row r="106" spans="1:13" x14ac:dyDescent="0.2">
      <c r="A106" s="1445"/>
      <c r="B106" s="1222"/>
      <c r="C106" s="673" t="s">
        <v>97</v>
      </c>
      <c r="D106" s="132">
        <v>0</v>
      </c>
      <c r="E106" s="132">
        <v>0</v>
      </c>
      <c r="F106" s="92">
        <v>0</v>
      </c>
      <c r="G106" s="739"/>
      <c r="H106" s="132">
        <f t="shared" si="12"/>
        <v>0</v>
      </c>
      <c r="I106" s="723"/>
      <c r="J106" s="39"/>
      <c r="K106" s="39"/>
      <c r="L106" s="39"/>
      <c r="M106" s="39"/>
    </row>
    <row r="107" spans="1:13" x14ac:dyDescent="0.2">
      <c r="A107" s="1215" t="s">
        <v>100</v>
      </c>
      <c r="B107" s="886" t="s">
        <v>1027</v>
      </c>
      <c r="C107" s="673" t="s">
        <v>1</v>
      </c>
      <c r="D107" s="132">
        <f>D108+D109+D110+D111</f>
        <v>0</v>
      </c>
      <c r="E107" s="132">
        <f>E108+E109+E110+E111</f>
        <v>0</v>
      </c>
      <c r="F107" s="92">
        <v>0</v>
      </c>
      <c r="G107" s="739"/>
      <c r="H107" s="132">
        <f t="shared" si="12"/>
        <v>0</v>
      </c>
      <c r="I107" s="723"/>
      <c r="J107" s="39"/>
      <c r="K107" s="39"/>
      <c r="L107" s="39"/>
      <c r="M107" s="39"/>
    </row>
    <row r="108" spans="1:13" ht="45" x14ac:dyDescent="0.2">
      <c r="A108" s="1216"/>
      <c r="B108" s="1673"/>
      <c r="C108" s="673" t="s">
        <v>8</v>
      </c>
      <c r="D108" s="132">
        <v>0</v>
      </c>
      <c r="E108" s="132">
        <v>0</v>
      </c>
      <c r="F108" s="92">
        <v>0</v>
      </c>
      <c r="G108" s="739"/>
      <c r="H108" s="132">
        <f t="shared" si="12"/>
        <v>0</v>
      </c>
      <c r="I108" s="723"/>
      <c r="J108" s="39"/>
      <c r="K108" s="39"/>
      <c r="L108" s="39"/>
      <c r="M108" s="39"/>
    </row>
    <row r="109" spans="1:13" ht="45" x14ac:dyDescent="0.2">
      <c r="A109" s="1216"/>
      <c r="B109" s="1673"/>
      <c r="C109" s="673" t="s">
        <v>2</v>
      </c>
      <c r="D109" s="132">
        <v>0</v>
      </c>
      <c r="E109" s="132">
        <v>0</v>
      </c>
      <c r="F109" s="92">
        <v>0</v>
      </c>
      <c r="G109" s="739"/>
      <c r="H109" s="132">
        <f t="shared" si="12"/>
        <v>0</v>
      </c>
      <c r="I109" s="723"/>
      <c r="J109" s="39"/>
      <c r="K109" s="39"/>
      <c r="L109" s="39"/>
      <c r="M109" s="39"/>
    </row>
    <row r="110" spans="1:13" ht="45" x14ac:dyDescent="0.2">
      <c r="A110" s="1216"/>
      <c r="B110" s="1673"/>
      <c r="C110" s="673" t="s">
        <v>3</v>
      </c>
      <c r="D110" s="132">
        <v>0</v>
      </c>
      <c r="E110" s="132">
        <v>0</v>
      </c>
      <c r="F110" s="92">
        <v>0</v>
      </c>
      <c r="G110" s="739"/>
      <c r="H110" s="132">
        <f t="shared" si="12"/>
        <v>0</v>
      </c>
      <c r="I110" s="723"/>
      <c r="J110" s="39"/>
      <c r="K110" s="39"/>
      <c r="L110" s="39"/>
      <c r="M110" s="39"/>
    </row>
    <row r="111" spans="1:13" x14ac:dyDescent="0.2">
      <c r="A111" s="1216"/>
      <c r="B111" s="1222"/>
      <c r="C111" s="673" t="s">
        <v>97</v>
      </c>
      <c r="D111" s="132">
        <v>0</v>
      </c>
      <c r="E111" s="132">
        <v>0</v>
      </c>
      <c r="F111" s="92">
        <v>0</v>
      </c>
      <c r="G111" s="739"/>
      <c r="H111" s="132">
        <f t="shared" si="12"/>
        <v>0</v>
      </c>
      <c r="I111" s="723"/>
      <c r="J111" s="39"/>
      <c r="K111" s="39"/>
      <c r="L111" s="39"/>
      <c r="M111" s="39"/>
    </row>
    <row r="112" spans="1:13" x14ac:dyDescent="0.2">
      <c r="A112" s="983" t="s">
        <v>101</v>
      </c>
      <c r="B112" s="886" t="s">
        <v>1028</v>
      </c>
      <c r="C112" s="673" t="s">
        <v>1</v>
      </c>
      <c r="D112" s="132">
        <f>D113+D114+D115+D116</f>
        <v>0</v>
      </c>
      <c r="E112" s="132">
        <f>E113+E114+E115+E116</f>
        <v>0</v>
      </c>
      <c r="F112" s="92">
        <v>0</v>
      </c>
      <c r="G112" s="739"/>
      <c r="H112" s="132">
        <f t="shared" si="12"/>
        <v>0</v>
      </c>
      <c r="I112" s="723"/>
      <c r="J112" s="39"/>
      <c r="K112" s="39"/>
      <c r="L112" s="39"/>
      <c r="M112" s="39"/>
    </row>
    <row r="113" spans="1:13" ht="45" x14ac:dyDescent="0.2">
      <c r="A113" s="983"/>
      <c r="B113" s="1673"/>
      <c r="C113" s="673" t="s">
        <v>8</v>
      </c>
      <c r="D113" s="132">
        <v>0</v>
      </c>
      <c r="E113" s="132">
        <v>0</v>
      </c>
      <c r="F113" s="92">
        <v>0</v>
      </c>
      <c r="G113" s="739"/>
      <c r="H113" s="132">
        <f t="shared" si="12"/>
        <v>0</v>
      </c>
      <c r="I113" s="723"/>
      <c r="J113" s="39"/>
      <c r="K113" s="39"/>
      <c r="L113" s="39"/>
      <c r="M113" s="39"/>
    </row>
    <row r="114" spans="1:13" ht="45" x14ac:dyDescent="0.2">
      <c r="A114" s="983"/>
      <c r="B114" s="1673"/>
      <c r="C114" s="673" t="s">
        <v>2</v>
      </c>
      <c r="D114" s="132">
        <v>0</v>
      </c>
      <c r="E114" s="132">
        <v>0</v>
      </c>
      <c r="F114" s="92">
        <v>0</v>
      </c>
      <c r="G114" s="739"/>
      <c r="H114" s="132">
        <f t="shared" si="12"/>
        <v>0</v>
      </c>
      <c r="I114" s="723"/>
      <c r="J114" s="39"/>
      <c r="K114" s="39"/>
      <c r="L114" s="39"/>
      <c r="M114" s="39"/>
    </row>
    <row r="115" spans="1:13" ht="45" x14ac:dyDescent="0.2">
      <c r="A115" s="983"/>
      <c r="B115" s="1673"/>
      <c r="C115" s="673" t="s">
        <v>3</v>
      </c>
      <c r="D115" s="132">
        <v>0</v>
      </c>
      <c r="E115" s="132">
        <v>0</v>
      </c>
      <c r="F115" s="92">
        <v>0</v>
      </c>
      <c r="G115" s="739"/>
      <c r="H115" s="132">
        <f t="shared" si="12"/>
        <v>0</v>
      </c>
      <c r="I115" s="723"/>
      <c r="J115" s="39"/>
      <c r="K115" s="39"/>
      <c r="L115" s="39"/>
      <c r="M115" s="39"/>
    </row>
    <row r="116" spans="1:13" x14ac:dyDescent="0.2">
      <c r="A116" s="983"/>
      <c r="B116" s="1222"/>
      <c r="C116" s="673" t="s">
        <v>97</v>
      </c>
      <c r="D116" s="132">
        <v>0</v>
      </c>
      <c r="E116" s="132">
        <v>0</v>
      </c>
      <c r="F116" s="92">
        <v>0</v>
      </c>
      <c r="G116" s="739"/>
      <c r="H116" s="132">
        <f t="shared" si="12"/>
        <v>0</v>
      </c>
      <c r="I116" s="723"/>
      <c r="J116" s="39"/>
      <c r="K116" s="39"/>
      <c r="L116" s="39"/>
      <c r="M116" s="39"/>
    </row>
    <row r="117" spans="1:13" x14ac:dyDescent="0.2">
      <c r="A117" s="983" t="s">
        <v>102</v>
      </c>
      <c r="B117" s="886" t="s">
        <v>1029</v>
      </c>
      <c r="C117" s="673" t="s">
        <v>1</v>
      </c>
      <c r="D117" s="132">
        <f>D118+D119+D120+D121</f>
        <v>0</v>
      </c>
      <c r="E117" s="132">
        <f>E118+E119+E120+E121</f>
        <v>0</v>
      </c>
      <c r="F117" s="92">
        <v>0</v>
      </c>
      <c r="G117" s="739"/>
      <c r="H117" s="132">
        <f t="shared" si="12"/>
        <v>0</v>
      </c>
      <c r="I117" s="723"/>
      <c r="J117" s="39"/>
      <c r="K117" s="39"/>
      <c r="L117" s="39"/>
      <c r="M117" s="39"/>
    </row>
    <row r="118" spans="1:13" ht="45" x14ac:dyDescent="0.2">
      <c r="A118" s="983"/>
      <c r="B118" s="1673"/>
      <c r="C118" s="673" t="s">
        <v>8</v>
      </c>
      <c r="D118" s="132">
        <v>0</v>
      </c>
      <c r="E118" s="132">
        <v>0</v>
      </c>
      <c r="F118" s="92">
        <v>0</v>
      </c>
      <c r="G118" s="739"/>
      <c r="H118" s="132">
        <f t="shared" si="12"/>
        <v>0</v>
      </c>
      <c r="I118" s="723"/>
      <c r="J118" s="39"/>
      <c r="K118" s="39"/>
      <c r="L118" s="39"/>
      <c r="M118" s="39"/>
    </row>
    <row r="119" spans="1:13" ht="45" x14ac:dyDescent="0.2">
      <c r="A119" s="983"/>
      <c r="B119" s="1673"/>
      <c r="C119" s="673" t="s">
        <v>2</v>
      </c>
      <c r="D119" s="132">
        <v>0</v>
      </c>
      <c r="E119" s="132">
        <v>0</v>
      </c>
      <c r="F119" s="92">
        <v>0</v>
      </c>
      <c r="G119" s="739"/>
      <c r="H119" s="132">
        <f t="shared" si="12"/>
        <v>0</v>
      </c>
      <c r="I119" s="723"/>
      <c r="J119" s="39"/>
      <c r="K119" s="39"/>
      <c r="L119" s="39"/>
      <c r="M119" s="39"/>
    </row>
    <row r="120" spans="1:13" ht="45" x14ac:dyDescent="0.2">
      <c r="A120" s="983"/>
      <c r="B120" s="1673"/>
      <c r="C120" s="673" t="s">
        <v>3</v>
      </c>
      <c r="D120" s="132">
        <v>0</v>
      </c>
      <c r="E120" s="132">
        <v>0</v>
      </c>
      <c r="F120" s="92">
        <v>0</v>
      </c>
      <c r="G120" s="739"/>
      <c r="H120" s="132">
        <f t="shared" si="12"/>
        <v>0</v>
      </c>
      <c r="I120" s="723"/>
      <c r="J120" s="39"/>
      <c r="K120" s="39"/>
      <c r="L120" s="39"/>
      <c r="M120" s="39"/>
    </row>
    <row r="121" spans="1:13" x14ac:dyDescent="0.2">
      <c r="A121" s="983"/>
      <c r="B121" s="1222"/>
      <c r="C121" s="673" t="s">
        <v>97</v>
      </c>
      <c r="D121" s="132">
        <v>0</v>
      </c>
      <c r="E121" s="132">
        <v>0</v>
      </c>
      <c r="F121" s="92">
        <v>0</v>
      </c>
      <c r="G121" s="739"/>
      <c r="H121" s="132">
        <f t="shared" si="12"/>
        <v>0</v>
      </c>
      <c r="I121" s="723"/>
      <c r="J121" s="39"/>
      <c r="K121" s="39"/>
      <c r="L121" s="39"/>
      <c r="M121" s="39"/>
    </row>
    <row r="122" spans="1:13" x14ac:dyDescent="0.2">
      <c r="A122" s="983" t="s">
        <v>103</v>
      </c>
      <c r="B122" s="886" t="s">
        <v>1030</v>
      </c>
      <c r="C122" s="673" t="s">
        <v>1</v>
      </c>
      <c r="D122" s="132">
        <f>D123+D124+D125+D126</f>
        <v>0</v>
      </c>
      <c r="E122" s="132">
        <f>E123+E124+E125+E126</f>
        <v>0</v>
      </c>
      <c r="F122" s="92">
        <v>0</v>
      </c>
      <c r="G122" s="739"/>
      <c r="H122" s="132">
        <f t="shared" si="12"/>
        <v>0</v>
      </c>
      <c r="I122" s="723"/>
      <c r="J122" s="39"/>
      <c r="K122" s="39"/>
      <c r="L122" s="39"/>
      <c r="M122" s="39"/>
    </row>
    <row r="123" spans="1:13" ht="45" x14ac:dyDescent="0.2">
      <c r="A123" s="983"/>
      <c r="B123" s="1673"/>
      <c r="C123" s="673" t="s">
        <v>8</v>
      </c>
      <c r="D123" s="132">
        <v>0</v>
      </c>
      <c r="E123" s="132">
        <v>0</v>
      </c>
      <c r="F123" s="92">
        <v>0</v>
      </c>
      <c r="G123" s="739"/>
      <c r="H123" s="132">
        <f t="shared" si="12"/>
        <v>0</v>
      </c>
      <c r="I123" s="723"/>
      <c r="J123" s="39"/>
      <c r="K123" s="39"/>
      <c r="L123" s="39"/>
      <c r="M123" s="39"/>
    </row>
    <row r="124" spans="1:13" ht="45" x14ac:dyDescent="0.2">
      <c r="A124" s="983"/>
      <c r="B124" s="1673"/>
      <c r="C124" s="673" t="s">
        <v>2</v>
      </c>
      <c r="D124" s="132">
        <v>0</v>
      </c>
      <c r="E124" s="132">
        <v>0</v>
      </c>
      <c r="F124" s="92">
        <v>0</v>
      </c>
      <c r="G124" s="739"/>
      <c r="H124" s="132">
        <f t="shared" si="12"/>
        <v>0</v>
      </c>
      <c r="I124" s="723"/>
      <c r="J124" s="39"/>
      <c r="K124" s="39"/>
      <c r="L124" s="39"/>
      <c r="M124" s="39"/>
    </row>
    <row r="125" spans="1:13" ht="45" x14ac:dyDescent="0.2">
      <c r="A125" s="983"/>
      <c r="B125" s="1673"/>
      <c r="C125" s="673" t="s">
        <v>3</v>
      </c>
      <c r="D125" s="132">
        <v>0</v>
      </c>
      <c r="E125" s="132">
        <v>0</v>
      </c>
      <c r="F125" s="92">
        <v>0</v>
      </c>
      <c r="G125" s="739"/>
      <c r="H125" s="132">
        <f t="shared" si="12"/>
        <v>0</v>
      </c>
      <c r="I125" s="723"/>
      <c r="J125" s="39"/>
      <c r="K125" s="39"/>
      <c r="L125" s="39"/>
      <c r="M125" s="39"/>
    </row>
    <row r="126" spans="1:13" x14ac:dyDescent="0.2">
      <c r="A126" s="983"/>
      <c r="B126" s="1222"/>
      <c r="C126" s="673" t="s">
        <v>97</v>
      </c>
      <c r="D126" s="132">
        <v>0</v>
      </c>
      <c r="E126" s="132">
        <v>0</v>
      </c>
      <c r="F126" s="92">
        <v>0</v>
      </c>
      <c r="G126" s="739"/>
      <c r="H126" s="132">
        <f t="shared" si="12"/>
        <v>0</v>
      </c>
      <c r="I126" s="723"/>
      <c r="J126" s="39"/>
      <c r="K126" s="39"/>
      <c r="L126" s="39"/>
      <c r="M126" s="39"/>
    </row>
    <row r="127" spans="1:13" x14ac:dyDescent="0.2">
      <c r="A127" s="983" t="s">
        <v>13</v>
      </c>
      <c r="B127" s="886" t="s">
        <v>1025</v>
      </c>
      <c r="C127" s="673" t="str">
        <f>C132</f>
        <v>Итого</v>
      </c>
      <c r="D127" s="132">
        <f>D128+D129+D130+D131</f>
        <v>64068</v>
      </c>
      <c r="E127" s="132">
        <f>E128+E129+E130+E131</f>
        <v>62598.87</v>
      </c>
      <c r="F127" s="92">
        <f>E127/D127*100</f>
        <v>97.706920771680089</v>
      </c>
      <c r="G127" s="739"/>
      <c r="H127" s="132">
        <f t="shared" si="12"/>
        <v>62598.87</v>
      </c>
      <c r="I127" s="723"/>
      <c r="J127" s="39"/>
      <c r="K127" s="39"/>
      <c r="L127" s="39"/>
      <c r="M127" s="39"/>
    </row>
    <row r="128" spans="1:13" ht="45" x14ac:dyDescent="0.2">
      <c r="A128" s="983"/>
      <c r="B128" s="1673"/>
      <c r="C128" s="673" t="str">
        <f>C133</f>
        <v>Средства федерального бюджета</v>
      </c>
      <c r="D128" s="132">
        <f>D133+D138+D143</f>
        <v>0</v>
      </c>
      <c r="E128" s="132">
        <f>E133+E138</f>
        <v>0</v>
      </c>
      <c r="F128" s="92">
        <v>0</v>
      </c>
      <c r="G128" s="739"/>
      <c r="H128" s="132">
        <f t="shared" si="12"/>
        <v>0</v>
      </c>
      <c r="I128" s="723"/>
      <c r="J128" s="39"/>
      <c r="K128" s="39"/>
      <c r="L128" s="39"/>
      <c r="M128" s="39"/>
    </row>
    <row r="129" spans="1:13" ht="45" x14ac:dyDescent="0.2">
      <c r="A129" s="983"/>
      <c r="B129" s="1673"/>
      <c r="C129" s="671" t="s">
        <v>2</v>
      </c>
      <c r="D129" s="749">
        <f>D134+D139+D144</f>
        <v>47418</v>
      </c>
      <c r="E129" s="749">
        <f>E134+E139+E144</f>
        <v>47208</v>
      </c>
      <c r="F129" s="92">
        <f t="shared" ref="F129:F137" si="16">E129/D129*100</f>
        <v>99.557130203720106</v>
      </c>
      <c r="G129" s="739" t="s">
        <v>1282</v>
      </c>
      <c r="H129" s="132">
        <f t="shared" si="12"/>
        <v>47208</v>
      </c>
      <c r="I129" s="739" t="s">
        <v>1282</v>
      </c>
      <c r="J129" s="39"/>
      <c r="K129" s="39"/>
      <c r="L129" s="39"/>
      <c r="M129" s="39"/>
    </row>
    <row r="130" spans="1:13" ht="45" x14ac:dyDescent="0.2">
      <c r="A130" s="983"/>
      <c r="B130" s="1673"/>
      <c r="C130" s="673" t="s">
        <v>3</v>
      </c>
      <c r="D130" s="132">
        <f>D135+D140+D145</f>
        <v>16650</v>
      </c>
      <c r="E130" s="132">
        <f>E135+E140+E145</f>
        <v>15390.87</v>
      </c>
      <c r="F130" s="92">
        <f t="shared" si="16"/>
        <v>92.437657657657653</v>
      </c>
      <c r="G130" s="739"/>
      <c r="H130" s="132">
        <f t="shared" si="12"/>
        <v>15390.87</v>
      </c>
      <c r="I130" s="731"/>
      <c r="J130" s="39"/>
      <c r="K130" s="39"/>
      <c r="L130" s="39"/>
      <c r="M130" s="39"/>
    </row>
    <row r="131" spans="1:13" x14ac:dyDescent="0.2">
      <c r="A131" s="983"/>
      <c r="B131" s="1222"/>
      <c r="C131" s="673" t="str">
        <f>C136</f>
        <v>Другие источники</v>
      </c>
      <c r="D131" s="132">
        <f>D136+D141+D146</f>
        <v>0</v>
      </c>
      <c r="E131" s="132">
        <f>E136+E141+E146</f>
        <v>0</v>
      </c>
      <c r="F131" s="92">
        <v>0</v>
      </c>
      <c r="G131" s="739"/>
      <c r="H131" s="132">
        <f t="shared" si="12"/>
        <v>0</v>
      </c>
      <c r="I131" s="723"/>
      <c r="J131" s="39"/>
      <c r="K131" s="39"/>
      <c r="L131" s="39"/>
      <c r="M131" s="39"/>
    </row>
    <row r="132" spans="1:13" x14ac:dyDescent="0.2">
      <c r="A132" s="1277" t="s">
        <v>104</v>
      </c>
      <c r="B132" s="886" t="s">
        <v>1031</v>
      </c>
      <c r="C132" s="673" t="s">
        <v>1</v>
      </c>
      <c r="D132" s="132">
        <f>D133+D134+D135+D136</f>
        <v>60418</v>
      </c>
      <c r="E132" s="132">
        <f>E133+E134+E135+E136</f>
        <v>59010</v>
      </c>
      <c r="F132" s="92">
        <f t="shared" si="16"/>
        <v>97.669568671587939</v>
      </c>
      <c r="G132" s="739"/>
      <c r="H132" s="132">
        <f t="shared" si="12"/>
        <v>59010</v>
      </c>
      <c r="I132" s="723"/>
      <c r="J132" s="39"/>
      <c r="K132" s="39"/>
      <c r="L132" s="39"/>
      <c r="M132" s="39"/>
    </row>
    <row r="133" spans="1:13" ht="45" x14ac:dyDescent="0.2">
      <c r="A133" s="1047"/>
      <c r="B133" s="1673"/>
      <c r="C133" s="673" t="s">
        <v>8</v>
      </c>
      <c r="D133" s="132">
        <v>0</v>
      </c>
      <c r="E133" s="132">
        <v>0</v>
      </c>
      <c r="F133" s="92">
        <v>0</v>
      </c>
      <c r="G133" s="739"/>
      <c r="H133" s="132">
        <f t="shared" si="12"/>
        <v>0</v>
      </c>
      <c r="I133" s="723"/>
      <c r="J133" s="39"/>
      <c r="K133" s="39"/>
      <c r="L133" s="39"/>
      <c r="M133" s="39"/>
    </row>
    <row r="134" spans="1:13" ht="45" x14ac:dyDescent="0.2">
      <c r="A134" s="1047"/>
      <c r="B134" s="1673"/>
      <c r="C134" s="673" t="s">
        <v>2</v>
      </c>
      <c r="D134" s="132">
        <v>47418</v>
      </c>
      <c r="E134" s="132">
        <v>47208</v>
      </c>
      <c r="F134" s="92">
        <f t="shared" si="16"/>
        <v>99.557130203720106</v>
      </c>
      <c r="G134" s="1251" t="s">
        <v>1526</v>
      </c>
      <c r="H134" s="132">
        <f t="shared" si="12"/>
        <v>47208</v>
      </c>
      <c r="I134" s="886" t="s">
        <v>1527</v>
      </c>
      <c r="J134" s="39"/>
      <c r="K134" s="39"/>
      <c r="L134" s="39"/>
      <c r="M134" s="39"/>
    </row>
    <row r="135" spans="1:13" ht="45" x14ac:dyDescent="0.2">
      <c r="A135" s="1047"/>
      <c r="B135" s="1673"/>
      <c r="C135" s="673" t="s">
        <v>3</v>
      </c>
      <c r="D135" s="132">
        <v>13000</v>
      </c>
      <c r="E135" s="132">
        <v>11802</v>
      </c>
      <c r="F135" s="92">
        <f t="shared" si="16"/>
        <v>90.784615384615392</v>
      </c>
      <c r="G135" s="1285"/>
      <c r="H135" s="132">
        <f t="shared" si="12"/>
        <v>11802</v>
      </c>
      <c r="I135" s="1222"/>
      <c r="J135" s="39"/>
      <c r="K135" s="39"/>
      <c r="L135" s="39"/>
      <c r="M135" s="39"/>
    </row>
    <row r="136" spans="1:13" x14ac:dyDescent="0.2">
      <c r="A136" s="1048"/>
      <c r="B136" s="1222"/>
      <c r="C136" s="673" t="s">
        <v>97</v>
      </c>
      <c r="D136" s="132">
        <v>0</v>
      </c>
      <c r="E136" s="132">
        <v>0</v>
      </c>
      <c r="F136" s="92">
        <v>0</v>
      </c>
      <c r="G136" s="739"/>
      <c r="H136" s="132">
        <f t="shared" si="12"/>
        <v>0</v>
      </c>
      <c r="I136" s="723"/>
      <c r="J136" s="39"/>
      <c r="K136" s="39"/>
      <c r="L136" s="39"/>
      <c r="M136" s="39"/>
    </row>
    <row r="137" spans="1:13" x14ac:dyDescent="0.2">
      <c r="A137" s="1277" t="s">
        <v>1287</v>
      </c>
      <c r="B137" s="1498" t="s">
        <v>1288</v>
      </c>
      <c r="C137" s="673" t="s">
        <v>1</v>
      </c>
      <c r="D137" s="132">
        <f>D138+D139+D140+D141</f>
        <v>3500</v>
      </c>
      <c r="E137" s="132">
        <f>E138+E139+E140+E141</f>
        <v>3439</v>
      </c>
      <c r="F137" s="92">
        <f t="shared" si="16"/>
        <v>98.257142857142853</v>
      </c>
      <c r="G137" s="739"/>
      <c r="H137" s="132">
        <f t="shared" si="12"/>
        <v>3439</v>
      </c>
      <c r="I137" s="723"/>
      <c r="J137" s="39"/>
      <c r="K137" s="39"/>
      <c r="L137" s="39"/>
      <c r="M137" s="39"/>
    </row>
    <row r="138" spans="1:13" ht="45" x14ac:dyDescent="0.2">
      <c r="A138" s="1047"/>
      <c r="B138" s="1499"/>
      <c r="C138" s="673" t="s">
        <v>8</v>
      </c>
      <c r="D138" s="132">
        <v>0</v>
      </c>
      <c r="E138" s="132">
        <v>0</v>
      </c>
      <c r="F138" s="92">
        <v>0</v>
      </c>
      <c r="G138" s="739"/>
      <c r="H138" s="132">
        <f t="shared" si="12"/>
        <v>0</v>
      </c>
      <c r="I138" s="723"/>
      <c r="J138" s="39"/>
      <c r="K138" s="39"/>
      <c r="L138" s="39"/>
      <c r="M138" s="39"/>
    </row>
    <row r="139" spans="1:13" ht="45" x14ac:dyDescent="0.2">
      <c r="A139" s="1047"/>
      <c r="B139" s="1499"/>
      <c r="C139" s="673" t="s">
        <v>2</v>
      </c>
      <c r="D139" s="132">
        <v>0</v>
      </c>
      <c r="E139" s="132">
        <v>0</v>
      </c>
      <c r="F139" s="92">
        <v>0</v>
      </c>
      <c r="G139" s="739"/>
      <c r="H139" s="132">
        <f t="shared" si="12"/>
        <v>0</v>
      </c>
      <c r="I139" s="723"/>
      <c r="J139" s="39"/>
      <c r="K139" s="39"/>
      <c r="L139" s="39"/>
      <c r="M139" s="39"/>
    </row>
    <row r="140" spans="1:13" ht="105" x14ac:dyDescent="0.2">
      <c r="A140" s="1047"/>
      <c r="B140" s="1499"/>
      <c r="C140" s="673" t="s">
        <v>3</v>
      </c>
      <c r="D140" s="132">
        <v>3500</v>
      </c>
      <c r="E140" s="132">
        <v>3439</v>
      </c>
      <c r="F140" s="92">
        <f t="shared" ref="F140:F145" si="17">E140/D140*100</f>
        <v>98.257142857142853</v>
      </c>
      <c r="G140" s="739" t="s">
        <v>1528</v>
      </c>
      <c r="H140" s="132">
        <f t="shared" si="12"/>
        <v>3439</v>
      </c>
      <c r="I140" s="723" t="s">
        <v>1529</v>
      </c>
      <c r="J140" s="39"/>
      <c r="K140" s="39"/>
      <c r="L140" s="39"/>
      <c r="M140" s="39"/>
    </row>
    <row r="141" spans="1:13" x14ac:dyDescent="0.2">
      <c r="A141" s="1048"/>
      <c r="B141" s="1349"/>
      <c r="C141" s="673" t="s">
        <v>97</v>
      </c>
      <c r="D141" s="132">
        <v>0</v>
      </c>
      <c r="E141" s="132">
        <v>0</v>
      </c>
      <c r="F141" s="92">
        <v>0</v>
      </c>
      <c r="G141" s="739"/>
      <c r="H141" s="132">
        <f t="shared" si="12"/>
        <v>0</v>
      </c>
      <c r="I141" s="723"/>
      <c r="J141" s="39"/>
      <c r="K141" s="39"/>
      <c r="L141" s="39"/>
      <c r="M141" s="39"/>
    </row>
    <row r="142" spans="1:13" x14ac:dyDescent="0.2">
      <c r="A142" s="1277" t="s">
        <v>1289</v>
      </c>
      <c r="B142" s="1498" t="s">
        <v>1290</v>
      </c>
      <c r="C142" s="673" t="s">
        <v>1</v>
      </c>
      <c r="D142" s="132">
        <f>D143+D144+D145+D146</f>
        <v>150</v>
      </c>
      <c r="E142" s="132">
        <f>E143+E144+E145+E146</f>
        <v>149.87</v>
      </c>
      <c r="F142" s="92">
        <f t="shared" si="17"/>
        <v>99.913333333333327</v>
      </c>
      <c r="G142" s="739"/>
      <c r="H142" s="132">
        <f t="shared" si="12"/>
        <v>149.87</v>
      </c>
      <c r="I142" s="723"/>
      <c r="J142" s="39"/>
      <c r="K142" s="39"/>
      <c r="L142" s="39"/>
      <c r="M142" s="39"/>
    </row>
    <row r="143" spans="1:13" ht="45" x14ac:dyDescent="0.2">
      <c r="A143" s="1047"/>
      <c r="B143" s="1499"/>
      <c r="C143" s="673" t="s">
        <v>8</v>
      </c>
      <c r="D143" s="132">
        <v>0</v>
      </c>
      <c r="E143" s="132">
        <v>0</v>
      </c>
      <c r="F143" s="92">
        <v>0</v>
      </c>
      <c r="G143" s="739"/>
      <c r="H143" s="132">
        <f t="shared" si="12"/>
        <v>0</v>
      </c>
      <c r="I143" s="723"/>
      <c r="J143" s="39"/>
      <c r="K143" s="39"/>
      <c r="L143" s="39"/>
      <c r="M143" s="39"/>
    </row>
    <row r="144" spans="1:13" ht="45" x14ac:dyDescent="0.2">
      <c r="A144" s="1047"/>
      <c r="B144" s="1499"/>
      <c r="C144" s="673" t="s">
        <v>2</v>
      </c>
      <c r="D144" s="132">
        <v>0</v>
      </c>
      <c r="E144" s="132">
        <v>0</v>
      </c>
      <c r="F144" s="92">
        <v>0</v>
      </c>
      <c r="G144" s="739"/>
      <c r="H144" s="132">
        <f t="shared" si="12"/>
        <v>0</v>
      </c>
      <c r="I144" s="723"/>
      <c r="J144" s="39"/>
      <c r="K144" s="39"/>
      <c r="L144" s="39"/>
      <c r="M144" s="39"/>
    </row>
    <row r="145" spans="1:13" ht="75" x14ac:dyDescent="0.2">
      <c r="A145" s="1047"/>
      <c r="B145" s="1499"/>
      <c r="C145" s="673" t="s">
        <v>3</v>
      </c>
      <c r="D145" s="132">
        <v>150</v>
      </c>
      <c r="E145" s="132">
        <v>149.87</v>
      </c>
      <c r="F145" s="92">
        <f t="shared" si="17"/>
        <v>99.913333333333327</v>
      </c>
      <c r="G145" s="739" t="s">
        <v>1530</v>
      </c>
      <c r="H145" s="132">
        <f t="shared" si="12"/>
        <v>149.87</v>
      </c>
      <c r="I145" s="192" t="s">
        <v>1393</v>
      </c>
      <c r="J145" s="39"/>
      <c r="K145" s="39"/>
      <c r="L145" s="39"/>
      <c r="M145" s="39"/>
    </row>
    <row r="146" spans="1:13" x14ac:dyDescent="0.2">
      <c r="A146" s="1048"/>
      <c r="B146" s="1349"/>
      <c r="C146" s="673" t="s">
        <v>97</v>
      </c>
      <c r="D146" s="132">
        <v>0</v>
      </c>
      <c r="E146" s="132">
        <v>0</v>
      </c>
      <c r="F146" s="92">
        <v>0</v>
      </c>
      <c r="G146" s="739"/>
      <c r="H146" s="132">
        <f t="shared" si="12"/>
        <v>0</v>
      </c>
      <c r="I146" s="723"/>
      <c r="J146" s="39"/>
      <c r="K146" s="39"/>
      <c r="L146" s="39"/>
      <c r="M146" s="39"/>
    </row>
    <row r="147" spans="1:13" x14ac:dyDescent="0.2">
      <c r="A147" s="1212">
        <v>2</v>
      </c>
      <c r="B147" s="912" t="s">
        <v>1032</v>
      </c>
      <c r="C147" s="673" t="s">
        <v>1</v>
      </c>
      <c r="D147" s="132">
        <f>D148+D149+D150+D151</f>
        <v>1317816.28</v>
      </c>
      <c r="E147" s="132">
        <f>E148+E149+E150+E151</f>
        <v>1272547.0000000002</v>
      </c>
      <c r="F147" s="92">
        <f>E147/D147*100</f>
        <v>96.564826168333582</v>
      </c>
      <c r="G147" s="43"/>
      <c r="H147" s="132">
        <f t="shared" si="12"/>
        <v>1272547.0000000002</v>
      </c>
      <c r="I147" s="723"/>
      <c r="J147" s="39"/>
      <c r="K147" s="39"/>
      <c r="L147" s="39"/>
      <c r="M147" s="39"/>
    </row>
    <row r="148" spans="1:13" ht="45" x14ac:dyDescent="0.2">
      <c r="A148" s="1213"/>
      <c r="B148" s="1673"/>
      <c r="C148" s="673" t="s">
        <v>8</v>
      </c>
      <c r="D148" s="132">
        <f t="shared" ref="D148:E151" si="18">D153+D247</f>
        <v>0</v>
      </c>
      <c r="E148" s="132">
        <f t="shared" si="18"/>
        <v>0</v>
      </c>
      <c r="F148" s="92">
        <v>0</v>
      </c>
      <c r="G148" s="43"/>
      <c r="H148" s="132">
        <f t="shared" si="12"/>
        <v>0</v>
      </c>
      <c r="I148" s="723"/>
      <c r="J148" s="39"/>
      <c r="K148" s="39"/>
      <c r="L148" s="39"/>
      <c r="M148" s="39"/>
    </row>
    <row r="149" spans="1:13" ht="45" x14ac:dyDescent="0.2">
      <c r="A149" s="1213"/>
      <c r="B149" s="1673"/>
      <c r="C149" s="673" t="s">
        <v>2</v>
      </c>
      <c r="D149" s="132">
        <f t="shared" si="18"/>
        <v>864621</v>
      </c>
      <c r="E149" s="132">
        <f>E154+E248</f>
        <v>858744.07000000018</v>
      </c>
      <c r="F149" s="92">
        <f t="shared" ref="F149:F209" si="19">E149/D149*100</f>
        <v>99.320288311294789</v>
      </c>
      <c r="G149" s="43"/>
      <c r="H149" s="132">
        <f t="shared" si="12"/>
        <v>858744.07000000018</v>
      </c>
      <c r="I149" s="723"/>
      <c r="J149" s="39"/>
      <c r="K149" s="39"/>
      <c r="L149" s="39"/>
      <c r="M149" s="39"/>
    </row>
    <row r="150" spans="1:13" ht="45" x14ac:dyDescent="0.2">
      <c r="A150" s="1213"/>
      <c r="B150" s="1673"/>
      <c r="C150" s="673" t="s">
        <v>3</v>
      </c>
      <c r="D150" s="132">
        <f t="shared" si="18"/>
        <v>305195.27999999997</v>
      </c>
      <c r="E150" s="132">
        <f>E155+E249</f>
        <v>266742.02</v>
      </c>
      <c r="F150" s="92">
        <f t="shared" si="19"/>
        <v>87.40044079318659</v>
      </c>
      <c r="G150" s="43"/>
      <c r="H150" s="132">
        <f t="shared" si="12"/>
        <v>266742.02</v>
      </c>
      <c r="I150" s="723"/>
      <c r="J150" s="39"/>
      <c r="K150" s="39"/>
      <c r="L150" s="39"/>
      <c r="M150" s="39"/>
    </row>
    <row r="151" spans="1:13" x14ac:dyDescent="0.2">
      <c r="A151" s="735"/>
      <c r="B151" s="1222"/>
      <c r="C151" s="673" t="s">
        <v>97</v>
      </c>
      <c r="D151" s="132">
        <f t="shared" si="18"/>
        <v>148000</v>
      </c>
      <c r="E151" s="132">
        <f t="shared" si="18"/>
        <v>147060.91</v>
      </c>
      <c r="F151" s="92">
        <f t="shared" si="19"/>
        <v>99.365479729729728</v>
      </c>
      <c r="G151" s="43"/>
      <c r="H151" s="132">
        <f t="shared" si="12"/>
        <v>147060.91</v>
      </c>
      <c r="I151" s="723"/>
      <c r="J151" s="39"/>
      <c r="K151" s="39"/>
      <c r="L151" s="39"/>
      <c r="M151" s="39"/>
    </row>
    <row r="152" spans="1:13" x14ac:dyDescent="0.2">
      <c r="A152" s="1212" t="s">
        <v>17</v>
      </c>
      <c r="B152" s="886" t="s">
        <v>1033</v>
      </c>
      <c r="C152" s="673" t="s">
        <v>1</v>
      </c>
      <c r="D152" s="132">
        <f>D153+D154+D155+D156</f>
        <v>1317266.28</v>
      </c>
      <c r="E152" s="132">
        <f>E153+E154+E155+E156</f>
        <v>1271997.0000000002</v>
      </c>
      <c r="F152" s="92">
        <f t="shared" si="19"/>
        <v>96.563391875483234</v>
      </c>
      <c r="G152" s="43"/>
      <c r="H152" s="132">
        <f t="shared" si="12"/>
        <v>1271997.0000000002</v>
      </c>
      <c r="I152" s="723"/>
      <c r="J152" s="39"/>
      <c r="K152" s="39"/>
      <c r="L152" s="39"/>
      <c r="M152" s="39"/>
    </row>
    <row r="153" spans="1:13" ht="45" x14ac:dyDescent="0.2">
      <c r="A153" s="1047"/>
      <c r="B153" s="1673"/>
      <c r="C153" s="673" t="s">
        <v>8</v>
      </c>
      <c r="D153" s="132">
        <f>D158+D163+D168+D232+D237+D242</f>
        <v>0</v>
      </c>
      <c r="E153" s="132">
        <f>E158+E163+E168+E232+E237</f>
        <v>0</v>
      </c>
      <c r="F153" s="92">
        <v>0</v>
      </c>
      <c r="G153" s="43"/>
      <c r="H153" s="132">
        <f t="shared" si="12"/>
        <v>0</v>
      </c>
      <c r="I153" s="723"/>
      <c r="J153" s="39"/>
      <c r="K153" s="39"/>
      <c r="L153" s="39"/>
      <c r="M153" s="39"/>
    </row>
    <row r="154" spans="1:13" ht="45" x14ac:dyDescent="0.2">
      <c r="A154" s="1047"/>
      <c r="B154" s="1673"/>
      <c r="C154" s="673" t="s">
        <v>2</v>
      </c>
      <c r="D154" s="132">
        <f>D159+D164+D169+D233+D238+D243</f>
        <v>864121</v>
      </c>
      <c r="E154" s="132">
        <f>E159+E164+E169+E233+E238+E243</f>
        <v>858244.07000000018</v>
      </c>
      <c r="F154" s="92">
        <f t="shared" si="19"/>
        <v>99.319895014702823</v>
      </c>
      <c r="G154" s="43"/>
      <c r="H154" s="132">
        <f t="shared" si="12"/>
        <v>858244.07000000018</v>
      </c>
      <c r="I154" s="723"/>
      <c r="J154" s="39"/>
      <c r="K154" s="39"/>
      <c r="L154" s="39"/>
      <c r="M154" s="39"/>
    </row>
    <row r="155" spans="1:13" ht="45" x14ac:dyDescent="0.2">
      <c r="A155" s="1047"/>
      <c r="B155" s="1673"/>
      <c r="C155" s="673" t="s">
        <v>3</v>
      </c>
      <c r="D155" s="132">
        <f>D160+D165+D170+D234+D239+D244</f>
        <v>305145.27999999997</v>
      </c>
      <c r="E155" s="132">
        <f>E160+E165+E170+E234+E239+E244</f>
        <v>266692.02</v>
      </c>
      <c r="F155" s="92">
        <f t="shared" si="19"/>
        <v>87.398376275064791</v>
      </c>
      <c r="G155" s="43"/>
      <c r="H155" s="132">
        <f t="shared" si="12"/>
        <v>266692.02</v>
      </c>
      <c r="I155" s="723"/>
      <c r="J155" s="39"/>
      <c r="K155" s="39"/>
      <c r="L155" s="39"/>
      <c r="M155" s="39"/>
    </row>
    <row r="156" spans="1:13" x14ac:dyDescent="0.2">
      <c r="A156" s="1048"/>
      <c r="B156" s="1222"/>
      <c r="C156" s="673" t="s">
        <v>97</v>
      </c>
      <c r="D156" s="132">
        <f>D161+D166+D171+D235+D240+D245</f>
        <v>148000</v>
      </c>
      <c r="E156" s="132">
        <f>E161+E166+E171+E235+E240</f>
        <v>147060.91</v>
      </c>
      <c r="F156" s="92">
        <f t="shared" si="19"/>
        <v>99.365479729729728</v>
      </c>
      <c r="G156" s="43"/>
      <c r="H156" s="132">
        <f t="shared" si="12"/>
        <v>147060.91</v>
      </c>
      <c r="I156" s="723"/>
      <c r="J156" s="39"/>
      <c r="K156" s="39"/>
      <c r="L156" s="39"/>
      <c r="M156" s="39"/>
    </row>
    <row r="157" spans="1:13" x14ac:dyDescent="0.2">
      <c r="A157" s="1212" t="s">
        <v>18</v>
      </c>
      <c r="B157" s="886" t="s">
        <v>1034</v>
      </c>
      <c r="C157" s="673" t="s">
        <v>1</v>
      </c>
      <c r="D157" s="132">
        <f>D158+D159+D160+D161</f>
        <v>3697.8</v>
      </c>
      <c r="E157" s="132">
        <f>E158+E159+E160+E161</f>
        <v>3194.3</v>
      </c>
      <c r="F157" s="92">
        <f t="shared" si="19"/>
        <v>86.383795770458121</v>
      </c>
      <c r="G157" s="43"/>
      <c r="H157" s="132">
        <f t="shared" si="12"/>
        <v>3194.3</v>
      </c>
      <c r="I157" s="723"/>
      <c r="J157" s="39"/>
      <c r="K157" s="39"/>
      <c r="L157" s="39"/>
      <c r="M157" s="39"/>
    </row>
    <row r="158" spans="1:13" ht="45" x14ac:dyDescent="0.2">
      <c r="A158" s="1213"/>
      <c r="B158" s="1673"/>
      <c r="C158" s="673" t="s">
        <v>8</v>
      </c>
      <c r="D158" s="132">
        <f>D163+D198</f>
        <v>0</v>
      </c>
      <c r="E158" s="132">
        <f>E163+E198</f>
        <v>0</v>
      </c>
      <c r="F158" s="92">
        <v>0</v>
      </c>
      <c r="G158" s="43"/>
      <c r="H158" s="132">
        <f t="shared" si="12"/>
        <v>0</v>
      </c>
      <c r="I158" s="723"/>
      <c r="J158" s="39"/>
      <c r="K158" s="39"/>
      <c r="L158" s="39"/>
      <c r="M158" s="39"/>
    </row>
    <row r="159" spans="1:13" ht="45" x14ac:dyDescent="0.2">
      <c r="A159" s="1213"/>
      <c r="B159" s="1673"/>
      <c r="C159" s="673" t="s">
        <v>2</v>
      </c>
      <c r="D159" s="132">
        <v>0</v>
      </c>
      <c r="E159" s="132">
        <v>0</v>
      </c>
      <c r="F159" s="92">
        <v>0</v>
      </c>
      <c r="G159" s="43"/>
      <c r="H159" s="132">
        <f t="shared" si="12"/>
        <v>0</v>
      </c>
      <c r="I159" s="723"/>
      <c r="J159" s="39"/>
      <c r="K159" s="39"/>
      <c r="L159" s="39"/>
      <c r="M159" s="39"/>
    </row>
    <row r="160" spans="1:13" ht="135" x14ac:dyDescent="0.2">
      <c r="A160" s="1213"/>
      <c r="B160" s="1673"/>
      <c r="C160" s="673" t="s">
        <v>3</v>
      </c>
      <c r="D160" s="132">
        <v>3697.8</v>
      </c>
      <c r="E160" s="132">
        <v>3194.3</v>
      </c>
      <c r="F160" s="92">
        <f t="shared" si="19"/>
        <v>86.383795770458121</v>
      </c>
      <c r="G160" s="43" t="s">
        <v>1531</v>
      </c>
      <c r="H160" s="132">
        <f t="shared" si="12"/>
        <v>3194.3</v>
      </c>
      <c r="I160" s="192" t="s">
        <v>1532</v>
      </c>
      <c r="J160" s="39"/>
      <c r="K160" s="39"/>
      <c r="L160" s="39"/>
      <c r="M160" s="39"/>
    </row>
    <row r="161" spans="1:13" x14ac:dyDescent="0.2">
      <c r="A161" s="1214"/>
      <c r="B161" s="1222"/>
      <c r="C161" s="673" t="s">
        <v>97</v>
      </c>
      <c r="D161" s="132">
        <v>0</v>
      </c>
      <c r="E161" s="132">
        <v>0</v>
      </c>
      <c r="F161" s="92">
        <v>0</v>
      </c>
      <c r="G161" s="739"/>
      <c r="H161" s="132">
        <f t="shared" ref="H161:H224" si="20">E161</f>
        <v>0</v>
      </c>
      <c r="I161" s="723"/>
      <c r="J161" s="39"/>
      <c r="K161" s="39"/>
      <c r="L161" s="39"/>
      <c r="M161" s="39"/>
    </row>
    <row r="162" spans="1:13" x14ac:dyDescent="0.2">
      <c r="A162" s="1212" t="s">
        <v>105</v>
      </c>
      <c r="B162" s="886" t="s">
        <v>1035</v>
      </c>
      <c r="C162" s="673" t="s">
        <v>1</v>
      </c>
      <c r="D162" s="132">
        <f>D163+D164+D165+D166</f>
        <v>190022.93</v>
      </c>
      <c r="E162" s="132">
        <f>E163+E164+E165+E166</f>
        <v>189872.75</v>
      </c>
      <c r="F162" s="92">
        <f t="shared" si="19"/>
        <v>99.920967432719834</v>
      </c>
      <c r="G162" s="739"/>
      <c r="H162" s="132">
        <f t="shared" si="20"/>
        <v>189872.75</v>
      </c>
      <c r="I162" s="723"/>
      <c r="J162" s="39"/>
      <c r="K162" s="39"/>
      <c r="L162" s="39"/>
      <c r="M162" s="39"/>
    </row>
    <row r="163" spans="1:13" ht="45" x14ac:dyDescent="0.2">
      <c r="A163" s="1213"/>
      <c r="B163" s="1673"/>
      <c r="C163" s="673" t="s">
        <v>8</v>
      </c>
      <c r="D163" s="132">
        <f>D168+D203</f>
        <v>0</v>
      </c>
      <c r="E163" s="132">
        <f>E168+E203</f>
        <v>0</v>
      </c>
      <c r="F163" s="92">
        <v>0</v>
      </c>
      <c r="G163" s="739"/>
      <c r="H163" s="132">
        <f t="shared" si="20"/>
        <v>0</v>
      </c>
      <c r="I163" s="723"/>
      <c r="J163" s="39"/>
      <c r="K163" s="39"/>
      <c r="L163" s="39"/>
      <c r="M163" s="39"/>
    </row>
    <row r="164" spans="1:13" ht="45" x14ac:dyDescent="0.2">
      <c r="A164" s="1213"/>
      <c r="B164" s="1673"/>
      <c r="C164" s="673" t="s">
        <v>2</v>
      </c>
      <c r="D164" s="132">
        <v>0</v>
      </c>
      <c r="E164" s="132">
        <v>0</v>
      </c>
      <c r="F164" s="92">
        <v>0</v>
      </c>
      <c r="G164" s="739"/>
      <c r="H164" s="132">
        <f t="shared" si="20"/>
        <v>0</v>
      </c>
      <c r="I164" s="723"/>
      <c r="J164" s="39"/>
      <c r="K164" s="39"/>
      <c r="L164" s="39"/>
      <c r="M164" s="39"/>
    </row>
    <row r="165" spans="1:13" ht="45" x14ac:dyDescent="0.2">
      <c r="A165" s="1213"/>
      <c r="B165" s="1673"/>
      <c r="C165" s="673" t="s">
        <v>3</v>
      </c>
      <c r="D165" s="132">
        <v>52022.93</v>
      </c>
      <c r="E165" s="132">
        <v>51872.75</v>
      </c>
      <c r="F165" s="92">
        <f t="shared" si="19"/>
        <v>99.711319604643563</v>
      </c>
      <c r="G165" s="1251" t="s">
        <v>1533</v>
      </c>
      <c r="H165" s="132">
        <f t="shared" si="20"/>
        <v>51872.75</v>
      </c>
      <c r="I165" s="723" t="s">
        <v>1282</v>
      </c>
      <c r="J165" s="39"/>
      <c r="K165" s="39"/>
      <c r="L165" s="39"/>
      <c r="M165" s="39"/>
    </row>
    <row r="166" spans="1:13" ht="45" x14ac:dyDescent="0.2">
      <c r="A166" s="1214"/>
      <c r="B166" s="1222"/>
      <c r="C166" s="673" t="s">
        <v>106</v>
      </c>
      <c r="D166" s="132">
        <v>138000</v>
      </c>
      <c r="E166" s="132">
        <v>138000</v>
      </c>
      <c r="F166" s="92">
        <f t="shared" si="19"/>
        <v>100</v>
      </c>
      <c r="G166" s="1285"/>
      <c r="H166" s="132">
        <f t="shared" si="20"/>
        <v>138000</v>
      </c>
      <c r="I166" s="723"/>
      <c r="J166" s="39"/>
      <c r="K166" s="39"/>
      <c r="L166" s="39"/>
      <c r="M166" s="39"/>
    </row>
    <row r="167" spans="1:13" x14ac:dyDescent="0.2">
      <c r="A167" s="983" t="s">
        <v>107</v>
      </c>
      <c r="B167" s="886" t="s">
        <v>108</v>
      </c>
      <c r="C167" s="673" t="s">
        <v>1</v>
      </c>
      <c r="D167" s="132">
        <f>D168+D169+D170+D171</f>
        <v>1068101.55</v>
      </c>
      <c r="E167" s="132">
        <f>E168+E169+E170+E171</f>
        <v>1028916.4000000003</v>
      </c>
      <c r="F167" s="92">
        <f t="shared" si="19"/>
        <v>96.331327297484052</v>
      </c>
      <c r="G167" s="739"/>
      <c r="H167" s="132">
        <f t="shared" si="20"/>
        <v>1028916.4000000003</v>
      </c>
      <c r="I167" s="723"/>
      <c r="J167" s="39"/>
      <c r="K167" s="39"/>
      <c r="L167" s="39"/>
      <c r="M167" s="39"/>
    </row>
    <row r="168" spans="1:13" ht="45" x14ac:dyDescent="0.2">
      <c r="A168" s="983"/>
      <c r="B168" s="911"/>
      <c r="C168" s="673" t="s">
        <v>8</v>
      </c>
      <c r="D168" s="132">
        <f>D173+D203+D224</f>
        <v>0</v>
      </c>
      <c r="E168" s="132">
        <f>E173+E203+E224</f>
        <v>0</v>
      </c>
      <c r="F168" s="92">
        <v>0</v>
      </c>
      <c r="G168" s="739"/>
      <c r="H168" s="132">
        <f t="shared" si="20"/>
        <v>0</v>
      </c>
      <c r="I168" s="723"/>
      <c r="J168" s="39"/>
      <c r="K168" s="39"/>
      <c r="L168" s="39"/>
      <c r="M168" s="39"/>
    </row>
    <row r="169" spans="1:13" ht="45" x14ac:dyDescent="0.2">
      <c r="A169" s="983"/>
      <c r="B169" s="911"/>
      <c r="C169" s="673" t="s">
        <v>2</v>
      </c>
      <c r="D169" s="132">
        <f>D174+D204</f>
        <v>810423</v>
      </c>
      <c r="E169" s="132">
        <f>E174+E204</f>
        <v>809736.03000000014</v>
      </c>
      <c r="F169" s="92">
        <f t="shared" si="19"/>
        <v>99.915233156018544</v>
      </c>
      <c r="G169" s="881" t="s">
        <v>109</v>
      </c>
      <c r="H169" s="132">
        <f t="shared" si="20"/>
        <v>809736.03000000014</v>
      </c>
      <c r="I169" s="723" t="s">
        <v>1211</v>
      </c>
      <c r="J169" s="39"/>
      <c r="K169" s="39"/>
      <c r="L169" s="39"/>
      <c r="M169" s="39"/>
    </row>
    <row r="170" spans="1:13" ht="75" x14ac:dyDescent="0.2">
      <c r="A170" s="983"/>
      <c r="B170" s="911"/>
      <c r="C170" s="673" t="s">
        <v>3</v>
      </c>
      <c r="D170" s="132">
        <f>D175+D205+D226+D229</f>
        <v>247678.55</v>
      </c>
      <c r="E170" s="132">
        <f>E175+E205+E226+E229</f>
        <v>210119.46000000002</v>
      </c>
      <c r="F170" s="92">
        <f t="shared" si="19"/>
        <v>84.835549949723159</v>
      </c>
      <c r="G170" s="1285"/>
      <c r="H170" s="132">
        <f t="shared" si="20"/>
        <v>210119.46000000002</v>
      </c>
      <c r="I170" s="723" t="s">
        <v>1572</v>
      </c>
      <c r="J170" s="39"/>
      <c r="K170" s="39"/>
      <c r="L170" s="39"/>
      <c r="M170" s="39"/>
    </row>
    <row r="171" spans="1:13" x14ac:dyDescent="0.2">
      <c r="A171" s="983"/>
      <c r="B171" s="887"/>
      <c r="C171" s="673" t="s">
        <v>97</v>
      </c>
      <c r="D171" s="132">
        <f>D176+D206+D227+D230</f>
        <v>10000</v>
      </c>
      <c r="E171" s="132">
        <f>E176+E206+E227+E230</f>
        <v>9060.91</v>
      </c>
      <c r="F171" s="92">
        <f t="shared" si="19"/>
        <v>90.609099999999998</v>
      </c>
      <c r="G171" s="739"/>
      <c r="H171" s="132">
        <f t="shared" si="20"/>
        <v>9060.91</v>
      </c>
      <c r="I171" s="723"/>
      <c r="J171" s="39"/>
      <c r="K171" s="39"/>
      <c r="L171" s="39"/>
      <c r="M171" s="39"/>
    </row>
    <row r="172" spans="1:13" x14ac:dyDescent="0.2">
      <c r="A172" s="983" t="s">
        <v>110</v>
      </c>
      <c r="B172" s="886" t="s">
        <v>111</v>
      </c>
      <c r="C172" s="673" t="s">
        <v>1</v>
      </c>
      <c r="D172" s="132">
        <f>D173+D174+D175+D176</f>
        <v>888897.05</v>
      </c>
      <c r="E172" s="132">
        <f>E173+E174+E175+E176</f>
        <v>860060.72000000009</v>
      </c>
      <c r="F172" s="92">
        <f t="shared" si="19"/>
        <v>96.755942659501457</v>
      </c>
      <c r="G172" s="739"/>
      <c r="H172" s="132">
        <f t="shared" si="20"/>
        <v>860060.72000000009</v>
      </c>
      <c r="I172" s="723"/>
      <c r="J172" s="39"/>
      <c r="K172" s="39"/>
      <c r="L172" s="39"/>
      <c r="M172" s="39"/>
    </row>
    <row r="173" spans="1:13" ht="45" x14ac:dyDescent="0.2">
      <c r="A173" s="983"/>
      <c r="B173" s="911"/>
      <c r="C173" s="673" t="s">
        <v>8</v>
      </c>
      <c r="D173" s="132">
        <f>D183+D203</f>
        <v>0</v>
      </c>
      <c r="E173" s="132">
        <f>E183+E203</f>
        <v>0</v>
      </c>
      <c r="F173" s="92">
        <v>0</v>
      </c>
      <c r="G173" s="739"/>
      <c r="H173" s="132">
        <f t="shared" si="20"/>
        <v>0</v>
      </c>
      <c r="I173" s="723"/>
      <c r="J173" s="39"/>
      <c r="K173" s="39"/>
      <c r="L173" s="39"/>
      <c r="M173" s="39"/>
    </row>
    <row r="174" spans="1:13" ht="45" x14ac:dyDescent="0.2">
      <c r="A174" s="983"/>
      <c r="B174" s="911"/>
      <c r="C174" s="673" t="s">
        <v>2</v>
      </c>
      <c r="D174" s="132">
        <f>D179+D199</f>
        <v>808128</v>
      </c>
      <c r="E174" s="132">
        <f>E179+E199</f>
        <v>807607.6100000001</v>
      </c>
      <c r="F174" s="92">
        <f t="shared" si="19"/>
        <v>99.935605498138926</v>
      </c>
      <c r="G174" s="739"/>
      <c r="H174" s="132">
        <f t="shared" si="20"/>
        <v>807607.6100000001</v>
      </c>
      <c r="I174" s="723"/>
      <c r="J174" s="39"/>
      <c r="K174" s="39"/>
      <c r="L174" s="39"/>
      <c r="M174" s="39"/>
    </row>
    <row r="175" spans="1:13" ht="45" x14ac:dyDescent="0.2">
      <c r="A175" s="983"/>
      <c r="B175" s="911"/>
      <c r="C175" s="673" t="s">
        <v>3</v>
      </c>
      <c r="D175" s="132">
        <f>D180+D200</f>
        <v>80769.05</v>
      </c>
      <c r="E175" s="132">
        <f>E180+E200</f>
        <v>52453.11</v>
      </c>
      <c r="F175" s="92">
        <f t="shared" si="19"/>
        <v>64.942091060870467</v>
      </c>
      <c r="G175" s="739"/>
      <c r="H175" s="132">
        <f t="shared" si="20"/>
        <v>52453.11</v>
      </c>
      <c r="I175" s="723"/>
      <c r="J175" s="39"/>
      <c r="K175" s="39"/>
      <c r="L175" s="39"/>
      <c r="M175" s="39"/>
    </row>
    <row r="176" spans="1:13" x14ac:dyDescent="0.2">
      <c r="A176" s="983"/>
      <c r="B176" s="887"/>
      <c r="C176" s="673" t="s">
        <v>97</v>
      </c>
      <c r="D176" s="132">
        <f>D186+D201</f>
        <v>0</v>
      </c>
      <c r="E176" s="132">
        <f>E186+E201</f>
        <v>0</v>
      </c>
      <c r="F176" s="92">
        <v>0</v>
      </c>
      <c r="G176" s="739"/>
      <c r="H176" s="132">
        <f t="shared" si="20"/>
        <v>0</v>
      </c>
      <c r="I176" s="723"/>
      <c r="J176" s="39"/>
      <c r="K176" s="39"/>
      <c r="L176" s="39"/>
      <c r="M176" s="39"/>
    </row>
    <row r="177" spans="1:13" x14ac:dyDescent="0.2">
      <c r="A177" s="1212" t="s">
        <v>112</v>
      </c>
      <c r="B177" s="886" t="s">
        <v>113</v>
      </c>
      <c r="C177" s="673" t="s">
        <v>1</v>
      </c>
      <c r="D177" s="132">
        <f>D178+D179+D180+D181</f>
        <v>873832.05</v>
      </c>
      <c r="E177" s="132">
        <f>E178+E179+E180+E181</f>
        <v>845189.3</v>
      </c>
      <c r="F177" s="92">
        <f t="shared" si="19"/>
        <v>96.722167606463955</v>
      </c>
      <c r="G177" s="739"/>
      <c r="H177" s="132">
        <f t="shared" si="20"/>
        <v>845189.3</v>
      </c>
      <c r="I177" s="723"/>
      <c r="J177" s="39"/>
      <c r="K177" s="39"/>
      <c r="L177" s="39"/>
      <c r="M177" s="39"/>
    </row>
    <row r="178" spans="1:13" ht="45" x14ac:dyDescent="0.2">
      <c r="A178" s="1213"/>
      <c r="B178" s="911"/>
      <c r="C178" s="673" t="s">
        <v>8</v>
      </c>
      <c r="D178" s="132">
        <f>D183+D188+D193</f>
        <v>0</v>
      </c>
      <c r="E178" s="132">
        <f>E183+E188+E193</f>
        <v>0</v>
      </c>
      <c r="F178" s="92">
        <v>0</v>
      </c>
      <c r="G178" s="739"/>
      <c r="H178" s="132">
        <f t="shared" si="20"/>
        <v>0</v>
      </c>
      <c r="I178" s="723"/>
      <c r="J178" s="39"/>
      <c r="K178" s="39"/>
      <c r="L178" s="39"/>
      <c r="M178" s="39"/>
    </row>
    <row r="179" spans="1:13" ht="45" x14ac:dyDescent="0.2">
      <c r="A179" s="1213"/>
      <c r="B179" s="911"/>
      <c r="C179" s="673" t="s">
        <v>2</v>
      </c>
      <c r="D179" s="132">
        <f t="shared" ref="D179:E181" si="21">D184+D189+D194</f>
        <v>793063</v>
      </c>
      <c r="E179" s="132">
        <f t="shared" si="21"/>
        <v>792736.19000000006</v>
      </c>
      <c r="F179" s="92">
        <f t="shared" si="19"/>
        <v>99.958791420101562</v>
      </c>
      <c r="G179" s="1251" t="s">
        <v>114</v>
      </c>
      <c r="H179" s="132">
        <f t="shared" si="20"/>
        <v>792736.19000000006</v>
      </c>
      <c r="I179" s="723" t="s">
        <v>1282</v>
      </c>
      <c r="J179" s="39"/>
      <c r="K179" s="39"/>
      <c r="L179" s="39"/>
      <c r="M179" s="39"/>
    </row>
    <row r="180" spans="1:13" ht="45" x14ac:dyDescent="0.2">
      <c r="A180" s="1213"/>
      <c r="B180" s="911"/>
      <c r="C180" s="673" t="s">
        <v>3</v>
      </c>
      <c r="D180" s="132">
        <f t="shared" si="21"/>
        <v>80769.05</v>
      </c>
      <c r="E180" s="132">
        <f t="shared" si="21"/>
        <v>52453.11</v>
      </c>
      <c r="F180" s="92">
        <f t="shared" si="19"/>
        <v>64.942091060870467</v>
      </c>
      <c r="G180" s="1285"/>
      <c r="H180" s="132">
        <f t="shared" si="20"/>
        <v>52453.11</v>
      </c>
      <c r="I180" s="723"/>
      <c r="J180" s="39"/>
      <c r="K180" s="39"/>
      <c r="L180" s="39"/>
      <c r="M180" s="39"/>
    </row>
    <row r="181" spans="1:13" x14ac:dyDescent="0.2">
      <c r="A181" s="1214"/>
      <c r="B181" s="887"/>
      <c r="C181" s="673" t="s">
        <v>97</v>
      </c>
      <c r="D181" s="132">
        <f t="shared" si="21"/>
        <v>0</v>
      </c>
      <c r="E181" s="132">
        <f t="shared" si="21"/>
        <v>0</v>
      </c>
      <c r="F181" s="92">
        <v>0</v>
      </c>
      <c r="G181" s="739"/>
      <c r="H181" s="132">
        <f t="shared" si="20"/>
        <v>0</v>
      </c>
      <c r="I181" s="723"/>
      <c r="J181" s="39"/>
      <c r="K181" s="39"/>
      <c r="L181" s="39"/>
      <c r="M181" s="39"/>
    </row>
    <row r="182" spans="1:13" x14ac:dyDescent="0.2">
      <c r="A182" s="1212" t="s">
        <v>115</v>
      </c>
      <c r="B182" s="886" t="s">
        <v>116</v>
      </c>
      <c r="C182" s="673" t="s">
        <v>1</v>
      </c>
      <c r="D182" s="132">
        <f>D183+D184+D185+D186</f>
        <v>605284</v>
      </c>
      <c r="E182" s="132">
        <f>E183+E184+E185+E186</f>
        <v>605126.69999999995</v>
      </c>
      <c r="F182" s="92">
        <f t="shared" si="19"/>
        <v>99.974012199232092</v>
      </c>
      <c r="G182" s="739"/>
      <c r="H182" s="132">
        <f t="shared" si="20"/>
        <v>605126.69999999995</v>
      </c>
      <c r="I182" s="723"/>
      <c r="J182" s="39"/>
      <c r="K182" s="39"/>
      <c r="L182" s="39"/>
      <c r="M182" s="39"/>
    </row>
    <row r="183" spans="1:13" ht="45" x14ac:dyDescent="0.2">
      <c r="A183" s="1213"/>
      <c r="B183" s="911"/>
      <c r="C183" s="673" t="s">
        <v>8</v>
      </c>
      <c r="D183" s="132">
        <v>0</v>
      </c>
      <c r="E183" s="132">
        <v>0</v>
      </c>
      <c r="F183" s="92">
        <v>0</v>
      </c>
      <c r="G183" s="739"/>
      <c r="H183" s="132">
        <f t="shared" si="20"/>
        <v>0</v>
      </c>
      <c r="I183" s="723"/>
      <c r="J183" s="39"/>
      <c r="K183" s="39"/>
      <c r="L183" s="39"/>
      <c r="M183" s="39"/>
    </row>
    <row r="184" spans="1:13" ht="45" x14ac:dyDescent="0.2">
      <c r="A184" s="1213"/>
      <c r="B184" s="911"/>
      <c r="C184" s="673" t="s">
        <v>2</v>
      </c>
      <c r="D184" s="132">
        <v>605284</v>
      </c>
      <c r="E184" s="132">
        <v>605126.69999999995</v>
      </c>
      <c r="F184" s="92">
        <f>E184/D184*100</f>
        <v>99.974012199232092</v>
      </c>
      <c r="G184" s="739" t="s">
        <v>114</v>
      </c>
      <c r="H184" s="132">
        <f>E184</f>
        <v>605126.69999999995</v>
      </c>
      <c r="I184" s="723" t="s">
        <v>1282</v>
      </c>
      <c r="J184" s="39"/>
      <c r="K184" s="39"/>
      <c r="L184" s="39"/>
      <c r="M184" s="39"/>
    </row>
    <row r="185" spans="1:13" ht="45" x14ac:dyDescent="0.2">
      <c r="A185" s="1213"/>
      <c r="B185" s="911"/>
      <c r="C185" s="673" t="s">
        <v>3</v>
      </c>
      <c r="D185" s="132">
        <v>0</v>
      </c>
      <c r="E185" s="30">
        <v>0</v>
      </c>
      <c r="F185" s="92">
        <v>0</v>
      </c>
      <c r="G185" s="739"/>
      <c r="H185" s="132">
        <f t="shared" si="20"/>
        <v>0</v>
      </c>
      <c r="I185" s="704"/>
      <c r="J185" s="39"/>
      <c r="K185" s="39"/>
      <c r="L185" s="39"/>
      <c r="M185" s="39"/>
    </row>
    <row r="186" spans="1:13" x14ac:dyDescent="0.2">
      <c r="A186" s="1214"/>
      <c r="B186" s="887"/>
      <c r="C186" s="673" t="s">
        <v>97</v>
      </c>
      <c r="D186" s="132">
        <v>0</v>
      </c>
      <c r="E186" s="132">
        <v>0</v>
      </c>
      <c r="F186" s="92">
        <v>0</v>
      </c>
      <c r="G186" s="739"/>
      <c r="H186" s="132">
        <f t="shared" si="20"/>
        <v>0</v>
      </c>
      <c r="I186" s="704"/>
      <c r="J186" s="39"/>
      <c r="K186" s="39"/>
      <c r="L186" s="39"/>
      <c r="M186" s="39"/>
    </row>
    <row r="187" spans="1:13" x14ac:dyDescent="0.2">
      <c r="A187" s="983" t="s">
        <v>117</v>
      </c>
      <c r="B187" s="970" t="s">
        <v>118</v>
      </c>
      <c r="C187" s="673" t="s">
        <v>1</v>
      </c>
      <c r="D187" s="132">
        <f>D188+D189+D190+D191</f>
        <v>94395</v>
      </c>
      <c r="E187" s="132">
        <f>E188+E189+E190+E191</f>
        <v>80854.990000000005</v>
      </c>
      <c r="F187" s="92">
        <f t="shared" si="19"/>
        <v>85.65600932252768</v>
      </c>
      <c r="G187" s="739"/>
      <c r="H187" s="132">
        <f t="shared" si="20"/>
        <v>80854.990000000005</v>
      </c>
      <c r="I187" s="704"/>
      <c r="J187" s="39"/>
      <c r="K187" s="39"/>
      <c r="L187" s="39"/>
      <c r="M187" s="39"/>
    </row>
    <row r="188" spans="1:13" ht="45" x14ac:dyDescent="0.2">
      <c r="A188" s="983"/>
      <c r="B188" s="970"/>
      <c r="C188" s="673" t="s">
        <v>8</v>
      </c>
      <c r="D188" s="132">
        <v>0</v>
      </c>
      <c r="E188" s="132">
        <v>0</v>
      </c>
      <c r="F188" s="92">
        <v>0</v>
      </c>
      <c r="G188" s="739"/>
      <c r="H188" s="132">
        <f t="shared" si="20"/>
        <v>0</v>
      </c>
      <c r="I188" s="704"/>
      <c r="J188" s="39"/>
      <c r="K188" s="39"/>
      <c r="L188" s="39"/>
      <c r="M188" s="39"/>
    </row>
    <row r="189" spans="1:13" ht="45" x14ac:dyDescent="0.2">
      <c r="A189" s="983"/>
      <c r="B189" s="970"/>
      <c r="C189" s="673" t="s">
        <v>2</v>
      </c>
      <c r="D189" s="132">
        <v>66016</v>
      </c>
      <c r="E189" s="30">
        <v>65935.570000000007</v>
      </c>
      <c r="F189" s="92">
        <f t="shared" si="19"/>
        <v>99.878165899175968</v>
      </c>
      <c r="G189" s="1251" t="s">
        <v>114</v>
      </c>
      <c r="H189" s="132">
        <f t="shared" si="20"/>
        <v>65935.570000000007</v>
      </c>
      <c r="I189" s="723" t="s">
        <v>1282</v>
      </c>
      <c r="J189" s="39"/>
      <c r="K189" s="39"/>
      <c r="L189" s="39"/>
      <c r="M189" s="39"/>
    </row>
    <row r="190" spans="1:13" ht="60" x14ac:dyDescent="0.2">
      <c r="A190" s="983"/>
      <c r="B190" s="970"/>
      <c r="C190" s="673" t="s">
        <v>3</v>
      </c>
      <c r="D190" s="132">
        <v>28379</v>
      </c>
      <c r="E190" s="132">
        <v>14919.42</v>
      </c>
      <c r="F190" s="92">
        <f t="shared" si="19"/>
        <v>52.572042707635923</v>
      </c>
      <c r="G190" s="1285"/>
      <c r="H190" s="132">
        <f t="shared" si="20"/>
        <v>14919.42</v>
      </c>
      <c r="I190" s="733" t="s">
        <v>1534</v>
      </c>
      <c r="J190" s="39"/>
      <c r="K190" s="39"/>
      <c r="L190" s="39"/>
      <c r="M190" s="39"/>
    </row>
    <row r="191" spans="1:13" x14ac:dyDescent="0.2">
      <c r="A191" s="983"/>
      <c r="B191" s="970"/>
      <c r="C191" s="673" t="s">
        <v>97</v>
      </c>
      <c r="D191" s="132">
        <v>0</v>
      </c>
      <c r="E191" s="30">
        <v>0</v>
      </c>
      <c r="F191" s="92">
        <v>0</v>
      </c>
      <c r="G191" s="739"/>
      <c r="H191" s="132">
        <f t="shared" si="20"/>
        <v>0</v>
      </c>
      <c r="I191" s="704"/>
      <c r="J191" s="39"/>
      <c r="K191" s="39"/>
      <c r="L191" s="39"/>
      <c r="M191" s="39"/>
    </row>
    <row r="192" spans="1:13" x14ac:dyDescent="0.2">
      <c r="A192" s="983" t="s">
        <v>119</v>
      </c>
      <c r="B192" s="970" t="s">
        <v>120</v>
      </c>
      <c r="C192" s="673" t="s">
        <v>1</v>
      </c>
      <c r="D192" s="132">
        <f>D193+D194+D195+D196</f>
        <v>174153.05</v>
      </c>
      <c r="E192" s="30">
        <f>E193+E194+E195+E196</f>
        <v>159207.60999999999</v>
      </c>
      <c r="F192" s="92">
        <f t="shared" si="19"/>
        <v>91.418215184861822</v>
      </c>
      <c r="G192" s="739"/>
      <c r="H192" s="132">
        <f t="shared" si="20"/>
        <v>159207.60999999999</v>
      </c>
      <c r="I192" s="704"/>
      <c r="J192" s="39"/>
      <c r="K192" s="39"/>
      <c r="L192" s="39"/>
      <c r="M192" s="39"/>
    </row>
    <row r="193" spans="1:13" ht="45" x14ac:dyDescent="0.2">
      <c r="A193" s="983"/>
      <c r="B193" s="970"/>
      <c r="C193" s="673" t="s">
        <v>8</v>
      </c>
      <c r="D193" s="132">
        <v>0</v>
      </c>
      <c r="E193" s="30">
        <v>0</v>
      </c>
      <c r="F193" s="92">
        <v>0</v>
      </c>
      <c r="G193" s="739"/>
      <c r="H193" s="132">
        <f t="shared" si="20"/>
        <v>0</v>
      </c>
      <c r="I193" s="704"/>
      <c r="J193" s="39"/>
      <c r="K193" s="39"/>
      <c r="L193" s="39"/>
      <c r="M193" s="39"/>
    </row>
    <row r="194" spans="1:13" ht="45" x14ac:dyDescent="0.2">
      <c r="A194" s="983"/>
      <c r="B194" s="970"/>
      <c r="C194" s="673" t="s">
        <v>2</v>
      </c>
      <c r="D194" s="132">
        <v>121763</v>
      </c>
      <c r="E194" s="30">
        <v>121673.92</v>
      </c>
      <c r="F194" s="92">
        <f t="shared" si="19"/>
        <v>99.926841487151265</v>
      </c>
      <c r="G194" s="1251" t="s">
        <v>114</v>
      </c>
      <c r="H194" s="132">
        <f t="shared" si="20"/>
        <v>121673.92</v>
      </c>
      <c r="I194" s="723" t="s">
        <v>1282</v>
      </c>
      <c r="J194" s="39"/>
      <c r="K194" s="39"/>
      <c r="L194" s="39"/>
      <c r="M194" s="39"/>
    </row>
    <row r="195" spans="1:13" ht="60" x14ac:dyDescent="0.2">
      <c r="A195" s="983"/>
      <c r="B195" s="970"/>
      <c r="C195" s="673" t="s">
        <v>3</v>
      </c>
      <c r="D195" s="132">
        <v>52390.05</v>
      </c>
      <c r="E195" s="132">
        <v>37533.69</v>
      </c>
      <c r="F195" s="92">
        <f t="shared" si="19"/>
        <v>71.642783314770654</v>
      </c>
      <c r="G195" s="1285"/>
      <c r="H195" s="132">
        <f t="shared" si="20"/>
        <v>37533.69</v>
      </c>
      <c r="I195" s="733" t="s">
        <v>1534</v>
      </c>
      <c r="J195" s="39"/>
      <c r="K195" s="39"/>
      <c r="L195" s="39"/>
      <c r="M195" s="39"/>
    </row>
    <row r="196" spans="1:13" x14ac:dyDescent="0.2">
      <c r="A196" s="983"/>
      <c r="B196" s="970"/>
      <c r="C196" s="673" t="s">
        <v>97</v>
      </c>
      <c r="D196" s="132">
        <v>0</v>
      </c>
      <c r="E196" s="132">
        <v>0</v>
      </c>
      <c r="F196" s="92">
        <v>0</v>
      </c>
      <c r="G196" s="739"/>
      <c r="H196" s="132">
        <f t="shared" si="20"/>
        <v>0</v>
      </c>
      <c r="I196" s="723"/>
      <c r="J196" s="39"/>
      <c r="K196" s="39"/>
      <c r="L196" s="39"/>
      <c r="M196" s="39"/>
    </row>
    <row r="197" spans="1:13" x14ac:dyDescent="0.2">
      <c r="A197" s="983" t="s">
        <v>121</v>
      </c>
      <c r="B197" s="970" t="s">
        <v>122</v>
      </c>
      <c r="C197" s="673" t="s">
        <v>1</v>
      </c>
      <c r="D197" s="132">
        <f>D198+D199+D200+D201</f>
        <v>15065</v>
      </c>
      <c r="E197" s="132">
        <f>E198+E199+E200+E201</f>
        <v>14871.42</v>
      </c>
      <c r="F197" s="92">
        <f t="shared" si="19"/>
        <v>98.715034848987713</v>
      </c>
      <c r="G197" s="739"/>
      <c r="H197" s="132">
        <f t="shared" si="20"/>
        <v>14871.42</v>
      </c>
      <c r="I197" s="723"/>
      <c r="J197" s="39"/>
      <c r="K197" s="39"/>
      <c r="L197" s="39"/>
      <c r="M197" s="39"/>
    </row>
    <row r="198" spans="1:13" ht="45" x14ac:dyDescent="0.2">
      <c r="A198" s="983"/>
      <c r="B198" s="970"/>
      <c r="C198" s="673" t="s">
        <v>8</v>
      </c>
      <c r="D198" s="132">
        <v>0</v>
      </c>
      <c r="E198" s="132">
        <v>0</v>
      </c>
      <c r="F198" s="92">
        <v>0</v>
      </c>
      <c r="G198" s="739"/>
      <c r="H198" s="132">
        <f t="shared" si="20"/>
        <v>0</v>
      </c>
      <c r="I198" s="723"/>
      <c r="J198" s="39"/>
      <c r="K198" s="39"/>
      <c r="L198" s="39"/>
      <c r="M198" s="39"/>
    </row>
    <row r="199" spans="1:13" ht="60" x14ac:dyDescent="0.2">
      <c r="A199" s="983"/>
      <c r="B199" s="970"/>
      <c r="C199" s="673" t="s">
        <v>2</v>
      </c>
      <c r="D199" s="132">
        <v>15065</v>
      </c>
      <c r="E199" s="132">
        <v>14871.42</v>
      </c>
      <c r="F199" s="92">
        <f t="shared" si="19"/>
        <v>98.715034848987713</v>
      </c>
      <c r="G199" s="723" t="s">
        <v>1535</v>
      </c>
      <c r="H199" s="132">
        <f t="shared" si="20"/>
        <v>14871.42</v>
      </c>
      <c r="I199" s="723" t="s">
        <v>1282</v>
      </c>
      <c r="J199" s="39"/>
      <c r="K199" s="39"/>
      <c r="L199" s="39"/>
      <c r="M199" s="39"/>
    </row>
    <row r="200" spans="1:13" ht="45" x14ac:dyDescent="0.2">
      <c r="A200" s="983"/>
      <c r="B200" s="970"/>
      <c r="C200" s="673" t="s">
        <v>3</v>
      </c>
      <c r="D200" s="132">
        <v>0</v>
      </c>
      <c r="E200" s="132">
        <v>0</v>
      </c>
      <c r="F200" s="92">
        <v>0</v>
      </c>
      <c r="G200" s="739"/>
      <c r="H200" s="132">
        <f t="shared" si="20"/>
        <v>0</v>
      </c>
      <c r="I200" s="723"/>
      <c r="J200" s="39"/>
      <c r="K200" s="39"/>
      <c r="L200" s="39"/>
      <c r="M200" s="39"/>
    </row>
    <row r="201" spans="1:13" x14ac:dyDescent="0.2">
      <c r="A201" s="983"/>
      <c r="B201" s="970"/>
      <c r="C201" s="673" t="s">
        <v>97</v>
      </c>
      <c r="D201" s="132">
        <v>0</v>
      </c>
      <c r="E201" s="132">
        <v>0</v>
      </c>
      <c r="F201" s="92">
        <v>0</v>
      </c>
      <c r="G201" s="739"/>
      <c r="H201" s="132">
        <f t="shared" si="20"/>
        <v>0</v>
      </c>
      <c r="I201" s="723"/>
      <c r="J201" s="39"/>
      <c r="K201" s="39"/>
      <c r="L201" s="39"/>
      <c r="M201" s="39"/>
    </row>
    <row r="202" spans="1:13" x14ac:dyDescent="0.2">
      <c r="A202" s="983" t="s">
        <v>123</v>
      </c>
      <c r="B202" s="886" t="s">
        <v>124</v>
      </c>
      <c r="C202" s="673" t="s">
        <v>1</v>
      </c>
      <c r="D202" s="132">
        <f>D203+D204+D205+D206</f>
        <v>2295</v>
      </c>
      <c r="E202" s="132">
        <f>E203+E204+E205+E206</f>
        <v>2128.42</v>
      </c>
      <c r="F202" s="92">
        <f t="shared" si="19"/>
        <v>92.741612200435725</v>
      </c>
      <c r="G202" s="739"/>
      <c r="H202" s="132">
        <f t="shared" si="20"/>
        <v>2128.42</v>
      </c>
      <c r="I202" s="723"/>
      <c r="J202" s="39"/>
      <c r="K202" s="39"/>
      <c r="L202" s="39"/>
      <c r="M202" s="39"/>
    </row>
    <row r="203" spans="1:13" ht="45" x14ac:dyDescent="0.2">
      <c r="A203" s="983"/>
      <c r="B203" s="911"/>
      <c r="C203" s="673" t="s">
        <v>8</v>
      </c>
      <c r="D203" s="132">
        <f t="shared" ref="D203:E205" si="22">D208+D224</f>
        <v>0</v>
      </c>
      <c r="E203" s="132">
        <f t="shared" si="22"/>
        <v>0</v>
      </c>
      <c r="F203" s="92">
        <v>0</v>
      </c>
      <c r="G203" s="739"/>
      <c r="H203" s="132">
        <f t="shared" si="20"/>
        <v>0</v>
      </c>
      <c r="I203" s="723"/>
      <c r="J203" s="39"/>
      <c r="K203" s="39"/>
      <c r="L203" s="39"/>
      <c r="M203" s="39"/>
    </row>
    <row r="204" spans="1:13" ht="105" x14ac:dyDescent="0.2">
      <c r="A204" s="983"/>
      <c r="B204" s="911"/>
      <c r="C204" s="673" t="s">
        <v>2</v>
      </c>
      <c r="D204" s="132">
        <f>D209+D225</f>
        <v>2295</v>
      </c>
      <c r="E204" s="132">
        <f>E209+E225</f>
        <v>2128.42</v>
      </c>
      <c r="F204" s="92">
        <f t="shared" si="19"/>
        <v>92.741612200435725</v>
      </c>
      <c r="G204" s="738" t="s">
        <v>125</v>
      </c>
      <c r="H204" s="132">
        <f t="shared" si="20"/>
        <v>2128.42</v>
      </c>
      <c r="I204" s="723" t="s">
        <v>1536</v>
      </c>
      <c r="J204" s="39"/>
      <c r="K204" s="39"/>
      <c r="L204" s="39"/>
      <c r="M204" s="39"/>
    </row>
    <row r="205" spans="1:13" ht="45" x14ac:dyDescent="0.2">
      <c r="A205" s="983"/>
      <c r="B205" s="911"/>
      <c r="C205" s="673" t="s">
        <v>3</v>
      </c>
      <c r="D205" s="132">
        <f t="shared" si="22"/>
        <v>0</v>
      </c>
      <c r="E205" s="132">
        <f t="shared" si="22"/>
        <v>0</v>
      </c>
      <c r="F205" s="92">
        <v>0</v>
      </c>
      <c r="G205" s="739"/>
      <c r="H205" s="132">
        <f t="shared" si="20"/>
        <v>0</v>
      </c>
      <c r="I205" s="723"/>
      <c r="J205" s="39"/>
      <c r="K205" s="39"/>
      <c r="L205" s="39"/>
      <c r="M205" s="39"/>
    </row>
    <row r="206" spans="1:13" x14ac:dyDescent="0.2">
      <c r="A206" s="983"/>
      <c r="B206" s="887"/>
      <c r="C206" s="673" t="s">
        <v>97</v>
      </c>
      <c r="D206" s="132">
        <f>D211+D216</f>
        <v>0</v>
      </c>
      <c r="E206" s="132">
        <f>E211+E216</f>
        <v>0</v>
      </c>
      <c r="F206" s="92">
        <v>0</v>
      </c>
      <c r="G206" s="739"/>
      <c r="H206" s="132">
        <f t="shared" si="20"/>
        <v>0</v>
      </c>
      <c r="I206" s="723"/>
      <c r="J206" s="39"/>
      <c r="K206" s="39"/>
      <c r="L206" s="39"/>
      <c r="M206" s="39"/>
    </row>
    <row r="207" spans="1:13" x14ac:dyDescent="0.2">
      <c r="A207" s="983" t="s">
        <v>126</v>
      </c>
      <c r="B207" s="886" t="s">
        <v>127</v>
      </c>
      <c r="C207" s="673" t="s">
        <v>1</v>
      </c>
      <c r="D207" s="132">
        <f>D208+D209+D210+D211</f>
        <v>2262</v>
      </c>
      <c r="E207" s="132">
        <f t="shared" ref="E207:H207" si="23">E208+E209+E210+E211</f>
        <v>2095.83</v>
      </c>
      <c r="F207" s="92">
        <f t="shared" si="23"/>
        <v>92.65384615384616</v>
      </c>
      <c r="G207" s="739"/>
      <c r="H207" s="132">
        <f t="shared" si="23"/>
        <v>2095.83</v>
      </c>
      <c r="I207" s="723"/>
      <c r="J207" s="39"/>
      <c r="K207" s="39"/>
      <c r="L207" s="39"/>
      <c r="M207" s="39"/>
    </row>
    <row r="208" spans="1:13" ht="45" x14ac:dyDescent="0.2">
      <c r="A208" s="983"/>
      <c r="B208" s="911"/>
      <c r="C208" s="673" t="s">
        <v>8</v>
      </c>
      <c r="D208" s="132">
        <f>D213+D218</f>
        <v>0</v>
      </c>
      <c r="E208" s="132">
        <f>E213+E218</f>
        <v>0</v>
      </c>
      <c r="F208" s="92">
        <v>0</v>
      </c>
      <c r="G208" s="739"/>
      <c r="H208" s="132">
        <f t="shared" si="20"/>
        <v>0</v>
      </c>
      <c r="I208" s="723"/>
      <c r="J208" s="39"/>
      <c r="K208" s="39"/>
      <c r="L208" s="39"/>
      <c r="M208" s="39"/>
    </row>
    <row r="209" spans="1:13" ht="45" x14ac:dyDescent="0.2">
      <c r="A209" s="983"/>
      <c r="B209" s="911"/>
      <c r="C209" s="673" t="s">
        <v>2</v>
      </c>
      <c r="D209" s="132">
        <f>D214+D219+D222</f>
        <v>2262</v>
      </c>
      <c r="E209" s="132">
        <f>E214+E219+E222</f>
        <v>2095.83</v>
      </c>
      <c r="F209" s="92">
        <f t="shared" si="19"/>
        <v>92.65384615384616</v>
      </c>
      <c r="G209" s="739"/>
      <c r="H209" s="132">
        <f t="shared" si="20"/>
        <v>2095.83</v>
      </c>
      <c r="I209" s="723"/>
      <c r="J209" s="39"/>
      <c r="K209" s="39"/>
      <c r="L209" s="39"/>
      <c r="M209" s="39"/>
    </row>
    <row r="210" spans="1:13" ht="45" x14ac:dyDescent="0.2">
      <c r="A210" s="983"/>
      <c r="B210" s="911"/>
      <c r="C210" s="673" t="s">
        <v>3</v>
      </c>
      <c r="D210" s="132">
        <v>0</v>
      </c>
      <c r="E210" s="132">
        <v>0</v>
      </c>
      <c r="F210" s="92">
        <v>0</v>
      </c>
      <c r="G210" s="739"/>
      <c r="H210" s="132">
        <f t="shared" si="20"/>
        <v>0</v>
      </c>
      <c r="I210" s="723"/>
      <c r="J210" s="39"/>
      <c r="K210" s="39"/>
      <c r="L210" s="39"/>
      <c r="M210" s="39"/>
    </row>
    <row r="211" spans="1:13" x14ac:dyDescent="0.2">
      <c r="A211" s="983"/>
      <c r="B211" s="887"/>
      <c r="C211" s="673" t="s">
        <v>97</v>
      </c>
      <c r="D211" s="132">
        <v>0</v>
      </c>
      <c r="E211" s="132">
        <v>0</v>
      </c>
      <c r="F211" s="92">
        <v>0</v>
      </c>
      <c r="G211" s="739"/>
      <c r="H211" s="132">
        <f t="shared" si="20"/>
        <v>0</v>
      </c>
      <c r="I211" s="723"/>
      <c r="J211" s="39"/>
      <c r="K211" s="39"/>
      <c r="L211" s="39"/>
      <c r="M211" s="39"/>
    </row>
    <row r="212" spans="1:13" x14ac:dyDescent="0.2">
      <c r="A212" s="983" t="s">
        <v>128</v>
      </c>
      <c r="B212" s="970" t="s">
        <v>116</v>
      </c>
      <c r="C212" s="673" t="s">
        <v>1</v>
      </c>
      <c r="D212" s="132">
        <f>D213+D214+D215+D216</f>
        <v>1588</v>
      </c>
      <c r="E212" s="132">
        <f>E213+E214+E215+E216</f>
        <v>1438</v>
      </c>
      <c r="F212" s="92">
        <f t="shared" ref="F212:F236" si="24">E212/D212*100</f>
        <v>90.554156171284632</v>
      </c>
      <c r="G212" s="739"/>
      <c r="H212" s="132">
        <f t="shared" si="20"/>
        <v>1438</v>
      </c>
      <c r="I212" s="723"/>
      <c r="J212" s="39"/>
      <c r="K212" s="39"/>
      <c r="L212" s="39"/>
      <c r="M212" s="39"/>
    </row>
    <row r="213" spans="1:13" ht="45" x14ac:dyDescent="0.2">
      <c r="A213" s="983"/>
      <c r="B213" s="970"/>
      <c r="C213" s="673" t="s">
        <v>8</v>
      </c>
      <c r="D213" s="132">
        <v>0</v>
      </c>
      <c r="E213" s="132">
        <v>0</v>
      </c>
      <c r="F213" s="92">
        <v>0</v>
      </c>
      <c r="G213" s="739"/>
      <c r="H213" s="132">
        <f t="shared" si="20"/>
        <v>0</v>
      </c>
      <c r="I213" s="723"/>
      <c r="J213" s="39"/>
      <c r="K213" s="39"/>
      <c r="L213" s="39"/>
      <c r="M213" s="39"/>
    </row>
    <row r="214" spans="1:13" ht="45" x14ac:dyDescent="0.2">
      <c r="A214" s="983"/>
      <c r="B214" s="970"/>
      <c r="C214" s="673" t="s">
        <v>2</v>
      </c>
      <c r="D214" s="132">
        <v>1588</v>
      </c>
      <c r="E214" s="132">
        <v>1438</v>
      </c>
      <c r="F214" s="92">
        <f t="shared" si="24"/>
        <v>90.554156171284632</v>
      </c>
      <c r="G214" s="739"/>
      <c r="H214" s="132">
        <f t="shared" si="20"/>
        <v>1438</v>
      </c>
      <c r="I214" s="723"/>
      <c r="J214" s="39"/>
      <c r="K214" s="39"/>
      <c r="L214" s="39"/>
      <c r="M214" s="39"/>
    </row>
    <row r="215" spans="1:13" ht="45" x14ac:dyDescent="0.2">
      <c r="A215" s="983"/>
      <c r="B215" s="970"/>
      <c r="C215" s="673" t="s">
        <v>3</v>
      </c>
      <c r="D215" s="132">
        <v>0</v>
      </c>
      <c r="E215" s="132">
        <v>0</v>
      </c>
      <c r="F215" s="92">
        <v>0</v>
      </c>
      <c r="G215" s="739"/>
      <c r="H215" s="132">
        <f t="shared" si="20"/>
        <v>0</v>
      </c>
      <c r="I215" s="723"/>
      <c r="J215" s="39"/>
      <c r="K215" s="39"/>
      <c r="L215" s="39"/>
      <c r="M215" s="39"/>
    </row>
    <row r="216" spans="1:13" x14ac:dyDescent="0.2">
      <c r="A216" s="983"/>
      <c r="B216" s="970"/>
      <c r="C216" s="673" t="s">
        <v>97</v>
      </c>
      <c r="D216" s="132">
        <v>0</v>
      </c>
      <c r="E216" s="132">
        <v>0</v>
      </c>
      <c r="F216" s="92">
        <v>0</v>
      </c>
      <c r="G216" s="739"/>
      <c r="H216" s="132">
        <f t="shared" si="20"/>
        <v>0</v>
      </c>
      <c r="I216" s="723"/>
      <c r="J216" s="39"/>
      <c r="K216" s="39"/>
      <c r="L216" s="39"/>
      <c r="M216" s="39"/>
    </row>
    <row r="217" spans="1:13" x14ac:dyDescent="0.2">
      <c r="A217" s="983" t="s">
        <v>129</v>
      </c>
      <c r="B217" s="970" t="s">
        <v>118</v>
      </c>
      <c r="C217" s="673" t="s">
        <v>1</v>
      </c>
      <c r="D217" s="132">
        <f>D218+D219</f>
        <v>236</v>
      </c>
      <c r="E217" s="132">
        <f>E218+E219</f>
        <v>219.83</v>
      </c>
      <c r="F217" s="92">
        <f t="shared" si="24"/>
        <v>93.148305084745758</v>
      </c>
      <c r="G217" s="739"/>
      <c r="H217" s="132">
        <f t="shared" si="20"/>
        <v>219.83</v>
      </c>
      <c r="I217" s="723"/>
      <c r="J217" s="39"/>
      <c r="K217" s="39"/>
      <c r="L217" s="39"/>
      <c r="M217" s="39"/>
    </row>
    <row r="218" spans="1:13" ht="45" x14ac:dyDescent="0.2">
      <c r="A218" s="983"/>
      <c r="B218" s="970"/>
      <c r="C218" s="673" t="s">
        <v>8</v>
      </c>
      <c r="D218" s="132">
        <v>0</v>
      </c>
      <c r="E218" s="132">
        <v>0</v>
      </c>
      <c r="F218" s="92">
        <v>0</v>
      </c>
      <c r="G218" s="739"/>
      <c r="H218" s="132">
        <f t="shared" si="20"/>
        <v>0</v>
      </c>
      <c r="I218" s="723"/>
      <c r="J218" s="39"/>
      <c r="K218" s="39"/>
      <c r="L218" s="39"/>
      <c r="M218" s="39"/>
    </row>
    <row r="219" spans="1:13" ht="45" x14ac:dyDescent="0.2">
      <c r="A219" s="983"/>
      <c r="B219" s="970"/>
      <c r="C219" s="673" t="s">
        <v>2</v>
      </c>
      <c r="D219" s="132">
        <v>236</v>
      </c>
      <c r="E219" s="132">
        <v>219.83</v>
      </c>
      <c r="F219" s="92">
        <f t="shared" si="24"/>
        <v>93.148305084745758</v>
      </c>
      <c r="G219" s="739"/>
      <c r="H219" s="132">
        <f t="shared" si="20"/>
        <v>219.83</v>
      </c>
      <c r="I219" s="723"/>
      <c r="J219" s="39"/>
      <c r="K219" s="39"/>
      <c r="L219" s="39"/>
      <c r="M219" s="39"/>
    </row>
    <row r="220" spans="1:13" x14ac:dyDescent="0.2">
      <c r="A220" s="1220" t="s">
        <v>130</v>
      </c>
      <c r="B220" s="886" t="s">
        <v>120</v>
      </c>
      <c r="C220" s="673" t="s">
        <v>1</v>
      </c>
      <c r="D220" s="132">
        <f>D221+D222</f>
        <v>438</v>
      </c>
      <c r="E220" s="132">
        <f>E221+E222</f>
        <v>438</v>
      </c>
      <c r="F220" s="92">
        <f t="shared" si="24"/>
        <v>100</v>
      </c>
      <c r="G220" s="739"/>
      <c r="H220" s="132">
        <f t="shared" si="20"/>
        <v>438</v>
      </c>
      <c r="I220" s="723"/>
      <c r="J220" s="39"/>
      <c r="K220" s="39"/>
      <c r="L220" s="39"/>
      <c r="M220" s="39"/>
    </row>
    <row r="221" spans="1:13" ht="45" x14ac:dyDescent="0.2">
      <c r="A221" s="1047"/>
      <c r="B221" s="911"/>
      <c r="C221" s="673" t="s">
        <v>8</v>
      </c>
      <c r="D221" s="132">
        <v>0</v>
      </c>
      <c r="E221" s="132">
        <v>0</v>
      </c>
      <c r="F221" s="92">
        <v>0</v>
      </c>
      <c r="G221" s="739"/>
      <c r="H221" s="132">
        <f t="shared" si="20"/>
        <v>0</v>
      </c>
      <c r="I221" s="723"/>
      <c r="J221" s="39"/>
      <c r="K221" s="39"/>
      <c r="L221" s="39"/>
      <c r="M221" s="39"/>
    </row>
    <row r="222" spans="1:13" ht="45" x14ac:dyDescent="0.2">
      <c r="A222" s="1048"/>
      <c r="B222" s="887"/>
      <c r="C222" s="673" t="s">
        <v>2</v>
      </c>
      <c r="D222" s="132">
        <v>438</v>
      </c>
      <c r="E222" s="132">
        <v>438</v>
      </c>
      <c r="F222" s="92">
        <f t="shared" si="24"/>
        <v>100</v>
      </c>
      <c r="G222" s="739"/>
      <c r="H222" s="132">
        <f t="shared" si="20"/>
        <v>438</v>
      </c>
      <c r="I222" s="723"/>
      <c r="J222" s="39"/>
      <c r="K222" s="39"/>
      <c r="L222" s="39"/>
      <c r="M222" s="39"/>
    </row>
    <row r="223" spans="1:13" x14ac:dyDescent="0.2">
      <c r="A223" s="983" t="s">
        <v>131</v>
      </c>
      <c r="B223" s="970" t="s">
        <v>122</v>
      </c>
      <c r="C223" s="673" t="s">
        <v>1</v>
      </c>
      <c r="D223" s="132">
        <f>D224+D225+D226+D227</f>
        <v>33</v>
      </c>
      <c r="E223" s="132">
        <f>E224+E225+E226+E227</f>
        <v>32.590000000000003</v>
      </c>
      <c r="F223" s="92">
        <f t="shared" si="24"/>
        <v>98.757575757575765</v>
      </c>
      <c r="G223" s="739"/>
      <c r="H223" s="132">
        <f t="shared" si="20"/>
        <v>32.590000000000003</v>
      </c>
      <c r="I223" s="723"/>
      <c r="J223" s="39"/>
      <c r="K223" s="39"/>
      <c r="L223" s="39"/>
      <c r="M223" s="39"/>
    </row>
    <row r="224" spans="1:13" ht="45" x14ac:dyDescent="0.2">
      <c r="A224" s="983"/>
      <c r="B224" s="970"/>
      <c r="C224" s="673" t="s">
        <v>8</v>
      </c>
      <c r="D224" s="132">
        <v>0</v>
      </c>
      <c r="E224" s="132">
        <v>0</v>
      </c>
      <c r="F224" s="92">
        <v>0</v>
      </c>
      <c r="G224" s="739"/>
      <c r="H224" s="132">
        <f t="shared" si="20"/>
        <v>0</v>
      </c>
      <c r="I224" s="723"/>
      <c r="J224" s="39"/>
      <c r="K224" s="39"/>
      <c r="L224" s="39"/>
      <c r="M224" s="39"/>
    </row>
    <row r="225" spans="1:13" ht="45" x14ac:dyDescent="0.2">
      <c r="A225" s="983"/>
      <c r="B225" s="970"/>
      <c r="C225" s="673" t="s">
        <v>2</v>
      </c>
      <c r="D225" s="132">
        <v>33</v>
      </c>
      <c r="E225" s="132">
        <v>32.590000000000003</v>
      </c>
      <c r="F225" s="92">
        <f t="shared" si="24"/>
        <v>98.757575757575765</v>
      </c>
      <c r="G225" s="738"/>
      <c r="H225" s="132">
        <f t="shared" ref="H225:H255" si="25">E225</f>
        <v>32.590000000000003</v>
      </c>
      <c r="I225" s="723"/>
      <c r="J225" s="39"/>
      <c r="K225" s="39"/>
      <c r="L225" s="39"/>
      <c r="M225" s="39"/>
    </row>
    <row r="226" spans="1:13" ht="45" x14ac:dyDescent="0.2">
      <c r="A226" s="983"/>
      <c r="B226" s="970"/>
      <c r="C226" s="673" t="s">
        <v>3</v>
      </c>
      <c r="D226" s="132">
        <v>0</v>
      </c>
      <c r="E226" s="132">
        <v>0</v>
      </c>
      <c r="F226" s="92">
        <v>0</v>
      </c>
      <c r="G226" s="739"/>
      <c r="H226" s="132">
        <f t="shared" si="25"/>
        <v>0</v>
      </c>
      <c r="I226" s="723"/>
      <c r="J226" s="39"/>
      <c r="K226" s="39"/>
      <c r="L226" s="39"/>
      <c r="M226" s="39"/>
    </row>
    <row r="227" spans="1:13" x14ac:dyDescent="0.2">
      <c r="A227" s="983"/>
      <c r="B227" s="970"/>
      <c r="C227" s="673" t="s">
        <v>97</v>
      </c>
      <c r="D227" s="132">
        <v>0</v>
      </c>
      <c r="E227" s="132">
        <v>0</v>
      </c>
      <c r="F227" s="92">
        <v>0</v>
      </c>
      <c r="G227" s="739"/>
      <c r="H227" s="132">
        <f t="shared" si="25"/>
        <v>0</v>
      </c>
      <c r="I227" s="723"/>
      <c r="J227" s="39"/>
      <c r="K227" s="39"/>
      <c r="L227" s="39"/>
      <c r="M227" s="39"/>
    </row>
    <row r="228" spans="1:13" x14ac:dyDescent="0.2">
      <c r="A228" s="1215" t="s">
        <v>132</v>
      </c>
      <c r="B228" s="970" t="s">
        <v>133</v>
      </c>
      <c r="C228" s="673" t="s">
        <v>1</v>
      </c>
      <c r="D228" s="132">
        <f>D229+D230</f>
        <v>176909.5</v>
      </c>
      <c r="E228" s="132">
        <f>E229+E230</f>
        <v>166727.26</v>
      </c>
      <c r="F228" s="92">
        <f t="shared" si="24"/>
        <v>94.244379188229004</v>
      </c>
      <c r="G228" s="739"/>
      <c r="H228" s="132">
        <f t="shared" si="25"/>
        <v>166727.26</v>
      </c>
      <c r="I228" s="723"/>
      <c r="J228" s="39"/>
      <c r="K228" s="39"/>
      <c r="L228" s="39"/>
      <c r="M228" s="39"/>
    </row>
    <row r="229" spans="1:13" ht="75" x14ac:dyDescent="0.2">
      <c r="A229" s="1215"/>
      <c r="B229" s="970"/>
      <c r="C229" s="673" t="s">
        <v>3</v>
      </c>
      <c r="D229" s="132">
        <v>166909.5</v>
      </c>
      <c r="E229" s="132">
        <v>157666.35</v>
      </c>
      <c r="F229" s="92">
        <f t="shared" si="24"/>
        <v>94.462178605771399</v>
      </c>
      <c r="G229" s="739" t="s">
        <v>134</v>
      </c>
      <c r="H229" s="132">
        <f t="shared" si="25"/>
        <v>157666.35</v>
      </c>
      <c r="I229" s="704" t="s">
        <v>1537</v>
      </c>
      <c r="J229" s="39"/>
      <c r="K229" s="39"/>
      <c r="L229" s="39"/>
      <c r="M229" s="39"/>
    </row>
    <row r="230" spans="1:13" ht="45" x14ac:dyDescent="0.2">
      <c r="A230" s="1215"/>
      <c r="B230" s="970"/>
      <c r="C230" s="673" t="s">
        <v>97</v>
      </c>
      <c r="D230" s="132">
        <v>10000</v>
      </c>
      <c r="E230" s="132">
        <v>9060.91</v>
      </c>
      <c r="F230" s="92">
        <f t="shared" si="24"/>
        <v>90.609099999999998</v>
      </c>
      <c r="G230" s="739" t="s">
        <v>1538</v>
      </c>
      <c r="H230" s="132">
        <f t="shared" si="25"/>
        <v>9060.91</v>
      </c>
      <c r="I230" s="723"/>
      <c r="J230" s="39"/>
      <c r="K230" s="39"/>
      <c r="L230" s="39"/>
      <c r="M230" s="39"/>
    </row>
    <row r="231" spans="1:13" x14ac:dyDescent="0.2">
      <c r="A231" s="1220" t="s">
        <v>135</v>
      </c>
      <c r="B231" s="886" t="s">
        <v>1036</v>
      </c>
      <c r="C231" s="673" t="s">
        <v>1</v>
      </c>
      <c r="D231" s="132">
        <f>D232+D233+D234+D235</f>
        <v>53698</v>
      </c>
      <c r="E231" s="132">
        <f>E232+E233+E234+E235</f>
        <v>48508.04</v>
      </c>
      <c r="F231" s="92">
        <f t="shared" si="24"/>
        <v>90.334910052515923</v>
      </c>
      <c r="G231" s="739"/>
      <c r="H231" s="132">
        <f t="shared" si="25"/>
        <v>48508.04</v>
      </c>
      <c r="I231" s="723"/>
      <c r="J231" s="39"/>
      <c r="K231" s="39"/>
      <c r="L231" s="39"/>
      <c r="M231" s="39"/>
    </row>
    <row r="232" spans="1:13" ht="45" x14ac:dyDescent="0.2">
      <c r="A232" s="1213"/>
      <c r="B232" s="1673"/>
      <c r="C232" s="673" t="s">
        <v>8</v>
      </c>
      <c r="D232" s="132">
        <v>0</v>
      </c>
      <c r="E232" s="132">
        <v>0</v>
      </c>
      <c r="F232" s="92">
        <v>0</v>
      </c>
      <c r="G232" s="739"/>
      <c r="H232" s="132">
        <f t="shared" si="25"/>
        <v>0</v>
      </c>
      <c r="I232" s="723"/>
      <c r="J232" s="39"/>
      <c r="K232" s="39"/>
      <c r="L232" s="39"/>
      <c r="M232" s="39"/>
    </row>
    <row r="233" spans="1:13" ht="135" x14ac:dyDescent="0.2">
      <c r="A233" s="1213"/>
      <c r="B233" s="1673"/>
      <c r="C233" s="673" t="s">
        <v>2</v>
      </c>
      <c r="D233" s="132">
        <v>53698</v>
      </c>
      <c r="E233" s="132">
        <v>48508.04</v>
      </c>
      <c r="F233" s="92">
        <f t="shared" si="24"/>
        <v>90.334910052515923</v>
      </c>
      <c r="G233" s="738" t="s">
        <v>1539</v>
      </c>
      <c r="H233" s="132">
        <f t="shared" si="25"/>
        <v>48508.04</v>
      </c>
      <c r="I233" s="723" t="s">
        <v>1540</v>
      </c>
      <c r="J233" s="39"/>
      <c r="K233" s="39"/>
      <c r="L233" s="39"/>
      <c r="M233" s="39"/>
    </row>
    <row r="234" spans="1:13" ht="45" x14ac:dyDescent="0.2">
      <c r="A234" s="1213"/>
      <c r="B234" s="1673"/>
      <c r="C234" s="673" t="s">
        <v>3</v>
      </c>
      <c r="D234" s="132">
        <v>0</v>
      </c>
      <c r="E234" s="132">
        <v>0</v>
      </c>
      <c r="F234" s="92">
        <v>0</v>
      </c>
      <c r="G234" s="734"/>
      <c r="H234" s="132">
        <f t="shared" si="25"/>
        <v>0</v>
      </c>
      <c r="I234" s="723"/>
      <c r="J234" s="39"/>
      <c r="K234" s="39"/>
      <c r="L234" s="39"/>
      <c r="M234" s="39"/>
    </row>
    <row r="235" spans="1:13" x14ac:dyDescent="0.2">
      <c r="A235" s="1214"/>
      <c r="B235" s="1222"/>
      <c r="C235" s="673" t="s">
        <v>97</v>
      </c>
      <c r="D235" s="132">
        <v>0</v>
      </c>
      <c r="E235" s="132">
        <v>0</v>
      </c>
      <c r="F235" s="92">
        <v>0</v>
      </c>
      <c r="G235" s="739"/>
      <c r="H235" s="132">
        <f t="shared" si="25"/>
        <v>0</v>
      </c>
      <c r="I235" s="723"/>
      <c r="J235" s="39"/>
      <c r="K235" s="39"/>
      <c r="L235" s="39"/>
      <c r="M235" s="39"/>
    </row>
    <row r="236" spans="1:13" x14ac:dyDescent="0.2">
      <c r="A236" s="1215" t="s">
        <v>136</v>
      </c>
      <c r="B236" s="886" t="s">
        <v>1037</v>
      </c>
      <c r="C236" s="673" t="s">
        <v>1</v>
      </c>
      <c r="D236" s="132">
        <f>D237+D238+D239+D240</f>
        <v>1746</v>
      </c>
      <c r="E236" s="132">
        <f>E237+E238+E239+E240</f>
        <v>1505.51</v>
      </c>
      <c r="F236" s="92">
        <f t="shared" si="24"/>
        <v>86.226231386025205</v>
      </c>
      <c r="G236" s="739"/>
      <c r="H236" s="132">
        <f t="shared" si="25"/>
        <v>1505.51</v>
      </c>
      <c r="I236" s="723"/>
      <c r="J236" s="39"/>
      <c r="K236" s="39"/>
      <c r="L236" s="39"/>
      <c r="M236" s="39"/>
    </row>
    <row r="237" spans="1:13" ht="45" x14ac:dyDescent="0.2">
      <c r="A237" s="983"/>
      <c r="B237" s="1673"/>
      <c r="C237" s="673" t="s">
        <v>8</v>
      </c>
      <c r="D237" s="132">
        <v>0</v>
      </c>
      <c r="E237" s="132">
        <v>0</v>
      </c>
      <c r="F237" s="92">
        <v>0</v>
      </c>
      <c r="G237" s="739"/>
      <c r="H237" s="132">
        <f t="shared" si="25"/>
        <v>0</v>
      </c>
      <c r="I237" s="723"/>
      <c r="J237" s="39"/>
      <c r="K237" s="39"/>
      <c r="L237" s="39"/>
      <c r="M237" s="39"/>
    </row>
    <row r="238" spans="1:13" ht="45" x14ac:dyDescent="0.2">
      <c r="A238" s="983"/>
      <c r="B238" s="1673"/>
      <c r="C238" s="673" t="s">
        <v>2</v>
      </c>
      <c r="D238" s="132">
        <v>0</v>
      </c>
      <c r="E238" s="132">
        <v>0</v>
      </c>
      <c r="F238" s="92">
        <v>0</v>
      </c>
      <c r="G238" s="739"/>
      <c r="H238" s="132">
        <f t="shared" si="25"/>
        <v>0</v>
      </c>
      <c r="I238" s="723"/>
      <c r="J238" s="39"/>
      <c r="K238" s="39"/>
      <c r="L238" s="39"/>
      <c r="M238" s="39"/>
    </row>
    <row r="239" spans="1:13" ht="135" x14ac:dyDescent="0.2">
      <c r="A239" s="983"/>
      <c r="B239" s="1673"/>
      <c r="C239" s="673" t="s">
        <v>3</v>
      </c>
      <c r="D239" s="132">
        <v>1746</v>
      </c>
      <c r="E239" s="132">
        <v>1505.51</v>
      </c>
      <c r="F239" s="92">
        <f>E239/D239*100</f>
        <v>86.226231386025205</v>
      </c>
      <c r="G239" s="738" t="s">
        <v>137</v>
      </c>
      <c r="H239" s="132">
        <f t="shared" si="25"/>
        <v>1505.51</v>
      </c>
      <c r="I239" s="704" t="s">
        <v>1541</v>
      </c>
      <c r="J239" s="39"/>
      <c r="K239" s="39"/>
      <c r="L239" s="39"/>
      <c r="M239" s="39"/>
    </row>
    <row r="240" spans="1:13" x14ac:dyDescent="0.2">
      <c r="A240" s="983"/>
      <c r="B240" s="1222"/>
      <c r="C240" s="673" t="s">
        <v>97</v>
      </c>
      <c r="D240" s="132">
        <v>0</v>
      </c>
      <c r="E240" s="132">
        <v>0</v>
      </c>
      <c r="F240" s="92">
        <v>0</v>
      </c>
      <c r="G240" s="739"/>
      <c r="H240" s="132">
        <f t="shared" si="25"/>
        <v>0</v>
      </c>
      <c r="I240" s="723"/>
      <c r="J240" s="39"/>
      <c r="K240" s="39"/>
      <c r="L240" s="39"/>
      <c r="M240" s="39"/>
    </row>
    <row r="241" spans="1:13" x14ac:dyDescent="0.2">
      <c r="A241" s="1215" t="s">
        <v>138</v>
      </c>
      <c r="B241" s="886" t="s">
        <v>1038</v>
      </c>
      <c r="C241" s="673" t="s">
        <v>1</v>
      </c>
      <c r="D241" s="132">
        <f>D242+D243+D244+D245</f>
        <v>0</v>
      </c>
      <c r="E241" s="132">
        <f>E242+E243+E244+E245</f>
        <v>0</v>
      </c>
      <c r="F241" s="92">
        <v>0</v>
      </c>
      <c r="G241" s="739"/>
      <c r="H241" s="132">
        <f t="shared" si="25"/>
        <v>0</v>
      </c>
      <c r="I241" s="723"/>
      <c r="J241" s="39"/>
      <c r="K241" s="39"/>
      <c r="L241" s="39"/>
      <c r="M241" s="39"/>
    </row>
    <row r="242" spans="1:13" ht="45" x14ac:dyDescent="0.2">
      <c r="A242" s="983"/>
      <c r="B242" s="1673"/>
      <c r="C242" s="673" t="s">
        <v>8</v>
      </c>
      <c r="D242" s="132">
        <v>0</v>
      </c>
      <c r="E242" s="132">
        <v>0</v>
      </c>
      <c r="F242" s="92">
        <v>0</v>
      </c>
      <c r="G242" s="739"/>
      <c r="H242" s="132">
        <f t="shared" si="25"/>
        <v>0</v>
      </c>
      <c r="I242" s="723"/>
      <c r="J242" s="39"/>
      <c r="K242" s="39"/>
      <c r="L242" s="39"/>
      <c r="M242" s="39"/>
    </row>
    <row r="243" spans="1:13" ht="45" x14ac:dyDescent="0.2">
      <c r="A243" s="983"/>
      <c r="B243" s="1673"/>
      <c r="C243" s="673" t="s">
        <v>2</v>
      </c>
      <c r="D243" s="132">
        <v>0</v>
      </c>
      <c r="E243" s="132">
        <v>0</v>
      </c>
      <c r="F243" s="92">
        <v>0</v>
      </c>
      <c r="G243" s="739"/>
      <c r="H243" s="132">
        <f t="shared" si="25"/>
        <v>0</v>
      </c>
      <c r="I243" s="723"/>
      <c r="J243" s="39"/>
      <c r="K243" s="39"/>
      <c r="L243" s="39"/>
      <c r="M243" s="39"/>
    </row>
    <row r="244" spans="1:13" ht="45" x14ac:dyDescent="0.2">
      <c r="A244" s="983"/>
      <c r="B244" s="1673"/>
      <c r="C244" s="673" t="s">
        <v>3</v>
      </c>
      <c r="D244" s="132">
        <v>0</v>
      </c>
      <c r="E244" s="132">
        <v>0</v>
      </c>
      <c r="F244" s="92">
        <v>0</v>
      </c>
      <c r="G244" s="738"/>
      <c r="H244" s="132">
        <f>E244</f>
        <v>0</v>
      </c>
      <c r="I244" s="723"/>
      <c r="J244" s="39"/>
      <c r="K244" s="39"/>
      <c r="L244" s="39"/>
      <c r="M244" s="39"/>
    </row>
    <row r="245" spans="1:13" x14ac:dyDescent="0.2">
      <c r="A245" s="983"/>
      <c r="B245" s="1222"/>
      <c r="C245" s="673" t="s">
        <v>97</v>
      </c>
      <c r="D245" s="132">
        <v>0</v>
      </c>
      <c r="E245" s="132">
        <v>0</v>
      </c>
      <c r="F245" s="92">
        <v>0</v>
      </c>
      <c r="G245" s="739"/>
      <c r="H245" s="132">
        <f t="shared" si="25"/>
        <v>0</v>
      </c>
      <c r="I245" s="723"/>
      <c r="J245" s="39"/>
      <c r="K245" s="39"/>
      <c r="L245" s="39"/>
      <c r="M245" s="39"/>
    </row>
    <row r="246" spans="1:13" x14ac:dyDescent="0.2">
      <c r="A246" s="1215" t="s">
        <v>139</v>
      </c>
      <c r="B246" s="886" t="s">
        <v>1039</v>
      </c>
      <c r="C246" s="673" t="s">
        <v>1</v>
      </c>
      <c r="D246" s="132">
        <f>D247+D248+D249+D250</f>
        <v>550</v>
      </c>
      <c r="E246" s="132">
        <f>E247+E248+E249+E250</f>
        <v>550</v>
      </c>
      <c r="F246" s="92">
        <f>E246/D246*100</f>
        <v>100</v>
      </c>
      <c r="G246" s="739"/>
      <c r="H246" s="132">
        <f t="shared" si="25"/>
        <v>550</v>
      </c>
      <c r="I246" s="723"/>
      <c r="J246" s="39"/>
      <c r="K246" s="39"/>
      <c r="L246" s="39"/>
      <c r="M246" s="39"/>
    </row>
    <row r="247" spans="1:13" ht="45" x14ac:dyDescent="0.2">
      <c r="A247" s="983"/>
      <c r="B247" s="1673"/>
      <c r="C247" s="673" t="s">
        <v>8</v>
      </c>
      <c r="D247" s="132">
        <f t="shared" ref="D247:E250" si="26">D252</f>
        <v>0</v>
      </c>
      <c r="E247" s="132">
        <f t="shared" si="26"/>
        <v>0</v>
      </c>
      <c r="F247" s="92">
        <v>0</v>
      </c>
      <c r="G247" s="739"/>
      <c r="H247" s="132">
        <f t="shared" si="25"/>
        <v>0</v>
      </c>
      <c r="I247" s="723"/>
      <c r="J247" s="39"/>
      <c r="K247" s="39"/>
      <c r="L247" s="39"/>
      <c r="M247" s="39"/>
    </row>
    <row r="248" spans="1:13" ht="45" x14ac:dyDescent="0.2">
      <c r="A248" s="983"/>
      <c r="B248" s="1673"/>
      <c r="C248" s="673" t="s">
        <v>2</v>
      </c>
      <c r="D248" s="132">
        <f t="shared" si="26"/>
        <v>500</v>
      </c>
      <c r="E248" s="132">
        <f t="shared" si="26"/>
        <v>500</v>
      </c>
      <c r="F248" s="92">
        <f t="shared" ref="F248:F254" si="27">E248/D248*100</f>
        <v>100</v>
      </c>
      <c r="G248" s="739"/>
      <c r="H248" s="132">
        <f t="shared" si="25"/>
        <v>500</v>
      </c>
      <c r="I248" s="723"/>
      <c r="J248" s="39"/>
      <c r="K248" s="39"/>
      <c r="L248" s="39"/>
      <c r="M248" s="39"/>
    </row>
    <row r="249" spans="1:13" ht="45" x14ac:dyDescent="0.2">
      <c r="A249" s="983"/>
      <c r="B249" s="1673"/>
      <c r="C249" s="673" t="s">
        <v>3</v>
      </c>
      <c r="D249" s="132">
        <f t="shared" si="26"/>
        <v>50</v>
      </c>
      <c r="E249" s="132">
        <f t="shared" si="26"/>
        <v>50</v>
      </c>
      <c r="F249" s="92">
        <f t="shared" si="27"/>
        <v>100</v>
      </c>
      <c r="G249" s="739"/>
      <c r="H249" s="132">
        <f t="shared" si="25"/>
        <v>50</v>
      </c>
      <c r="I249" s="723"/>
      <c r="J249" s="39"/>
      <c r="K249" s="39"/>
      <c r="L249" s="39"/>
      <c r="M249" s="39"/>
    </row>
    <row r="250" spans="1:13" x14ac:dyDescent="0.2">
      <c r="A250" s="983"/>
      <c r="B250" s="1222"/>
      <c r="C250" s="673" t="s">
        <v>97</v>
      </c>
      <c r="D250" s="132">
        <f t="shared" si="26"/>
        <v>0</v>
      </c>
      <c r="E250" s="132">
        <f t="shared" si="26"/>
        <v>0</v>
      </c>
      <c r="F250" s="92">
        <v>0</v>
      </c>
      <c r="G250" s="739"/>
      <c r="H250" s="132">
        <f t="shared" si="25"/>
        <v>0</v>
      </c>
      <c r="I250" s="723"/>
      <c r="J250" s="39"/>
      <c r="K250" s="39"/>
      <c r="L250" s="39"/>
      <c r="M250" s="39"/>
    </row>
    <row r="251" spans="1:13" x14ac:dyDescent="0.2">
      <c r="A251" s="1215" t="s">
        <v>140</v>
      </c>
      <c r="B251" s="886" t="s">
        <v>1040</v>
      </c>
      <c r="C251" s="673" t="s">
        <v>1</v>
      </c>
      <c r="D251" s="132">
        <f>D252+D253+D254+D255</f>
        <v>550</v>
      </c>
      <c r="E251" s="132">
        <f>E252+E253+E254+E255</f>
        <v>550</v>
      </c>
      <c r="F251" s="92">
        <f t="shared" si="27"/>
        <v>100</v>
      </c>
      <c r="G251" s="739"/>
      <c r="H251" s="132">
        <f t="shared" si="25"/>
        <v>550</v>
      </c>
      <c r="I251" s="723"/>
      <c r="J251" s="39"/>
      <c r="K251" s="39"/>
      <c r="L251" s="39"/>
      <c r="M251" s="39"/>
    </row>
    <row r="252" spans="1:13" ht="45" x14ac:dyDescent="0.2">
      <c r="A252" s="983"/>
      <c r="B252" s="1673"/>
      <c r="C252" s="673" t="s">
        <v>8</v>
      </c>
      <c r="D252" s="132">
        <v>0</v>
      </c>
      <c r="E252" s="132">
        <v>0</v>
      </c>
      <c r="F252" s="92">
        <v>0</v>
      </c>
      <c r="G252" s="739"/>
      <c r="H252" s="132">
        <f t="shared" si="25"/>
        <v>0</v>
      </c>
      <c r="I252" s="723"/>
      <c r="J252" s="39"/>
      <c r="K252" s="39"/>
      <c r="L252" s="39"/>
      <c r="M252" s="39"/>
    </row>
    <row r="253" spans="1:13" ht="45" x14ac:dyDescent="0.2">
      <c r="A253" s="983"/>
      <c r="B253" s="1673"/>
      <c r="C253" s="673" t="s">
        <v>2</v>
      </c>
      <c r="D253" s="132">
        <v>500</v>
      </c>
      <c r="E253" s="132">
        <v>500</v>
      </c>
      <c r="F253" s="92">
        <f t="shared" si="27"/>
        <v>100</v>
      </c>
      <c r="G253" s="1251" t="s">
        <v>1542</v>
      </c>
      <c r="H253" s="132">
        <f t="shared" si="25"/>
        <v>500</v>
      </c>
      <c r="I253" s="886" t="s">
        <v>1282</v>
      </c>
      <c r="J253" s="39"/>
      <c r="K253" s="39"/>
      <c r="L253" s="39"/>
      <c r="M253" s="39"/>
    </row>
    <row r="254" spans="1:13" ht="45" x14ac:dyDescent="0.2">
      <c r="A254" s="983"/>
      <c r="B254" s="1673"/>
      <c r="C254" s="673" t="s">
        <v>3</v>
      </c>
      <c r="D254" s="132">
        <v>50</v>
      </c>
      <c r="E254" s="132">
        <v>50</v>
      </c>
      <c r="F254" s="92">
        <f t="shared" si="27"/>
        <v>100</v>
      </c>
      <c r="G254" s="1285"/>
      <c r="H254" s="132">
        <f t="shared" si="25"/>
        <v>50</v>
      </c>
      <c r="I254" s="924"/>
      <c r="J254" s="39"/>
      <c r="K254" s="39"/>
      <c r="L254" s="39"/>
      <c r="M254" s="39"/>
    </row>
    <row r="255" spans="1:13" x14ac:dyDescent="0.2">
      <c r="A255" s="983"/>
      <c r="B255" s="1222"/>
      <c r="C255" s="673" t="s">
        <v>97</v>
      </c>
      <c r="D255" s="132">
        <v>0</v>
      </c>
      <c r="E255" s="132">
        <v>0</v>
      </c>
      <c r="F255" s="92">
        <v>0</v>
      </c>
      <c r="G255" s="739"/>
      <c r="H255" s="132">
        <f t="shared" si="25"/>
        <v>0</v>
      </c>
      <c r="I255" s="723"/>
      <c r="J255" s="39"/>
      <c r="K255" s="39"/>
      <c r="L255" s="39"/>
      <c r="M255" s="39"/>
    </row>
    <row r="256" spans="1:13" ht="14.25" x14ac:dyDescent="0.2">
      <c r="A256" s="1442" t="s">
        <v>784</v>
      </c>
      <c r="B256" s="1192"/>
      <c r="C256" s="1192"/>
      <c r="D256" s="1192"/>
      <c r="E256" s="1192"/>
      <c r="F256" s="1192"/>
      <c r="G256" s="1192"/>
      <c r="H256" s="1192"/>
      <c r="I256" s="1193"/>
      <c r="J256" s="39"/>
      <c r="K256" s="39"/>
      <c r="L256" s="39"/>
      <c r="M256" s="39"/>
    </row>
    <row r="257" spans="1:13" ht="14.25" x14ac:dyDescent="0.2">
      <c r="A257" s="1046"/>
      <c r="B257" s="912" t="s">
        <v>54</v>
      </c>
      <c r="C257" s="33" t="s">
        <v>1</v>
      </c>
      <c r="D257" s="67">
        <f>D258+D259+D260+D261</f>
        <v>2462442.6500000004</v>
      </c>
      <c r="E257" s="67">
        <f>E258+E259+E260+E261</f>
        <v>2223848.19</v>
      </c>
      <c r="F257" s="94">
        <f t="shared" ref="F257:F274" si="28">E257/D257*100</f>
        <v>90.310659214743524</v>
      </c>
      <c r="G257" s="42"/>
      <c r="H257" s="67">
        <f t="shared" ref="H257:H323" si="29">E257</f>
        <v>2223848.19</v>
      </c>
      <c r="I257" s="191"/>
      <c r="J257" s="39"/>
      <c r="K257" s="39"/>
      <c r="L257" s="39"/>
      <c r="M257" s="39"/>
    </row>
    <row r="258" spans="1:13" ht="42.75" x14ac:dyDescent="0.2">
      <c r="A258" s="1047"/>
      <c r="B258" s="913"/>
      <c r="C258" s="33" t="s">
        <v>8</v>
      </c>
      <c r="D258" s="67">
        <f t="shared" ref="D258:E261" si="30">D263+D393+D477+D527</f>
        <v>0</v>
      </c>
      <c r="E258" s="67">
        <f t="shared" si="30"/>
        <v>0</v>
      </c>
      <c r="F258" s="94">
        <v>0</v>
      </c>
      <c r="G258" s="42"/>
      <c r="H258" s="67">
        <f t="shared" si="29"/>
        <v>0</v>
      </c>
      <c r="I258" s="191"/>
      <c r="J258" s="39"/>
      <c r="K258" s="39"/>
      <c r="L258" s="39"/>
      <c r="M258" s="39"/>
    </row>
    <row r="259" spans="1:13" ht="57" x14ac:dyDescent="0.2">
      <c r="A259" s="1047"/>
      <c r="B259" s="913"/>
      <c r="C259" s="33" t="s">
        <v>2</v>
      </c>
      <c r="D259" s="67">
        <f t="shared" si="30"/>
        <v>1519570</v>
      </c>
      <c r="E259" s="67">
        <f t="shared" si="30"/>
        <v>1469706.18</v>
      </c>
      <c r="F259" s="94">
        <f t="shared" si="28"/>
        <v>96.718557223425037</v>
      </c>
      <c r="G259" s="42"/>
      <c r="H259" s="67">
        <f t="shared" si="29"/>
        <v>1469706.18</v>
      </c>
      <c r="I259" s="191"/>
      <c r="J259" s="39"/>
      <c r="K259" s="39"/>
      <c r="L259" s="39"/>
      <c r="M259" s="39"/>
    </row>
    <row r="260" spans="1:13" ht="71.25" x14ac:dyDescent="0.2">
      <c r="A260" s="1047"/>
      <c r="B260" s="913"/>
      <c r="C260" s="33" t="s">
        <v>3</v>
      </c>
      <c r="D260" s="67">
        <f t="shared" si="30"/>
        <v>497872.65000000008</v>
      </c>
      <c r="E260" s="67">
        <f t="shared" si="30"/>
        <v>471866.61000000004</v>
      </c>
      <c r="F260" s="94">
        <f t="shared" si="28"/>
        <v>94.776567863287923</v>
      </c>
      <c r="G260" s="42"/>
      <c r="H260" s="67">
        <f t="shared" si="29"/>
        <v>471866.61000000004</v>
      </c>
      <c r="I260" s="191"/>
      <c r="J260" s="39"/>
      <c r="K260" s="39"/>
      <c r="L260" s="39"/>
      <c r="M260" s="39"/>
    </row>
    <row r="261" spans="1:13" ht="28.5" x14ac:dyDescent="0.2">
      <c r="A261" s="1048"/>
      <c r="B261" s="914"/>
      <c r="C261" s="33" t="s">
        <v>97</v>
      </c>
      <c r="D261" s="67">
        <f t="shared" si="30"/>
        <v>445000</v>
      </c>
      <c r="E261" s="67">
        <f t="shared" si="30"/>
        <v>282275.40000000002</v>
      </c>
      <c r="F261" s="94">
        <f t="shared" si="28"/>
        <v>63.432674157303381</v>
      </c>
      <c r="G261" s="42"/>
      <c r="H261" s="67">
        <f t="shared" si="29"/>
        <v>282275.40000000002</v>
      </c>
      <c r="I261" s="191"/>
      <c r="J261" s="39"/>
      <c r="K261" s="39"/>
      <c r="L261" s="39"/>
      <c r="M261" s="39"/>
    </row>
    <row r="262" spans="1:13" x14ac:dyDescent="0.2">
      <c r="A262" s="1212">
        <v>1</v>
      </c>
      <c r="B262" s="912" t="s">
        <v>1041</v>
      </c>
      <c r="C262" s="673" t="s">
        <v>1</v>
      </c>
      <c r="D262" s="132">
        <f>D263+D264+D265+D266</f>
        <v>1683964.9</v>
      </c>
      <c r="E262" s="132">
        <f>E263+E264+E265+E266</f>
        <v>1625756.72</v>
      </c>
      <c r="F262" s="92">
        <f t="shared" si="28"/>
        <v>96.543385197636837</v>
      </c>
      <c r="G262" s="739"/>
      <c r="H262" s="132">
        <f t="shared" si="29"/>
        <v>1625756.72</v>
      </c>
      <c r="I262" s="156"/>
      <c r="J262" s="39"/>
      <c r="K262" s="39"/>
      <c r="L262" s="39"/>
      <c r="M262" s="39"/>
    </row>
    <row r="263" spans="1:13" ht="45" x14ac:dyDescent="0.2">
      <c r="A263" s="1213"/>
      <c r="B263" s="1673"/>
      <c r="C263" s="673" t="s">
        <v>8</v>
      </c>
      <c r="D263" s="132">
        <f>D268+D293+D383</f>
        <v>0</v>
      </c>
      <c r="E263" s="132">
        <f>E268+E293+E398+E458</f>
        <v>0</v>
      </c>
      <c r="F263" s="92">
        <v>0</v>
      </c>
      <c r="G263" s="739"/>
      <c r="H263" s="132">
        <f t="shared" si="29"/>
        <v>0</v>
      </c>
      <c r="I263" s="156"/>
      <c r="J263" s="39"/>
      <c r="K263" s="39"/>
      <c r="L263" s="39"/>
      <c r="M263" s="39"/>
    </row>
    <row r="264" spans="1:13" ht="45" x14ac:dyDescent="0.2">
      <c r="A264" s="1213"/>
      <c r="B264" s="1673"/>
      <c r="C264" s="673" t="s">
        <v>2</v>
      </c>
      <c r="D264" s="132">
        <f>D269+D294+D384</f>
        <v>1493391</v>
      </c>
      <c r="E264" s="132">
        <f>E269+E294+E399+E459</f>
        <v>1448822.72</v>
      </c>
      <c r="F264" s="92">
        <f t="shared" si="28"/>
        <v>97.015632208845503</v>
      </c>
      <c r="G264" s="739"/>
      <c r="H264" s="132">
        <f t="shared" si="29"/>
        <v>1448822.72</v>
      </c>
      <c r="I264" s="156"/>
      <c r="J264" s="39"/>
      <c r="K264" s="39"/>
      <c r="L264" s="39"/>
      <c r="M264" s="39"/>
    </row>
    <row r="265" spans="1:13" ht="45" x14ac:dyDescent="0.2">
      <c r="A265" s="1213"/>
      <c r="B265" s="1673"/>
      <c r="C265" s="673" t="s">
        <v>3</v>
      </c>
      <c r="D265" s="132">
        <f>D270+D295+D385</f>
        <v>190573.9</v>
      </c>
      <c r="E265" s="132">
        <f>E270+E295+E385</f>
        <v>176934</v>
      </c>
      <c r="F265" s="92">
        <f t="shared" si="28"/>
        <v>92.842724003654226</v>
      </c>
      <c r="G265" s="739"/>
      <c r="H265" s="132">
        <f t="shared" si="29"/>
        <v>176934</v>
      </c>
      <c r="I265" s="156"/>
      <c r="J265" s="39"/>
      <c r="K265" s="39"/>
      <c r="L265" s="39"/>
      <c r="M265" s="39"/>
    </row>
    <row r="266" spans="1:13" x14ac:dyDescent="0.2">
      <c r="A266" s="1214"/>
      <c r="B266" s="1222"/>
      <c r="C266" s="673" t="s">
        <v>97</v>
      </c>
      <c r="D266" s="132">
        <f>D271+D296+D386</f>
        <v>0</v>
      </c>
      <c r="E266" s="132">
        <f>E271+E296</f>
        <v>0</v>
      </c>
      <c r="F266" s="92">
        <v>0</v>
      </c>
      <c r="G266" s="739"/>
      <c r="H266" s="132">
        <f t="shared" si="29"/>
        <v>0</v>
      </c>
      <c r="I266" s="156"/>
      <c r="J266" s="39"/>
      <c r="K266" s="39"/>
      <c r="L266" s="39"/>
      <c r="M266" s="39"/>
    </row>
    <row r="267" spans="1:13" x14ac:dyDescent="0.2">
      <c r="A267" s="1212">
        <v>1.1000000000000001</v>
      </c>
      <c r="B267" s="886" t="s">
        <v>1042</v>
      </c>
      <c r="C267" s="673" t="s">
        <v>1</v>
      </c>
      <c r="D267" s="132">
        <f>D268+D269+D270+D271</f>
        <v>84518</v>
      </c>
      <c r="E267" s="132">
        <f>E268+E269+E270+E271</f>
        <v>66362.760000000009</v>
      </c>
      <c r="F267" s="92">
        <f t="shared" si="28"/>
        <v>78.519084692018282</v>
      </c>
      <c r="G267" s="739"/>
      <c r="H267" s="132">
        <f t="shared" si="29"/>
        <v>66362.760000000009</v>
      </c>
      <c r="I267" s="156"/>
      <c r="J267" s="39"/>
      <c r="K267" s="39"/>
      <c r="L267" s="39"/>
      <c r="M267" s="39"/>
    </row>
    <row r="268" spans="1:13" ht="45" x14ac:dyDescent="0.2">
      <c r="A268" s="1213"/>
      <c r="B268" s="1673"/>
      <c r="C268" s="673" t="s">
        <v>8</v>
      </c>
      <c r="D268" s="132">
        <f t="shared" ref="D268:E269" si="31">D273+D278</f>
        <v>0</v>
      </c>
      <c r="E268" s="132">
        <f t="shared" si="31"/>
        <v>0</v>
      </c>
      <c r="F268" s="92">
        <v>0</v>
      </c>
      <c r="G268" s="739"/>
      <c r="H268" s="132">
        <f t="shared" si="29"/>
        <v>0</v>
      </c>
      <c r="I268" s="156"/>
      <c r="J268" s="39"/>
      <c r="K268" s="39"/>
      <c r="L268" s="39"/>
      <c r="M268" s="39"/>
    </row>
    <row r="269" spans="1:13" ht="45" x14ac:dyDescent="0.2">
      <c r="A269" s="1213"/>
      <c r="B269" s="1673"/>
      <c r="C269" s="673" t="s">
        <v>2</v>
      </c>
      <c r="D269" s="132">
        <f t="shared" si="31"/>
        <v>84518</v>
      </c>
      <c r="E269" s="132">
        <f t="shared" si="31"/>
        <v>66362.760000000009</v>
      </c>
      <c r="F269" s="92">
        <f t="shared" si="28"/>
        <v>78.519084692018282</v>
      </c>
      <c r="G269" s="739"/>
      <c r="H269" s="132">
        <f t="shared" si="29"/>
        <v>66362.760000000009</v>
      </c>
      <c r="I269" s="723"/>
      <c r="J269" s="39"/>
      <c r="K269" s="39"/>
      <c r="L269" s="39"/>
      <c r="M269" s="39"/>
    </row>
    <row r="270" spans="1:13" ht="45" x14ac:dyDescent="0.2">
      <c r="A270" s="1213"/>
      <c r="B270" s="1673"/>
      <c r="C270" s="673" t="s">
        <v>3</v>
      </c>
      <c r="D270" s="132">
        <f>D275+D280</f>
        <v>0</v>
      </c>
      <c r="E270" s="132">
        <f>E275+E280</f>
        <v>0</v>
      </c>
      <c r="F270" s="92">
        <v>0</v>
      </c>
      <c r="G270" s="739"/>
      <c r="H270" s="132">
        <f t="shared" si="29"/>
        <v>0</v>
      </c>
      <c r="I270" s="156"/>
      <c r="J270" s="39"/>
      <c r="K270" s="39"/>
      <c r="L270" s="39"/>
      <c r="M270" s="39"/>
    </row>
    <row r="271" spans="1:13" x14ac:dyDescent="0.2">
      <c r="A271" s="1214"/>
      <c r="B271" s="1222"/>
      <c r="C271" s="673" t="s">
        <v>97</v>
      </c>
      <c r="D271" s="132">
        <f>D276+D281</f>
        <v>0</v>
      </c>
      <c r="E271" s="132">
        <f>E276+E281</f>
        <v>0</v>
      </c>
      <c r="F271" s="92">
        <v>0</v>
      </c>
      <c r="G271" s="739"/>
      <c r="H271" s="132">
        <f t="shared" si="29"/>
        <v>0</v>
      </c>
      <c r="I271" s="156"/>
      <c r="J271" s="39"/>
      <c r="K271" s="39"/>
      <c r="L271" s="39"/>
      <c r="M271" s="39"/>
    </row>
    <row r="272" spans="1:13" x14ac:dyDescent="0.2">
      <c r="A272" s="1220" t="s">
        <v>12</v>
      </c>
      <c r="B272" s="886" t="s">
        <v>1043</v>
      </c>
      <c r="C272" s="673" t="s">
        <v>1</v>
      </c>
      <c r="D272" s="132">
        <f>D273+D274+D275+D276</f>
        <v>394</v>
      </c>
      <c r="E272" s="132">
        <f>E273+E274+E275+E276</f>
        <v>90.55</v>
      </c>
      <c r="F272" s="92">
        <f t="shared" si="28"/>
        <v>22.982233502538072</v>
      </c>
      <c r="G272" s="739"/>
      <c r="H272" s="132">
        <f t="shared" si="29"/>
        <v>90.55</v>
      </c>
      <c r="I272" s="156"/>
      <c r="J272" s="39"/>
      <c r="K272" s="39"/>
      <c r="L272" s="39"/>
      <c r="M272" s="39"/>
    </row>
    <row r="273" spans="1:13" ht="45" x14ac:dyDescent="0.2">
      <c r="A273" s="1213"/>
      <c r="B273" s="1673"/>
      <c r="C273" s="673" t="s">
        <v>8</v>
      </c>
      <c r="D273" s="132">
        <v>0</v>
      </c>
      <c r="E273" s="132">
        <v>0</v>
      </c>
      <c r="F273" s="92">
        <v>0</v>
      </c>
      <c r="G273" s="739"/>
      <c r="H273" s="132">
        <f t="shared" si="29"/>
        <v>0</v>
      </c>
      <c r="I273" s="156"/>
      <c r="J273" s="39"/>
      <c r="K273" s="39"/>
      <c r="L273" s="39"/>
      <c r="M273" s="39"/>
    </row>
    <row r="274" spans="1:13" ht="150" x14ac:dyDescent="0.2">
      <c r="A274" s="1213"/>
      <c r="B274" s="1673"/>
      <c r="C274" s="673" t="s">
        <v>2</v>
      </c>
      <c r="D274" s="132">
        <v>394</v>
      </c>
      <c r="E274" s="132">
        <v>90.55</v>
      </c>
      <c r="F274" s="92">
        <f t="shared" si="28"/>
        <v>22.982233502538072</v>
      </c>
      <c r="G274" s="738" t="s">
        <v>1543</v>
      </c>
      <c r="H274" s="132">
        <f>E274</f>
        <v>90.55</v>
      </c>
      <c r="I274" s="723" t="s">
        <v>1544</v>
      </c>
      <c r="J274" s="39"/>
      <c r="K274" s="39"/>
      <c r="L274" s="39"/>
      <c r="M274" s="39"/>
    </row>
    <row r="275" spans="1:13" ht="45" x14ac:dyDescent="0.2">
      <c r="A275" s="1213"/>
      <c r="B275" s="1673"/>
      <c r="C275" s="673" t="s">
        <v>3</v>
      </c>
      <c r="D275" s="132">
        <v>0</v>
      </c>
      <c r="E275" s="132">
        <v>0</v>
      </c>
      <c r="F275" s="92">
        <v>0</v>
      </c>
      <c r="G275" s="734"/>
      <c r="H275" s="132">
        <f t="shared" si="29"/>
        <v>0</v>
      </c>
      <c r="I275" s="156"/>
      <c r="J275" s="39"/>
      <c r="K275" s="39"/>
      <c r="L275" s="39"/>
      <c r="M275" s="39"/>
    </row>
    <row r="276" spans="1:13" x14ac:dyDescent="0.2">
      <c r="A276" s="1214"/>
      <c r="B276" s="1222"/>
      <c r="C276" s="673" t="s">
        <v>97</v>
      </c>
      <c r="D276" s="132">
        <v>0</v>
      </c>
      <c r="E276" s="132">
        <v>0</v>
      </c>
      <c r="F276" s="92">
        <v>0</v>
      </c>
      <c r="G276" s="739"/>
      <c r="H276" s="132">
        <f t="shared" si="29"/>
        <v>0</v>
      </c>
      <c r="I276" s="156"/>
      <c r="J276" s="39"/>
      <c r="K276" s="39"/>
      <c r="L276" s="39"/>
      <c r="M276" s="39"/>
    </row>
    <row r="277" spans="1:13" x14ac:dyDescent="0.2">
      <c r="A277" s="1212" t="s">
        <v>100</v>
      </c>
      <c r="B277" s="886" t="s">
        <v>1044</v>
      </c>
      <c r="C277" s="673" t="s">
        <v>1</v>
      </c>
      <c r="D277" s="132">
        <f>D278+D279+D280+D281</f>
        <v>84124</v>
      </c>
      <c r="E277" s="132">
        <f>E278+E279+E280+E281</f>
        <v>66272.210000000006</v>
      </c>
      <c r="F277" s="92">
        <f t="shared" ref="F277:F279" si="32">E277/D277*100</f>
        <v>78.779194997860316</v>
      </c>
      <c r="G277" s="739"/>
      <c r="H277" s="132">
        <f t="shared" si="29"/>
        <v>66272.210000000006</v>
      </c>
      <c r="I277" s="156"/>
      <c r="J277" s="39"/>
      <c r="K277" s="39"/>
      <c r="L277" s="39"/>
      <c r="M277" s="39"/>
    </row>
    <row r="278" spans="1:13" ht="45" x14ac:dyDescent="0.2">
      <c r="A278" s="1213"/>
      <c r="B278" s="1673"/>
      <c r="C278" s="673" t="s">
        <v>8</v>
      </c>
      <c r="D278" s="132">
        <f t="shared" ref="D278:E281" si="33">D283+D288</f>
        <v>0</v>
      </c>
      <c r="E278" s="132">
        <f t="shared" si="33"/>
        <v>0</v>
      </c>
      <c r="F278" s="92">
        <v>0</v>
      </c>
      <c r="G278" s="739"/>
      <c r="H278" s="132">
        <f t="shared" si="29"/>
        <v>0</v>
      </c>
      <c r="I278" s="156"/>
      <c r="J278" s="39"/>
      <c r="K278" s="39"/>
      <c r="L278" s="39"/>
      <c r="M278" s="39"/>
    </row>
    <row r="279" spans="1:13" ht="45" x14ac:dyDescent="0.2">
      <c r="A279" s="1213"/>
      <c r="B279" s="1673"/>
      <c r="C279" s="673" t="s">
        <v>2</v>
      </c>
      <c r="D279" s="132">
        <f t="shared" si="33"/>
        <v>84124</v>
      </c>
      <c r="E279" s="132">
        <f>E284+E289</f>
        <v>66272.210000000006</v>
      </c>
      <c r="F279" s="92">
        <f t="shared" si="32"/>
        <v>78.779194997860316</v>
      </c>
      <c r="G279" s="739"/>
      <c r="H279" s="132">
        <f t="shared" si="29"/>
        <v>66272.210000000006</v>
      </c>
      <c r="I279" s="156"/>
      <c r="J279" s="39"/>
      <c r="K279" s="39"/>
      <c r="L279" s="39"/>
      <c r="M279" s="39"/>
    </row>
    <row r="280" spans="1:13" ht="45" x14ac:dyDescent="0.2">
      <c r="A280" s="1213"/>
      <c r="B280" s="1673"/>
      <c r="C280" s="673" t="s">
        <v>3</v>
      </c>
      <c r="D280" s="132">
        <f t="shared" si="33"/>
        <v>0</v>
      </c>
      <c r="E280" s="132">
        <f t="shared" si="33"/>
        <v>0</v>
      </c>
      <c r="F280" s="92">
        <v>0</v>
      </c>
      <c r="G280" s="739"/>
      <c r="H280" s="132">
        <f t="shared" si="29"/>
        <v>0</v>
      </c>
      <c r="I280" s="192"/>
      <c r="J280" s="39"/>
      <c r="K280" s="39"/>
      <c r="L280" s="39"/>
      <c r="M280" s="39"/>
    </row>
    <row r="281" spans="1:13" x14ac:dyDescent="0.2">
      <c r="A281" s="1214"/>
      <c r="B281" s="1222"/>
      <c r="C281" s="673" t="s">
        <v>97</v>
      </c>
      <c r="D281" s="132">
        <f t="shared" si="33"/>
        <v>0</v>
      </c>
      <c r="E281" s="132">
        <f t="shared" si="33"/>
        <v>0</v>
      </c>
      <c r="F281" s="92">
        <v>0</v>
      </c>
      <c r="G281" s="739"/>
      <c r="H281" s="132">
        <f t="shared" si="29"/>
        <v>0</v>
      </c>
      <c r="I281" s="156"/>
      <c r="J281" s="39"/>
      <c r="K281" s="39"/>
      <c r="L281" s="39"/>
      <c r="M281" s="39"/>
    </row>
    <row r="282" spans="1:13" x14ac:dyDescent="0.2">
      <c r="A282" s="735" t="s">
        <v>141</v>
      </c>
      <c r="B282" s="886" t="s">
        <v>142</v>
      </c>
      <c r="C282" s="673" t="s">
        <v>1</v>
      </c>
      <c r="D282" s="132">
        <f>D283+D284+D285+D286</f>
        <v>84124</v>
      </c>
      <c r="E282" s="132">
        <f>E283+E284+E285+E286</f>
        <v>66272.210000000006</v>
      </c>
      <c r="F282" s="92">
        <f>E282/D282*100</f>
        <v>78.779194997860316</v>
      </c>
      <c r="G282" s="739"/>
      <c r="H282" s="132">
        <f t="shared" si="29"/>
        <v>66272.210000000006</v>
      </c>
      <c r="I282" s="156"/>
      <c r="J282" s="39"/>
      <c r="K282" s="39"/>
      <c r="L282" s="39"/>
      <c r="M282" s="39"/>
    </row>
    <row r="283" spans="1:13" ht="45" x14ac:dyDescent="0.2">
      <c r="A283" s="735"/>
      <c r="B283" s="1499"/>
      <c r="C283" s="673" t="s">
        <v>8</v>
      </c>
      <c r="D283" s="132">
        <v>0</v>
      </c>
      <c r="E283" s="132">
        <v>0</v>
      </c>
      <c r="F283" s="92">
        <v>0</v>
      </c>
      <c r="G283" s="739"/>
      <c r="H283" s="132">
        <f t="shared" si="29"/>
        <v>0</v>
      </c>
      <c r="I283" s="156"/>
      <c r="J283" s="39"/>
      <c r="K283" s="39"/>
      <c r="L283" s="39"/>
      <c r="M283" s="39"/>
    </row>
    <row r="284" spans="1:13" ht="45" x14ac:dyDescent="0.2">
      <c r="A284" s="735"/>
      <c r="B284" s="1499"/>
      <c r="C284" s="673" t="s">
        <v>2</v>
      </c>
      <c r="D284" s="132">
        <v>84124</v>
      </c>
      <c r="E284" s="132">
        <v>66272.210000000006</v>
      </c>
      <c r="F284" s="92">
        <f t="shared" ref="F284" si="34">E284/D284*100</f>
        <v>78.779194997860316</v>
      </c>
      <c r="G284" s="739" t="s">
        <v>1545</v>
      </c>
      <c r="H284" s="132">
        <f t="shared" si="29"/>
        <v>66272.210000000006</v>
      </c>
      <c r="I284" s="723" t="s">
        <v>1546</v>
      </c>
      <c r="J284" s="39"/>
      <c r="K284" s="39"/>
      <c r="L284" s="39"/>
      <c r="M284" s="39"/>
    </row>
    <row r="285" spans="1:13" ht="45" x14ac:dyDescent="0.2">
      <c r="A285" s="735"/>
      <c r="B285" s="1499"/>
      <c r="C285" s="673" t="s">
        <v>3</v>
      </c>
      <c r="D285" s="132">
        <v>0</v>
      </c>
      <c r="E285" s="132">
        <v>0</v>
      </c>
      <c r="F285" s="92">
        <v>0</v>
      </c>
      <c r="G285" s="739"/>
      <c r="H285" s="132">
        <f t="shared" si="29"/>
        <v>0</v>
      </c>
      <c r="I285" s="156"/>
      <c r="J285" s="39"/>
      <c r="K285" s="39"/>
      <c r="L285" s="39"/>
      <c r="M285" s="39"/>
    </row>
    <row r="286" spans="1:13" x14ac:dyDescent="0.2">
      <c r="A286" s="736"/>
      <c r="B286" s="1349"/>
      <c r="C286" s="673" t="s">
        <v>97</v>
      </c>
      <c r="D286" s="132">
        <v>0</v>
      </c>
      <c r="E286" s="132">
        <v>0</v>
      </c>
      <c r="F286" s="92">
        <v>0</v>
      </c>
      <c r="G286" s="739"/>
      <c r="H286" s="132">
        <f t="shared" si="29"/>
        <v>0</v>
      </c>
      <c r="I286" s="156"/>
      <c r="J286" s="39"/>
      <c r="K286" s="39"/>
      <c r="L286" s="39"/>
      <c r="M286" s="39"/>
    </row>
    <row r="287" spans="1:13" x14ac:dyDescent="0.2">
      <c r="A287" s="735" t="s">
        <v>143</v>
      </c>
      <c r="B287" s="1674" t="s">
        <v>144</v>
      </c>
      <c r="C287" s="673" t="s">
        <v>1</v>
      </c>
      <c r="D287" s="132">
        <f>D288+D289+D290+D291</f>
        <v>0</v>
      </c>
      <c r="E287" s="132">
        <f>E288+E289+E290+E291</f>
        <v>0</v>
      </c>
      <c r="F287" s="92">
        <v>0</v>
      </c>
      <c r="G287" s="739"/>
      <c r="H287" s="132">
        <f t="shared" si="29"/>
        <v>0</v>
      </c>
      <c r="I287" s="156"/>
      <c r="J287" s="39"/>
      <c r="K287" s="39"/>
      <c r="L287" s="39"/>
      <c r="M287" s="39"/>
    </row>
    <row r="288" spans="1:13" ht="45" x14ac:dyDescent="0.2">
      <c r="A288" s="735"/>
      <c r="B288" s="1676"/>
      <c r="C288" s="673" t="s">
        <v>8</v>
      </c>
      <c r="D288" s="132">
        <v>0</v>
      </c>
      <c r="E288" s="132">
        <v>0</v>
      </c>
      <c r="F288" s="92">
        <v>0</v>
      </c>
      <c r="G288" s="739"/>
      <c r="H288" s="132">
        <f t="shared" si="29"/>
        <v>0</v>
      </c>
      <c r="I288" s="156"/>
      <c r="J288" s="39"/>
      <c r="K288" s="39"/>
      <c r="L288" s="39"/>
      <c r="M288" s="39"/>
    </row>
    <row r="289" spans="1:13" ht="45" x14ac:dyDescent="0.2">
      <c r="A289" s="735"/>
      <c r="B289" s="1676"/>
      <c r="C289" s="673" t="s">
        <v>2</v>
      </c>
      <c r="D289" s="132">
        <v>0</v>
      </c>
      <c r="E289" s="132">
        <v>0</v>
      </c>
      <c r="F289" s="92">
        <v>0</v>
      </c>
      <c r="G289" s="739"/>
      <c r="H289" s="132">
        <f t="shared" si="29"/>
        <v>0</v>
      </c>
      <c r="I289" s="156"/>
      <c r="J289" s="39"/>
      <c r="K289" s="39"/>
      <c r="L289" s="39"/>
      <c r="M289" s="39"/>
    </row>
    <row r="290" spans="1:13" ht="45" x14ac:dyDescent="0.2">
      <c r="A290" s="735"/>
      <c r="B290" s="1676"/>
      <c r="C290" s="673" t="s">
        <v>3</v>
      </c>
      <c r="D290" s="132">
        <v>0</v>
      </c>
      <c r="E290" s="132">
        <v>0</v>
      </c>
      <c r="F290" s="92">
        <v>0</v>
      </c>
      <c r="G290" s="739"/>
      <c r="H290" s="132">
        <f t="shared" si="29"/>
        <v>0</v>
      </c>
      <c r="I290" s="156"/>
      <c r="J290" s="39"/>
      <c r="K290" s="39"/>
      <c r="L290" s="39"/>
      <c r="M290" s="39"/>
    </row>
    <row r="291" spans="1:13" x14ac:dyDescent="0.2">
      <c r="A291" s="735"/>
      <c r="B291" s="1677"/>
      <c r="C291" s="673" t="s">
        <v>97</v>
      </c>
      <c r="D291" s="132">
        <v>0</v>
      </c>
      <c r="E291" s="132">
        <v>0</v>
      </c>
      <c r="F291" s="92">
        <v>0</v>
      </c>
      <c r="G291" s="739"/>
      <c r="H291" s="132">
        <f t="shared" si="29"/>
        <v>0</v>
      </c>
      <c r="I291" s="156"/>
      <c r="J291" s="39"/>
      <c r="K291" s="39"/>
      <c r="L291" s="39"/>
      <c r="M291" s="39"/>
    </row>
    <row r="292" spans="1:13" x14ac:dyDescent="0.2">
      <c r="A292" s="1212" t="s">
        <v>14</v>
      </c>
      <c r="B292" s="886" t="s">
        <v>1045</v>
      </c>
      <c r="C292" s="673" t="s">
        <v>1</v>
      </c>
      <c r="D292" s="132">
        <f>D293+D294+D295+D296</f>
        <v>1599446.9</v>
      </c>
      <c r="E292" s="132">
        <f>E293+E294+E295+E296</f>
        <v>1559393.96</v>
      </c>
      <c r="F292" s="92">
        <f t="shared" ref="F292:F352" si="35">E292/D292*100</f>
        <v>97.495825588208035</v>
      </c>
      <c r="G292" s="739"/>
      <c r="H292" s="132">
        <f t="shared" si="29"/>
        <v>1559393.96</v>
      </c>
      <c r="I292" s="156"/>
      <c r="J292" s="39"/>
      <c r="K292" s="39"/>
      <c r="L292" s="39"/>
      <c r="M292" s="39"/>
    </row>
    <row r="293" spans="1:13" ht="45" x14ac:dyDescent="0.2">
      <c r="A293" s="1213"/>
      <c r="B293" s="1673"/>
      <c r="C293" s="673" t="s">
        <v>8</v>
      </c>
      <c r="D293" s="132">
        <f>D298+D368+D373+D378</f>
        <v>0</v>
      </c>
      <c r="E293" s="132">
        <f t="shared" ref="E293:E295" si="36">E298+E368+E373</f>
        <v>0</v>
      </c>
      <c r="F293" s="92">
        <v>0</v>
      </c>
      <c r="G293" s="739"/>
      <c r="H293" s="132">
        <f t="shared" si="29"/>
        <v>0</v>
      </c>
      <c r="I293" s="156"/>
      <c r="J293" s="39"/>
      <c r="K293" s="39"/>
      <c r="L293" s="39"/>
      <c r="M293" s="39"/>
    </row>
    <row r="294" spans="1:13" ht="45" x14ac:dyDescent="0.2">
      <c r="A294" s="1213"/>
      <c r="B294" s="1673"/>
      <c r="C294" s="673" t="s">
        <v>2</v>
      </c>
      <c r="D294" s="132">
        <f t="shared" ref="D294:E296" si="37">D299+D369+D374+D379</f>
        <v>1408873</v>
      </c>
      <c r="E294" s="132">
        <f t="shared" si="36"/>
        <v>1382459.96</v>
      </c>
      <c r="F294" s="92">
        <f t="shared" si="35"/>
        <v>98.125236270409047</v>
      </c>
      <c r="G294" s="739"/>
      <c r="H294" s="132">
        <f t="shared" si="29"/>
        <v>1382459.96</v>
      </c>
      <c r="I294" s="156"/>
      <c r="J294" s="39"/>
      <c r="K294" s="39"/>
      <c r="L294" s="39"/>
      <c r="M294" s="39"/>
    </row>
    <row r="295" spans="1:13" ht="75" x14ac:dyDescent="0.2">
      <c r="A295" s="1213"/>
      <c r="B295" s="1673"/>
      <c r="C295" s="673" t="s">
        <v>3</v>
      </c>
      <c r="D295" s="132">
        <f t="shared" si="37"/>
        <v>190573.9</v>
      </c>
      <c r="E295" s="132">
        <f t="shared" si="36"/>
        <v>176934</v>
      </c>
      <c r="F295" s="92">
        <f t="shared" si="35"/>
        <v>92.842724003654226</v>
      </c>
      <c r="G295" s="739"/>
      <c r="H295" s="132">
        <f t="shared" si="29"/>
        <v>176934</v>
      </c>
      <c r="I295" s="723" t="s">
        <v>1547</v>
      </c>
      <c r="J295" s="39"/>
      <c r="K295" s="39"/>
      <c r="L295" s="39"/>
      <c r="M295" s="39"/>
    </row>
    <row r="296" spans="1:13" x14ac:dyDescent="0.2">
      <c r="A296" s="1214"/>
      <c r="B296" s="1222"/>
      <c r="C296" s="673" t="s">
        <v>97</v>
      </c>
      <c r="D296" s="132">
        <f t="shared" si="37"/>
        <v>0</v>
      </c>
      <c r="E296" s="132">
        <f t="shared" si="37"/>
        <v>0</v>
      </c>
      <c r="F296" s="92">
        <v>0</v>
      </c>
      <c r="G296" s="739"/>
      <c r="H296" s="132">
        <f t="shared" si="29"/>
        <v>0</v>
      </c>
      <c r="I296" s="156"/>
      <c r="J296" s="39"/>
      <c r="K296" s="39"/>
      <c r="L296" s="39"/>
      <c r="M296" s="39"/>
    </row>
    <row r="297" spans="1:13" x14ac:dyDescent="0.2">
      <c r="A297" s="1212" t="s">
        <v>145</v>
      </c>
      <c r="B297" s="886" t="s">
        <v>1046</v>
      </c>
      <c r="C297" s="673" t="s">
        <v>1</v>
      </c>
      <c r="D297" s="132">
        <f>D298+D299+D300+D301</f>
        <v>1579098.9</v>
      </c>
      <c r="E297" s="132">
        <f>E298+E299+E300+E301</f>
        <v>1541070.55</v>
      </c>
      <c r="F297" s="92">
        <f t="shared" si="35"/>
        <v>97.591768951267085</v>
      </c>
      <c r="G297" s="739"/>
      <c r="H297" s="132">
        <f t="shared" si="29"/>
        <v>1541070.55</v>
      </c>
      <c r="I297" s="156"/>
      <c r="J297" s="39"/>
      <c r="K297" s="39"/>
      <c r="L297" s="39"/>
      <c r="M297" s="39"/>
    </row>
    <row r="298" spans="1:13" ht="45" x14ac:dyDescent="0.2">
      <c r="A298" s="1213"/>
      <c r="B298" s="1673"/>
      <c r="C298" s="673" t="s">
        <v>8</v>
      </c>
      <c r="D298" s="132">
        <f t="shared" ref="D298:E299" si="38">D303+D338</f>
        <v>0</v>
      </c>
      <c r="E298" s="132">
        <f t="shared" si="38"/>
        <v>0</v>
      </c>
      <c r="F298" s="92">
        <v>0</v>
      </c>
      <c r="G298" s="739"/>
      <c r="H298" s="132">
        <f t="shared" si="29"/>
        <v>0</v>
      </c>
      <c r="I298" s="156"/>
      <c r="J298" s="39"/>
      <c r="K298" s="39"/>
      <c r="L298" s="39"/>
      <c r="M298" s="39"/>
    </row>
    <row r="299" spans="1:13" ht="45" x14ac:dyDescent="0.2">
      <c r="A299" s="1213"/>
      <c r="B299" s="1673"/>
      <c r="C299" s="673" t="s">
        <v>2</v>
      </c>
      <c r="D299" s="132">
        <f t="shared" si="38"/>
        <v>1408873</v>
      </c>
      <c r="E299" s="132">
        <f t="shared" si="38"/>
        <v>1382459.96</v>
      </c>
      <c r="F299" s="92">
        <f t="shared" si="35"/>
        <v>98.125236270409047</v>
      </c>
      <c r="G299" s="881" t="s">
        <v>109</v>
      </c>
      <c r="H299" s="132">
        <f t="shared" si="29"/>
        <v>1382459.96</v>
      </c>
      <c r="I299" s="156"/>
      <c r="J299" s="39"/>
      <c r="K299" s="39"/>
      <c r="L299" s="39"/>
      <c r="M299" s="39"/>
    </row>
    <row r="300" spans="1:13" ht="45" x14ac:dyDescent="0.2">
      <c r="A300" s="1213"/>
      <c r="B300" s="1673"/>
      <c r="C300" s="673" t="s">
        <v>3</v>
      </c>
      <c r="D300" s="132">
        <f>D305+D340+D365</f>
        <v>170225.9</v>
      </c>
      <c r="E300" s="132">
        <f>E305+E340+E365</f>
        <v>158610.59</v>
      </c>
      <c r="F300" s="92">
        <f t="shared" si="35"/>
        <v>93.176531890857973</v>
      </c>
      <c r="G300" s="1285"/>
      <c r="H300" s="132">
        <f t="shared" si="29"/>
        <v>158610.59</v>
      </c>
      <c r="I300" s="156"/>
      <c r="J300" s="39"/>
      <c r="K300" s="39"/>
      <c r="L300" s="39"/>
      <c r="M300" s="39"/>
    </row>
    <row r="301" spans="1:13" x14ac:dyDescent="0.2">
      <c r="A301" s="1214"/>
      <c r="B301" s="1222"/>
      <c r="C301" s="673" t="s">
        <v>97</v>
      </c>
      <c r="D301" s="132">
        <f>D306+D341</f>
        <v>0</v>
      </c>
      <c r="E301" s="132">
        <f>E306+E341</f>
        <v>0</v>
      </c>
      <c r="F301" s="92">
        <v>0</v>
      </c>
      <c r="G301" s="739"/>
      <c r="H301" s="132">
        <f t="shared" si="29"/>
        <v>0</v>
      </c>
      <c r="I301" s="156"/>
      <c r="J301" s="39"/>
      <c r="K301" s="39"/>
      <c r="L301" s="39"/>
      <c r="M301" s="39"/>
    </row>
    <row r="302" spans="1:13" x14ac:dyDescent="0.2">
      <c r="A302" s="1460" t="s">
        <v>146</v>
      </c>
      <c r="B302" s="886" t="s">
        <v>147</v>
      </c>
      <c r="C302" s="673" t="s">
        <v>1</v>
      </c>
      <c r="D302" s="132">
        <f>D303+D304+D305+D306</f>
        <v>1394391</v>
      </c>
      <c r="E302" s="132">
        <f>E303+E304+E305+E306</f>
        <v>1368994.86</v>
      </c>
      <c r="F302" s="92">
        <f t="shared" si="35"/>
        <v>98.1786930638537</v>
      </c>
      <c r="G302" s="739"/>
      <c r="H302" s="132">
        <f t="shared" si="29"/>
        <v>1368994.86</v>
      </c>
      <c r="I302" s="156"/>
      <c r="J302" s="39"/>
      <c r="K302" s="39"/>
      <c r="L302" s="39"/>
      <c r="M302" s="39"/>
    </row>
    <row r="303" spans="1:13" ht="45" x14ac:dyDescent="0.2">
      <c r="A303" s="1461"/>
      <c r="B303" s="911"/>
      <c r="C303" s="673" t="s">
        <v>8</v>
      </c>
      <c r="D303" s="132">
        <f t="shared" ref="D303:E306" si="39">D308+D323+D328+D333</f>
        <v>0</v>
      </c>
      <c r="E303" s="132">
        <f t="shared" si="39"/>
        <v>0</v>
      </c>
      <c r="F303" s="92">
        <v>0</v>
      </c>
      <c r="G303" s="739"/>
      <c r="H303" s="132">
        <f t="shared" si="29"/>
        <v>0</v>
      </c>
      <c r="I303" s="156"/>
      <c r="J303" s="39"/>
      <c r="K303" s="39"/>
      <c r="L303" s="39"/>
      <c r="M303" s="39"/>
    </row>
    <row r="304" spans="1:13" ht="45" x14ac:dyDescent="0.2">
      <c r="A304" s="1461"/>
      <c r="B304" s="911"/>
      <c r="C304" s="673" t="s">
        <v>2</v>
      </c>
      <c r="D304" s="132">
        <f>D309+D324+D329+D334</f>
        <v>1392727</v>
      </c>
      <c r="E304" s="132">
        <f>E309+E324+E329+E334</f>
        <v>1367491.57</v>
      </c>
      <c r="F304" s="92">
        <f t="shared" si="35"/>
        <v>98.188056237870029</v>
      </c>
      <c r="G304" s="739"/>
      <c r="H304" s="132">
        <f t="shared" si="29"/>
        <v>1367491.57</v>
      </c>
      <c r="I304" s="723"/>
      <c r="J304" s="39"/>
      <c r="K304" s="39"/>
      <c r="L304" s="39"/>
      <c r="M304" s="39"/>
    </row>
    <row r="305" spans="1:13" ht="45" x14ac:dyDescent="0.2">
      <c r="A305" s="1461"/>
      <c r="B305" s="911"/>
      <c r="C305" s="673" t="s">
        <v>3</v>
      </c>
      <c r="D305" s="132">
        <f t="shared" si="39"/>
        <v>1664</v>
      </c>
      <c r="E305" s="132">
        <f t="shared" si="39"/>
        <v>1503.29</v>
      </c>
      <c r="F305" s="92">
        <f t="shared" si="35"/>
        <v>90.341947115384613</v>
      </c>
      <c r="G305" s="739"/>
      <c r="H305" s="132">
        <f t="shared" si="29"/>
        <v>1503.29</v>
      </c>
      <c r="I305" s="723"/>
      <c r="J305" s="39"/>
      <c r="K305" s="39"/>
      <c r="L305" s="39"/>
      <c r="M305" s="39"/>
    </row>
    <row r="306" spans="1:13" x14ac:dyDescent="0.2">
      <c r="A306" s="1462"/>
      <c r="B306" s="887"/>
      <c r="C306" s="673" t="s">
        <v>97</v>
      </c>
      <c r="D306" s="132">
        <f t="shared" si="39"/>
        <v>0</v>
      </c>
      <c r="E306" s="132">
        <f t="shared" si="39"/>
        <v>0</v>
      </c>
      <c r="F306" s="92">
        <v>0</v>
      </c>
      <c r="G306" s="739"/>
      <c r="H306" s="132">
        <f t="shared" si="29"/>
        <v>0</v>
      </c>
      <c r="I306" s="156"/>
      <c r="J306" s="39"/>
      <c r="K306" s="39"/>
      <c r="L306" s="39"/>
      <c r="M306" s="39"/>
    </row>
    <row r="307" spans="1:13" x14ac:dyDescent="0.2">
      <c r="A307" s="1212" t="s">
        <v>148</v>
      </c>
      <c r="B307" s="886" t="s">
        <v>149</v>
      </c>
      <c r="C307" s="673" t="s">
        <v>1</v>
      </c>
      <c r="D307" s="132">
        <f>D308+D309+D310+D311</f>
        <v>1337609</v>
      </c>
      <c r="E307" s="132">
        <f>E308+E309+E310+E311</f>
        <v>1315079.1000000001</v>
      </c>
      <c r="F307" s="92">
        <f t="shared" si="35"/>
        <v>98.315658761267315</v>
      </c>
      <c r="G307" s="739"/>
      <c r="H307" s="132">
        <f t="shared" si="29"/>
        <v>1315079.1000000001</v>
      </c>
      <c r="I307" s="156"/>
      <c r="J307" s="39"/>
      <c r="K307" s="39"/>
      <c r="L307" s="39"/>
      <c r="M307" s="39"/>
    </row>
    <row r="308" spans="1:13" ht="45" x14ac:dyDescent="0.2">
      <c r="A308" s="1213"/>
      <c r="B308" s="911"/>
      <c r="C308" s="673" t="s">
        <v>8</v>
      </c>
      <c r="D308" s="132">
        <f>D313+D318</f>
        <v>0</v>
      </c>
      <c r="E308" s="132">
        <f>E313+E318</f>
        <v>0</v>
      </c>
      <c r="F308" s="92">
        <v>0</v>
      </c>
      <c r="G308" s="739"/>
      <c r="H308" s="132">
        <f t="shared" si="29"/>
        <v>0</v>
      </c>
      <c r="I308" s="156"/>
      <c r="J308" s="39"/>
      <c r="K308" s="39"/>
      <c r="L308" s="39"/>
      <c r="M308" s="39"/>
    </row>
    <row r="309" spans="1:13" ht="45" x14ac:dyDescent="0.2">
      <c r="A309" s="1213"/>
      <c r="B309" s="911"/>
      <c r="C309" s="673" t="s">
        <v>2</v>
      </c>
      <c r="D309" s="132">
        <f>D314+D319</f>
        <v>1335945</v>
      </c>
      <c r="E309" s="132">
        <f>E314+E319</f>
        <v>1313575.81</v>
      </c>
      <c r="F309" s="92">
        <f t="shared" si="35"/>
        <v>98.325590499608893</v>
      </c>
      <c r="G309" s="739"/>
      <c r="H309" s="132">
        <f t="shared" si="29"/>
        <v>1313575.81</v>
      </c>
      <c r="I309" s="723"/>
      <c r="J309" s="39"/>
      <c r="K309" s="39"/>
      <c r="L309" s="39"/>
      <c r="M309" s="39"/>
    </row>
    <row r="310" spans="1:13" ht="45" x14ac:dyDescent="0.2">
      <c r="A310" s="1213"/>
      <c r="B310" s="911"/>
      <c r="C310" s="673" t="s">
        <v>3</v>
      </c>
      <c r="D310" s="132">
        <f t="shared" ref="D310:E311" si="40">D315+D320</f>
        <v>1664</v>
      </c>
      <c r="E310" s="132">
        <f t="shared" si="40"/>
        <v>1503.29</v>
      </c>
      <c r="F310" s="92">
        <f t="shared" si="35"/>
        <v>90.341947115384613</v>
      </c>
      <c r="G310" s="739"/>
      <c r="H310" s="132">
        <f t="shared" si="29"/>
        <v>1503.29</v>
      </c>
      <c r="I310" s="723"/>
      <c r="J310" s="39"/>
      <c r="K310" s="39"/>
      <c r="L310" s="39"/>
      <c r="M310" s="39"/>
    </row>
    <row r="311" spans="1:13" x14ac:dyDescent="0.2">
      <c r="A311" s="1214"/>
      <c r="B311" s="887"/>
      <c r="C311" s="673" t="s">
        <v>97</v>
      </c>
      <c r="D311" s="132">
        <f t="shared" si="40"/>
        <v>0</v>
      </c>
      <c r="E311" s="132">
        <f t="shared" si="40"/>
        <v>0</v>
      </c>
      <c r="F311" s="92">
        <v>0</v>
      </c>
      <c r="G311" s="739"/>
      <c r="H311" s="132">
        <f t="shared" si="29"/>
        <v>0</v>
      </c>
      <c r="I311" s="156"/>
      <c r="J311" s="39"/>
      <c r="K311" s="39"/>
      <c r="L311" s="39"/>
      <c r="M311" s="39"/>
    </row>
    <row r="312" spans="1:13" x14ac:dyDescent="0.2">
      <c r="A312" s="1212" t="s">
        <v>150</v>
      </c>
      <c r="B312" s="886" t="s">
        <v>116</v>
      </c>
      <c r="C312" s="673" t="s">
        <v>1</v>
      </c>
      <c r="D312" s="132">
        <f>D313+D314+D315+D316</f>
        <v>1023852</v>
      </c>
      <c r="E312" s="132">
        <f>E313+E314+E315+E316</f>
        <v>1007053.8</v>
      </c>
      <c r="F312" s="92">
        <f t="shared" si="35"/>
        <v>98.359313650801099</v>
      </c>
      <c r="G312" s="739"/>
      <c r="H312" s="132">
        <f t="shared" si="29"/>
        <v>1007053.8</v>
      </c>
      <c r="I312" s="156"/>
      <c r="J312" s="39"/>
      <c r="K312" s="39"/>
      <c r="L312" s="39"/>
      <c r="M312" s="39"/>
    </row>
    <row r="313" spans="1:13" ht="45" x14ac:dyDescent="0.2">
      <c r="A313" s="1213"/>
      <c r="B313" s="911"/>
      <c r="C313" s="673" t="s">
        <v>8</v>
      </c>
      <c r="D313" s="132">
        <v>0</v>
      </c>
      <c r="E313" s="132">
        <v>0</v>
      </c>
      <c r="F313" s="92">
        <v>0</v>
      </c>
      <c r="G313" s="739"/>
      <c r="H313" s="132">
        <f t="shared" si="29"/>
        <v>0</v>
      </c>
      <c r="I313" s="156"/>
      <c r="J313" s="39"/>
      <c r="K313" s="39"/>
      <c r="L313" s="39"/>
      <c r="M313" s="39"/>
    </row>
    <row r="314" spans="1:13" ht="60" x14ac:dyDescent="0.2">
      <c r="A314" s="1213"/>
      <c r="B314" s="911"/>
      <c r="C314" s="673" t="s">
        <v>2</v>
      </c>
      <c r="D314" s="132">
        <v>1022188</v>
      </c>
      <c r="E314" s="132">
        <v>1005550.51</v>
      </c>
      <c r="F314" s="92">
        <f t="shared" si="35"/>
        <v>98.372364966131471</v>
      </c>
      <c r="G314" s="1251" t="s">
        <v>114</v>
      </c>
      <c r="H314" s="132">
        <f t="shared" si="29"/>
        <v>1005550.51</v>
      </c>
      <c r="I314" s="733" t="s">
        <v>1534</v>
      </c>
      <c r="J314" s="39"/>
      <c r="K314" s="39"/>
      <c r="L314" s="39"/>
      <c r="M314" s="39"/>
    </row>
    <row r="315" spans="1:13" ht="60" x14ac:dyDescent="0.2">
      <c r="A315" s="1213"/>
      <c r="B315" s="911"/>
      <c r="C315" s="673" t="s">
        <v>3</v>
      </c>
      <c r="D315" s="132">
        <v>1664</v>
      </c>
      <c r="E315" s="132">
        <v>1503.29</v>
      </c>
      <c r="F315" s="92">
        <f t="shared" si="35"/>
        <v>90.341947115384613</v>
      </c>
      <c r="G315" s="1285"/>
      <c r="H315" s="132">
        <f t="shared" si="29"/>
        <v>1503.29</v>
      </c>
      <c r="I315" s="733" t="s">
        <v>1534</v>
      </c>
      <c r="J315" s="39"/>
      <c r="K315" s="39"/>
      <c r="L315" s="39"/>
      <c r="M315" s="39"/>
    </row>
    <row r="316" spans="1:13" x14ac:dyDescent="0.2">
      <c r="A316" s="1214"/>
      <c r="B316" s="887"/>
      <c r="C316" s="673" t="s">
        <v>97</v>
      </c>
      <c r="D316" s="132">
        <v>0</v>
      </c>
      <c r="E316" s="132">
        <v>0</v>
      </c>
      <c r="F316" s="92">
        <v>0</v>
      </c>
      <c r="G316" s="739"/>
      <c r="H316" s="132">
        <f t="shared" si="29"/>
        <v>0</v>
      </c>
      <c r="I316" s="156"/>
      <c r="J316" s="39"/>
      <c r="K316" s="39"/>
      <c r="L316" s="39"/>
      <c r="M316" s="39"/>
    </row>
    <row r="317" spans="1:13" x14ac:dyDescent="0.2">
      <c r="A317" s="1212" t="s">
        <v>151</v>
      </c>
      <c r="B317" s="886" t="s">
        <v>152</v>
      </c>
      <c r="C317" s="673" t="s">
        <v>1</v>
      </c>
      <c r="D317" s="132">
        <f>D318+D319+D320+D321</f>
        <v>313757</v>
      </c>
      <c r="E317" s="132">
        <f>E318+E319+E320+E321</f>
        <v>308025.3</v>
      </c>
      <c r="F317" s="92">
        <f t="shared" si="35"/>
        <v>98.173204103812822</v>
      </c>
      <c r="G317" s="739"/>
      <c r="H317" s="132">
        <f t="shared" si="29"/>
        <v>308025.3</v>
      </c>
      <c r="I317" s="156"/>
      <c r="J317" s="39"/>
      <c r="K317" s="39"/>
      <c r="L317" s="39"/>
      <c r="M317" s="39"/>
    </row>
    <row r="318" spans="1:13" ht="45" x14ac:dyDescent="0.2">
      <c r="A318" s="1213"/>
      <c r="B318" s="911"/>
      <c r="C318" s="673" t="s">
        <v>8</v>
      </c>
      <c r="D318" s="132">
        <v>0</v>
      </c>
      <c r="E318" s="132">
        <v>0</v>
      </c>
      <c r="F318" s="92">
        <v>0</v>
      </c>
      <c r="G318" s="739"/>
      <c r="H318" s="132">
        <f t="shared" si="29"/>
        <v>0</v>
      </c>
      <c r="I318" s="156"/>
      <c r="J318" s="39"/>
      <c r="K318" s="39"/>
      <c r="L318" s="39"/>
      <c r="M318" s="39"/>
    </row>
    <row r="319" spans="1:13" ht="60" x14ac:dyDescent="0.2">
      <c r="A319" s="1213"/>
      <c r="B319" s="911"/>
      <c r="C319" s="673" t="s">
        <v>2</v>
      </c>
      <c r="D319" s="132">
        <v>313757</v>
      </c>
      <c r="E319" s="132">
        <v>308025.3</v>
      </c>
      <c r="F319" s="92">
        <f t="shared" si="35"/>
        <v>98.173204103812822</v>
      </c>
      <c r="G319" s="739" t="s">
        <v>114</v>
      </c>
      <c r="H319" s="132">
        <f t="shared" si="29"/>
        <v>308025.3</v>
      </c>
      <c r="I319" s="733" t="s">
        <v>1534</v>
      </c>
      <c r="J319" s="39"/>
      <c r="K319" s="39"/>
      <c r="L319" s="39"/>
      <c r="M319" s="39"/>
    </row>
    <row r="320" spans="1:13" ht="45" x14ac:dyDescent="0.2">
      <c r="A320" s="1213"/>
      <c r="B320" s="911"/>
      <c r="C320" s="673" t="s">
        <v>3</v>
      </c>
      <c r="D320" s="132">
        <v>0</v>
      </c>
      <c r="E320" s="132">
        <v>0</v>
      </c>
      <c r="F320" s="92">
        <v>0</v>
      </c>
      <c r="G320" s="739"/>
      <c r="H320" s="132">
        <f t="shared" si="29"/>
        <v>0</v>
      </c>
      <c r="I320" s="156"/>
      <c r="J320" s="39"/>
      <c r="K320" s="39"/>
      <c r="L320" s="39"/>
      <c r="M320" s="39"/>
    </row>
    <row r="321" spans="1:13" x14ac:dyDescent="0.2">
      <c r="A321" s="1214"/>
      <c r="B321" s="887"/>
      <c r="C321" s="673" t="s">
        <v>97</v>
      </c>
      <c r="D321" s="132">
        <v>0</v>
      </c>
      <c r="E321" s="132">
        <v>0</v>
      </c>
      <c r="F321" s="92">
        <v>0</v>
      </c>
      <c r="G321" s="739"/>
      <c r="H321" s="132">
        <f t="shared" si="29"/>
        <v>0</v>
      </c>
      <c r="I321" s="156"/>
      <c r="J321" s="39"/>
      <c r="K321" s="39"/>
      <c r="L321" s="39"/>
      <c r="M321" s="39"/>
    </row>
    <row r="322" spans="1:13" x14ac:dyDescent="0.2">
      <c r="A322" s="1212" t="s">
        <v>153</v>
      </c>
      <c r="B322" s="886" t="s">
        <v>122</v>
      </c>
      <c r="C322" s="673" t="s">
        <v>1</v>
      </c>
      <c r="D322" s="132">
        <f>D323+D324+D325+D326</f>
        <v>43588</v>
      </c>
      <c r="E322" s="132">
        <f>E323+E324+E325+E326</f>
        <v>42473.05</v>
      </c>
      <c r="F322" s="92">
        <f t="shared" si="35"/>
        <v>97.442071212260259</v>
      </c>
      <c r="G322" s="739"/>
      <c r="H322" s="132">
        <f t="shared" si="29"/>
        <v>42473.05</v>
      </c>
      <c r="I322" s="156"/>
      <c r="J322" s="39"/>
      <c r="K322" s="39"/>
      <c r="L322" s="39"/>
      <c r="M322" s="39"/>
    </row>
    <row r="323" spans="1:13" ht="45" x14ac:dyDescent="0.2">
      <c r="A323" s="1213"/>
      <c r="B323" s="911"/>
      <c r="C323" s="673" t="s">
        <v>8</v>
      </c>
      <c r="D323" s="132">
        <v>0</v>
      </c>
      <c r="E323" s="132">
        <v>0</v>
      </c>
      <c r="F323" s="92">
        <v>0</v>
      </c>
      <c r="G323" s="739"/>
      <c r="H323" s="132">
        <f t="shared" si="29"/>
        <v>0</v>
      </c>
      <c r="I323" s="156"/>
      <c r="J323" s="39"/>
      <c r="K323" s="39"/>
      <c r="L323" s="39"/>
      <c r="M323" s="39"/>
    </row>
    <row r="324" spans="1:13" ht="75" x14ac:dyDescent="0.2">
      <c r="A324" s="1213"/>
      <c r="B324" s="911"/>
      <c r="C324" s="673" t="s">
        <v>2</v>
      </c>
      <c r="D324" s="132">
        <v>43588</v>
      </c>
      <c r="E324" s="132">
        <v>42473.05</v>
      </c>
      <c r="F324" s="92">
        <f>E324/D324*100</f>
        <v>97.442071212260259</v>
      </c>
      <c r="G324" s="738" t="s">
        <v>1548</v>
      </c>
      <c r="H324" s="132">
        <f>E324</f>
        <v>42473.05</v>
      </c>
      <c r="I324" s="192" t="s">
        <v>1549</v>
      </c>
      <c r="J324" s="39"/>
      <c r="K324" s="39"/>
      <c r="L324" s="39"/>
      <c r="M324" s="39"/>
    </row>
    <row r="325" spans="1:13" ht="45" x14ac:dyDescent="0.2">
      <c r="A325" s="1213"/>
      <c r="B325" s="911"/>
      <c r="C325" s="673" t="s">
        <v>3</v>
      </c>
      <c r="D325" s="132">
        <v>0</v>
      </c>
      <c r="E325" s="132">
        <v>0</v>
      </c>
      <c r="F325" s="92">
        <v>0</v>
      </c>
      <c r="G325" s="739"/>
      <c r="H325" s="132">
        <f t="shared" ref="H325:H399" si="41">E325</f>
        <v>0</v>
      </c>
      <c r="I325" s="156"/>
      <c r="J325" s="39"/>
      <c r="K325" s="39"/>
      <c r="L325" s="39"/>
      <c r="M325" s="39"/>
    </row>
    <row r="326" spans="1:13" x14ac:dyDescent="0.2">
      <c r="A326" s="1214"/>
      <c r="B326" s="887"/>
      <c r="C326" s="673" t="s">
        <v>97</v>
      </c>
      <c r="D326" s="132">
        <v>0</v>
      </c>
      <c r="E326" s="132">
        <v>0</v>
      </c>
      <c r="F326" s="92">
        <v>0</v>
      </c>
      <c r="G326" s="739"/>
      <c r="H326" s="132">
        <f t="shared" si="41"/>
        <v>0</v>
      </c>
      <c r="I326" s="156"/>
      <c r="J326" s="39"/>
      <c r="K326" s="39"/>
      <c r="L326" s="39"/>
      <c r="M326" s="39"/>
    </row>
    <row r="327" spans="1:13" x14ac:dyDescent="0.2">
      <c r="A327" s="1212" t="s">
        <v>154</v>
      </c>
      <c r="B327" s="886" t="s">
        <v>155</v>
      </c>
      <c r="C327" s="673" t="s">
        <v>1</v>
      </c>
      <c r="D327" s="132">
        <f>D328+D329+D330+D331</f>
        <v>437</v>
      </c>
      <c r="E327" s="132">
        <f>E328+E329+E330+E331</f>
        <v>43.2</v>
      </c>
      <c r="F327" s="92">
        <f t="shared" si="35"/>
        <v>9.8855835240274601</v>
      </c>
      <c r="G327" s="739"/>
      <c r="H327" s="132">
        <f t="shared" si="41"/>
        <v>43.2</v>
      </c>
      <c r="I327" s="156"/>
      <c r="J327" s="39"/>
      <c r="K327" s="39"/>
      <c r="L327" s="39"/>
      <c r="M327" s="39"/>
    </row>
    <row r="328" spans="1:13" ht="45" x14ac:dyDescent="0.2">
      <c r="A328" s="1213"/>
      <c r="B328" s="911"/>
      <c r="C328" s="673" t="s">
        <v>8</v>
      </c>
      <c r="D328" s="132">
        <v>0</v>
      </c>
      <c r="E328" s="132">
        <v>0</v>
      </c>
      <c r="F328" s="92">
        <v>0</v>
      </c>
      <c r="G328" s="739"/>
      <c r="H328" s="132">
        <f t="shared" si="41"/>
        <v>0</v>
      </c>
      <c r="I328" s="156"/>
      <c r="J328" s="39"/>
      <c r="K328" s="39"/>
      <c r="L328" s="39"/>
      <c r="M328" s="39"/>
    </row>
    <row r="329" spans="1:13" ht="105" x14ac:dyDescent="0.2">
      <c r="A329" s="1213"/>
      <c r="B329" s="911"/>
      <c r="C329" s="673" t="s">
        <v>2</v>
      </c>
      <c r="D329" s="132">
        <v>437</v>
      </c>
      <c r="E329" s="132">
        <v>43.2</v>
      </c>
      <c r="F329" s="92">
        <f t="shared" si="35"/>
        <v>9.8855835240274601</v>
      </c>
      <c r="G329" s="738" t="s">
        <v>1550</v>
      </c>
      <c r="H329" s="132">
        <f t="shared" si="41"/>
        <v>43.2</v>
      </c>
      <c r="I329" s="738" t="s">
        <v>1551</v>
      </c>
      <c r="J329" s="39"/>
      <c r="K329" s="39"/>
      <c r="L329" s="39"/>
      <c r="M329" s="39"/>
    </row>
    <row r="330" spans="1:13" ht="45" x14ac:dyDescent="0.2">
      <c r="A330" s="1213"/>
      <c r="B330" s="911"/>
      <c r="C330" s="673" t="s">
        <v>3</v>
      </c>
      <c r="D330" s="132">
        <v>0</v>
      </c>
      <c r="E330" s="132">
        <v>0</v>
      </c>
      <c r="F330" s="92">
        <v>0</v>
      </c>
      <c r="G330" s="739"/>
      <c r="H330" s="132">
        <f t="shared" si="41"/>
        <v>0</v>
      </c>
      <c r="I330" s="156"/>
      <c r="J330" s="39"/>
      <c r="K330" s="39"/>
      <c r="L330" s="39"/>
      <c r="M330" s="39"/>
    </row>
    <row r="331" spans="1:13" x14ac:dyDescent="0.2">
      <c r="A331" s="1214"/>
      <c r="B331" s="887"/>
      <c r="C331" s="673" t="s">
        <v>97</v>
      </c>
      <c r="D331" s="132">
        <v>0</v>
      </c>
      <c r="E331" s="132">
        <v>0</v>
      </c>
      <c r="F331" s="92">
        <v>0</v>
      </c>
      <c r="G331" s="739"/>
      <c r="H331" s="132">
        <f t="shared" si="41"/>
        <v>0</v>
      </c>
      <c r="I331" s="156"/>
      <c r="J331" s="39"/>
      <c r="K331" s="39"/>
      <c r="L331" s="39"/>
      <c r="M331" s="39"/>
    </row>
    <row r="332" spans="1:13" x14ac:dyDescent="0.2">
      <c r="A332" s="1212" t="s">
        <v>156</v>
      </c>
      <c r="B332" s="886" t="s">
        <v>157</v>
      </c>
      <c r="C332" s="673" t="s">
        <v>1</v>
      </c>
      <c r="D332" s="132">
        <f>D333+D334+D335+D336</f>
        <v>12757</v>
      </c>
      <c r="E332" s="132">
        <f>E333+E334+E335+E336</f>
        <v>11399.51</v>
      </c>
      <c r="F332" s="92">
        <f t="shared" si="35"/>
        <v>89.358861801363958</v>
      </c>
      <c r="G332" s="739"/>
      <c r="H332" s="132">
        <f t="shared" si="41"/>
        <v>11399.51</v>
      </c>
      <c r="I332" s="156"/>
      <c r="J332" s="39"/>
      <c r="K332" s="39"/>
      <c r="L332" s="39"/>
      <c r="M332" s="39"/>
    </row>
    <row r="333" spans="1:13" ht="45" x14ac:dyDescent="0.2">
      <c r="A333" s="1213"/>
      <c r="B333" s="911"/>
      <c r="C333" s="673" t="s">
        <v>8</v>
      </c>
      <c r="D333" s="132">
        <v>0</v>
      </c>
      <c r="E333" s="132">
        <v>0</v>
      </c>
      <c r="F333" s="92">
        <v>0</v>
      </c>
      <c r="G333" s="739"/>
      <c r="H333" s="132">
        <f t="shared" si="41"/>
        <v>0</v>
      </c>
      <c r="I333" s="156"/>
      <c r="J333" s="39"/>
      <c r="K333" s="39"/>
      <c r="L333" s="39"/>
      <c r="M333" s="39"/>
    </row>
    <row r="334" spans="1:13" ht="105" x14ac:dyDescent="0.2">
      <c r="A334" s="1213"/>
      <c r="B334" s="911"/>
      <c r="C334" s="673" t="s">
        <v>2</v>
      </c>
      <c r="D334" s="132">
        <v>12757</v>
      </c>
      <c r="E334" s="132">
        <v>11399.51</v>
      </c>
      <c r="F334" s="92">
        <f t="shared" si="35"/>
        <v>89.358861801363958</v>
      </c>
      <c r="G334" s="738" t="s">
        <v>1291</v>
      </c>
      <c r="H334" s="132">
        <f t="shared" si="41"/>
        <v>11399.51</v>
      </c>
      <c r="I334" s="723"/>
      <c r="J334" s="39"/>
      <c r="K334" s="39"/>
      <c r="L334" s="39"/>
      <c r="M334" s="39"/>
    </row>
    <row r="335" spans="1:13" ht="45" x14ac:dyDescent="0.2">
      <c r="A335" s="1213"/>
      <c r="B335" s="911"/>
      <c r="C335" s="673" t="s">
        <v>3</v>
      </c>
      <c r="D335" s="132">
        <v>0</v>
      </c>
      <c r="E335" s="132">
        <v>0</v>
      </c>
      <c r="F335" s="92">
        <v>0</v>
      </c>
      <c r="G335" s="739"/>
      <c r="H335" s="132">
        <f t="shared" si="41"/>
        <v>0</v>
      </c>
      <c r="I335" s="156"/>
      <c r="J335" s="39"/>
      <c r="K335" s="39"/>
      <c r="L335" s="39"/>
      <c r="M335" s="39"/>
    </row>
    <row r="336" spans="1:13" x14ac:dyDescent="0.2">
      <c r="A336" s="1214"/>
      <c r="B336" s="887"/>
      <c r="C336" s="673" t="s">
        <v>97</v>
      </c>
      <c r="D336" s="132">
        <v>0</v>
      </c>
      <c r="E336" s="132">
        <v>0</v>
      </c>
      <c r="F336" s="92">
        <v>0</v>
      </c>
      <c r="G336" s="739"/>
      <c r="H336" s="132">
        <f t="shared" si="41"/>
        <v>0</v>
      </c>
      <c r="I336" s="157"/>
      <c r="J336" s="39"/>
      <c r="K336" s="39"/>
      <c r="L336" s="39"/>
      <c r="M336" s="39"/>
    </row>
    <row r="337" spans="1:13" x14ac:dyDescent="0.2">
      <c r="A337" s="1212" t="s">
        <v>158</v>
      </c>
      <c r="B337" s="886" t="s">
        <v>159</v>
      </c>
      <c r="C337" s="673" t="s">
        <v>1</v>
      </c>
      <c r="D337" s="132">
        <f>D338+D339+D340+D341</f>
        <v>16146</v>
      </c>
      <c r="E337" s="132">
        <f>E338+E339+E340+E341</f>
        <v>14968.39</v>
      </c>
      <c r="F337" s="92">
        <f t="shared" si="35"/>
        <v>92.706490771708161</v>
      </c>
      <c r="G337" s="739"/>
      <c r="H337" s="132">
        <f t="shared" si="41"/>
        <v>14968.39</v>
      </c>
      <c r="I337" s="157"/>
      <c r="J337" s="39"/>
      <c r="K337" s="39"/>
      <c r="L337" s="39"/>
      <c r="M337" s="39"/>
    </row>
    <row r="338" spans="1:13" ht="45" x14ac:dyDescent="0.2">
      <c r="A338" s="1275"/>
      <c r="B338" s="911"/>
      <c r="C338" s="673" t="s">
        <v>8</v>
      </c>
      <c r="D338" s="132">
        <f t="shared" ref="D338:E341" si="42">D343+D358</f>
        <v>0</v>
      </c>
      <c r="E338" s="132">
        <f t="shared" si="42"/>
        <v>0</v>
      </c>
      <c r="F338" s="92">
        <v>0</v>
      </c>
      <c r="G338" s="739"/>
      <c r="H338" s="132">
        <f t="shared" si="41"/>
        <v>0</v>
      </c>
      <c r="I338" s="157"/>
      <c r="J338" s="39"/>
      <c r="K338" s="39"/>
      <c r="L338" s="39"/>
      <c r="M338" s="39"/>
    </row>
    <row r="339" spans="1:13" ht="150" x14ac:dyDescent="0.2">
      <c r="A339" s="1275"/>
      <c r="B339" s="911"/>
      <c r="C339" s="673" t="s">
        <v>2</v>
      </c>
      <c r="D339" s="132">
        <v>16146</v>
      </c>
      <c r="E339" s="132">
        <f t="shared" si="42"/>
        <v>14968.39</v>
      </c>
      <c r="F339" s="92">
        <f t="shared" si="35"/>
        <v>92.706490771708161</v>
      </c>
      <c r="G339" s="738" t="s">
        <v>160</v>
      </c>
      <c r="H339" s="132">
        <f t="shared" si="41"/>
        <v>14968.39</v>
      </c>
      <c r="I339" s="723" t="s">
        <v>1552</v>
      </c>
      <c r="J339" s="39"/>
      <c r="K339" s="39"/>
      <c r="L339" s="39"/>
      <c r="M339" s="39"/>
    </row>
    <row r="340" spans="1:13" ht="45" x14ac:dyDescent="0.2">
      <c r="A340" s="1275"/>
      <c r="B340" s="911"/>
      <c r="C340" s="673" t="s">
        <v>3</v>
      </c>
      <c r="D340" s="132">
        <f t="shared" si="42"/>
        <v>0</v>
      </c>
      <c r="E340" s="132">
        <f>E345+E360</f>
        <v>0</v>
      </c>
      <c r="F340" s="92">
        <v>0</v>
      </c>
      <c r="G340" s="739"/>
      <c r="H340" s="132">
        <f t="shared" si="41"/>
        <v>0</v>
      </c>
      <c r="I340" s="157"/>
      <c r="J340" s="39"/>
      <c r="K340" s="39"/>
      <c r="L340" s="39"/>
      <c r="M340" s="39"/>
    </row>
    <row r="341" spans="1:13" x14ac:dyDescent="0.2">
      <c r="A341" s="1276"/>
      <c r="B341" s="887"/>
      <c r="C341" s="673" t="s">
        <v>97</v>
      </c>
      <c r="D341" s="132">
        <f t="shared" si="42"/>
        <v>0</v>
      </c>
      <c r="E341" s="132">
        <f t="shared" si="42"/>
        <v>0</v>
      </c>
      <c r="F341" s="92">
        <v>0</v>
      </c>
      <c r="G341" s="739"/>
      <c r="H341" s="132">
        <f t="shared" si="41"/>
        <v>0</v>
      </c>
      <c r="I341" s="157"/>
      <c r="J341" s="39"/>
      <c r="K341" s="39"/>
      <c r="L341" s="39"/>
      <c r="M341" s="39"/>
    </row>
    <row r="342" spans="1:13" x14ac:dyDescent="0.2">
      <c r="A342" s="1212" t="s">
        <v>161</v>
      </c>
      <c r="B342" s="886" t="s">
        <v>149</v>
      </c>
      <c r="C342" s="673" t="s">
        <v>1</v>
      </c>
      <c r="D342" s="132">
        <f>D343+D344+D345+D346</f>
        <v>15648</v>
      </c>
      <c r="E342" s="132">
        <f>E343+E344+E345+E346</f>
        <v>14512.71</v>
      </c>
      <c r="F342" s="92">
        <f t="shared" si="35"/>
        <v>92.744823619631902</v>
      </c>
      <c r="G342" s="739"/>
      <c r="H342" s="132">
        <f t="shared" si="41"/>
        <v>14512.71</v>
      </c>
      <c r="I342" s="157"/>
      <c r="J342" s="39"/>
      <c r="K342" s="39"/>
      <c r="L342" s="39"/>
      <c r="M342" s="39"/>
    </row>
    <row r="343" spans="1:13" ht="45" x14ac:dyDescent="0.2">
      <c r="A343" s="1213"/>
      <c r="B343" s="911"/>
      <c r="C343" s="673" t="s">
        <v>8</v>
      </c>
      <c r="D343" s="132">
        <f t="shared" ref="D343:E346" si="43">D348+D353</f>
        <v>0</v>
      </c>
      <c r="E343" s="132">
        <f t="shared" si="43"/>
        <v>0</v>
      </c>
      <c r="F343" s="92">
        <v>0</v>
      </c>
      <c r="G343" s="739"/>
      <c r="H343" s="132">
        <f t="shared" si="41"/>
        <v>0</v>
      </c>
      <c r="I343" s="157"/>
      <c r="J343" s="39"/>
      <c r="K343" s="39"/>
      <c r="L343" s="39"/>
      <c r="M343" s="39"/>
    </row>
    <row r="344" spans="1:13" ht="45" x14ac:dyDescent="0.2">
      <c r="A344" s="1213"/>
      <c r="B344" s="911"/>
      <c r="C344" s="673" t="s">
        <v>2</v>
      </c>
      <c r="D344" s="132">
        <f t="shared" si="43"/>
        <v>15648</v>
      </c>
      <c r="E344" s="132">
        <f t="shared" si="43"/>
        <v>14512.71</v>
      </c>
      <c r="F344" s="92">
        <f t="shared" si="35"/>
        <v>92.744823619631902</v>
      </c>
      <c r="G344" s="739"/>
      <c r="H344" s="132">
        <f t="shared" si="41"/>
        <v>14512.71</v>
      </c>
      <c r="I344" s="157"/>
      <c r="J344" s="39"/>
      <c r="K344" s="39"/>
      <c r="L344" s="39"/>
      <c r="M344" s="39"/>
    </row>
    <row r="345" spans="1:13" ht="45" x14ac:dyDescent="0.2">
      <c r="A345" s="1213"/>
      <c r="B345" s="911"/>
      <c r="C345" s="673" t="s">
        <v>3</v>
      </c>
      <c r="D345" s="132">
        <f t="shared" si="43"/>
        <v>0</v>
      </c>
      <c r="E345" s="132">
        <f t="shared" si="43"/>
        <v>0</v>
      </c>
      <c r="F345" s="92">
        <v>0</v>
      </c>
      <c r="G345" s="739"/>
      <c r="H345" s="132">
        <f t="shared" si="41"/>
        <v>0</v>
      </c>
      <c r="I345" s="157"/>
      <c r="J345" s="39"/>
      <c r="K345" s="39"/>
      <c r="L345" s="39"/>
      <c r="M345" s="39"/>
    </row>
    <row r="346" spans="1:13" x14ac:dyDescent="0.2">
      <c r="A346" s="1214"/>
      <c r="B346" s="887"/>
      <c r="C346" s="673" t="s">
        <v>97</v>
      </c>
      <c r="D346" s="132">
        <f t="shared" si="43"/>
        <v>0</v>
      </c>
      <c r="E346" s="132">
        <f t="shared" si="43"/>
        <v>0</v>
      </c>
      <c r="F346" s="92">
        <v>0</v>
      </c>
      <c r="G346" s="739"/>
      <c r="H346" s="132">
        <f t="shared" si="41"/>
        <v>0</v>
      </c>
      <c r="I346" s="157"/>
      <c r="J346" s="39"/>
      <c r="K346" s="39"/>
      <c r="L346" s="39"/>
      <c r="M346" s="39"/>
    </row>
    <row r="347" spans="1:13" x14ac:dyDescent="0.2">
      <c r="A347" s="1212" t="s">
        <v>162</v>
      </c>
      <c r="B347" s="886" t="s">
        <v>116</v>
      </c>
      <c r="C347" s="673" t="s">
        <v>1</v>
      </c>
      <c r="D347" s="132">
        <f>D348+D349+D350+D351</f>
        <v>11958</v>
      </c>
      <c r="E347" s="132">
        <f>E348+E349+E350+E351</f>
        <v>11076.49</v>
      </c>
      <c r="F347" s="92">
        <f t="shared" si="35"/>
        <v>92.628282321458428</v>
      </c>
      <c r="G347" s="739"/>
      <c r="H347" s="132">
        <f t="shared" si="41"/>
        <v>11076.49</v>
      </c>
      <c r="I347" s="157"/>
      <c r="J347" s="39"/>
      <c r="K347" s="39"/>
      <c r="L347" s="39"/>
      <c r="M347" s="39"/>
    </row>
    <row r="348" spans="1:13" ht="45" x14ac:dyDescent="0.2">
      <c r="A348" s="1213"/>
      <c r="B348" s="911"/>
      <c r="C348" s="673" t="s">
        <v>8</v>
      </c>
      <c r="D348" s="132">
        <v>0</v>
      </c>
      <c r="E348" s="132">
        <v>0</v>
      </c>
      <c r="F348" s="92">
        <v>0</v>
      </c>
      <c r="G348" s="739"/>
      <c r="H348" s="132">
        <f t="shared" si="41"/>
        <v>0</v>
      </c>
      <c r="I348" s="157"/>
      <c r="J348" s="39"/>
      <c r="K348" s="39"/>
      <c r="L348" s="39"/>
      <c r="M348" s="39"/>
    </row>
    <row r="349" spans="1:13" ht="45" x14ac:dyDescent="0.2">
      <c r="A349" s="1213"/>
      <c r="B349" s="911"/>
      <c r="C349" s="673" t="s">
        <v>2</v>
      </c>
      <c r="D349" s="132">
        <v>11958</v>
      </c>
      <c r="E349" s="132">
        <v>11076.49</v>
      </c>
      <c r="F349" s="92">
        <f t="shared" si="35"/>
        <v>92.628282321458428</v>
      </c>
      <c r="G349" s="739"/>
      <c r="H349" s="132">
        <f t="shared" si="41"/>
        <v>11076.49</v>
      </c>
      <c r="I349" s="157"/>
      <c r="J349" s="39"/>
      <c r="K349" s="39"/>
      <c r="L349" s="39"/>
      <c r="M349" s="39"/>
    </row>
    <row r="350" spans="1:13" ht="45" x14ac:dyDescent="0.2">
      <c r="A350" s="1213"/>
      <c r="B350" s="911"/>
      <c r="C350" s="673" t="s">
        <v>3</v>
      </c>
      <c r="D350" s="132">
        <v>0</v>
      </c>
      <c r="E350" s="132">
        <v>0</v>
      </c>
      <c r="F350" s="92">
        <v>0</v>
      </c>
      <c r="G350" s="739"/>
      <c r="H350" s="132">
        <f t="shared" si="41"/>
        <v>0</v>
      </c>
      <c r="I350" s="157"/>
      <c r="J350" s="39"/>
      <c r="K350" s="39"/>
      <c r="L350" s="39"/>
      <c r="M350" s="39"/>
    </row>
    <row r="351" spans="1:13" ht="45" x14ac:dyDescent="0.2">
      <c r="A351" s="1214"/>
      <c r="B351" s="887"/>
      <c r="C351" s="673" t="s">
        <v>106</v>
      </c>
      <c r="D351" s="132">
        <v>0</v>
      </c>
      <c r="E351" s="132">
        <v>0</v>
      </c>
      <c r="F351" s="92">
        <v>0</v>
      </c>
      <c r="G351" s="739"/>
      <c r="H351" s="132">
        <f t="shared" si="41"/>
        <v>0</v>
      </c>
      <c r="I351" s="157"/>
      <c r="J351" s="39"/>
      <c r="K351" s="39"/>
      <c r="L351" s="39"/>
      <c r="M351" s="39"/>
    </row>
    <row r="352" spans="1:13" x14ac:dyDescent="0.2">
      <c r="A352" s="1212" t="s">
        <v>163</v>
      </c>
      <c r="B352" s="886" t="s">
        <v>164</v>
      </c>
      <c r="C352" s="673" t="s">
        <v>1</v>
      </c>
      <c r="D352" s="132">
        <f>D353+D354+D355+D356</f>
        <v>3690</v>
      </c>
      <c r="E352" s="132">
        <f>E353+E354+E355+E356</f>
        <v>3436.22</v>
      </c>
      <c r="F352" s="92">
        <f t="shared" si="35"/>
        <v>93.122493224932242</v>
      </c>
      <c r="G352" s="739"/>
      <c r="H352" s="132">
        <f t="shared" si="41"/>
        <v>3436.22</v>
      </c>
      <c r="I352" s="157"/>
      <c r="J352" s="39"/>
      <c r="K352" s="39"/>
      <c r="L352" s="39"/>
      <c r="M352" s="39"/>
    </row>
    <row r="353" spans="1:13" ht="45" x14ac:dyDescent="0.2">
      <c r="A353" s="1275"/>
      <c r="B353" s="911"/>
      <c r="C353" s="673" t="s">
        <v>8</v>
      </c>
      <c r="D353" s="132">
        <v>0</v>
      </c>
      <c r="E353" s="132">
        <v>0</v>
      </c>
      <c r="F353" s="92">
        <v>0</v>
      </c>
      <c r="G353" s="739"/>
      <c r="H353" s="132">
        <f t="shared" si="41"/>
        <v>0</v>
      </c>
      <c r="I353" s="157"/>
      <c r="J353" s="39"/>
      <c r="K353" s="39"/>
      <c r="L353" s="39"/>
      <c r="M353" s="39"/>
    </row>
    <row r="354" spans="1:13" ht="45" x14ac:dyDescent="0.2">
      <c r="A354" s="1275"/>
      <c r="B354" s="911"/>
      <c r="C354" s="673" t="s">
        <v>2</v>
      </c>
      <c r="D354" s="132">
        <v>3690</v>
      </c>
      <c r="E354" s="132">
        <v>3436.22</v>
      </c>
      <c r="F354" s="92">
        <f t="shared" ref="F354:F450" si="44">E354/D354*100</f>
        <v>93.122493224932242</v>
      </c>
      <c r="G354" s="739"/>
      <c r="H354" s="132">
        <f t="shared" si="41"/>
        <v>3436.22</v>
      </c>
      <c r="I354" s="157"/>
      <c r="J354" s="39"/>
      <c r="K354" s="39"/>
      <c r="L354" s="39"/>
      <c r="M354" s="39"/>
    </row>
    <row r="355" spans="1:13" ht="45" x14ac:dyDescent="0.2">
      <c r="A355" s="1275"/>
      <c r="B355" s="911"/>
      <c r="C355" s="673" t="s">
        <v>3</v>
      </c>
      <c r="D355" s="132">
        <v>0</v>
      </c>
      <c r="E355" s="132">
        <v>0</v>
      </c>
      <c r="F355" s="92">
        <v>0</v>
      </c>
      <c r="G355" s="739"/>
      <c r="H355" s="132">
        <f t="shared" si="41"/>
        <v>0</v>
      </c>
      <c r="I355" s="157"/>
      <c r="J355" s="39"/>
      <c r="K355" s="39"/>
      <c r="L355" s="39"/>
      <c r="M355" s="39"/>
    </row>
    <row r="356" spans="1:13" x14ac:dyDescent="0.2">
      <c r="A356" s="1276"/>
      <c r="B356" s="887"/>
      <c r="C356" s="673" t="s">
        <v>97</v>
      </c>
      <c r="D356" s="132">
        <v>0</v>
      </c>
      <c r="E356" s="132">
        <v>0</v>
      </c>
      <c r="F356" s="92">
        <v>0</v>
      </c>
      <c r="G356" s="739"/>
      <c r="H356" s="132">
        <f t="shared" si="41"/>
        <v>0</v>
      </c>
      <c r="I356" s="157"/>
      <c r="J356" s="39"/>
      <c r="K356" s="39"/>
      <c r="L356" s="39"/>
      <c r="M356" s="39"/>
    </row>
    <row r="357" spans="1:13" x14ac:dyDescent="0.2">
      <c r="A357" s="1212" t="s">
        <v>165</v>
      </c>
      <c r="B357" s="886" t="s">
        <v>122</v>
      </c>
      <c r="C357" s="673" t="s">
        <v>1</v>
      </c>
      <c r="D357" s="132">
        <f>D358+D359+D360+D361</f>
        <v>498</v>
      </c>
      <c r="E357" s="132">
        <f>E358+E359+E360+E361</f>
        <v>455.68</v>
      </c>
      <c r="F357" s="92">
        <f t="shared" si="44"/>
        <v>91.502008032128515</v>
      </c>
      <c r="G357" s="739"/>
      <c r="H357" s="132">
        <f t="shared" si="41"/>
        <v>455.68</v>
      </c>
      <c r="I357" s="157"/>
      <c r="J357" s="39"/>
      <c r="K357" s="39"/>
      <c r="L357" s="39"/>
      <c r="M357" s="39"/>
    </row>
    <row r="358" spans="1:13" ht="45" x14ac:dyDescent="0.2">
      <c r="A358" s="1213"/>
      <c r="B358" s="911"/>
      <c r="C358" s="673" t="s">
        <v>8</v>
      </c>
      <c r="D358" s="132">
        <v>0</v>
      </c>
      <c r="E358" s="132">
        <v>0</v>
      </c>
      <c r="F358" s="92">
        <v>0</v>
      </c>
      <c r="G358" s="739"/>
      <c r="H358" s="132">
        <f t="shared" si="41"/>
        <v>0</v>
      </c>
      <c r="I358" s="157"/>
      <c r="J358" s="39"/>
      <c r="K358" s="39"/>
      <c r="L358" s="39"/>
      <c r="M358" s="39"/>
    </row>
    <row r="359" spans="1:13" ht="60" x14ac:dyDescent="0.2">
      <c r="A359" s="1213"/>
      <c r="B359" s="911"/>
      <c r="C359" s="673" t="s">
        <v>2</v>
      </c>
      <c r="D359" s="132">
        <v>498</v>
      </c>
      <c r="E359" s="132">
        <v>455.68</v>
      </c>
      <c r="F359" s="92">
        <f t="shared" si="44"/>
        <v>91.502008032128515</v>
      </c>
      <c r="G359" s="739" t="s">
        <v>1535</v>
      </c>
      <c r="H359" s="132">
        <f t="shared" si="41"/>
        <v>455.68</v>
      </c>
      <c r="I359" s="704"/>
      <c r="J359" s="39"/>
      <c r="K359" s="39"/>
      <c r="L359" s="39"/>
      <c r="M359" s="39"/>
    </row>
    <row r="360" spans="1:13" ht="45" x14ac:dyDescent="0.2">
      <c r="A360" s="1213"/>
      <c r="B360" s="911"/>
      <c r="C360" s="673" t="s">
        <v>3</v>
      </c>
      <c r="D360" s="132">
        <v>0</v>
      </c>
      <c r="E360" s="132">
        <v>0</v>
      </c>
      <c r="F360" s="92">
        <v>0</v>
      </c>
      <c r="G360" s="739"/>
      <c r="H360" s="132">
        <f t="shared" si="41"/>
        <v>0</v>
      </c>
      <c r="I360" s="157"/>
      <c r="J360" s="39"/>
      <c r="K360" s="39"/>
      <c r="L360" s="39"/>
      <c r="M360" s="39"/>
    </row>
    <row r="361" spans="1:13" x14ac:dyDescent="0.2">
      <c r="A361" s="1214"/>
      <c r="B361" s="887"/>
      <c r="C361" s="673" t="s">
        <v>97</v>
      </c>
      <c r="D361" s="132">
        <v>0</v>
      </c>
      <c r="E361" s="132">
        <v>0</v>
      </c>
      <c r="F361" s="92">
        <v>0</v>
      </c>
      <c r="G361" s="739"/>
      <c r="H361" s="132">
        <f t="shared" si="41"/>
        <v>0</v>
      </c>
      <c r="I361" s="157"/>
      <c r="J361" s="39"/>
      <c r="K361" s="39"/>
      <c r="L361" s="39"/>
      <c r="M361" s="39"/>
    </row>
    <row r="362" spans="1:13" x14ac:dyDescent="0.2">
      <c r="A362" s="1212" t="s">
        <v>166</v>
      </c>
      <c r="B362" s="886" t="s">
        <v>133</v>
      </c>
      <c r="C362" s="673" t="s">
        <v>1</v>
      </c>
      <c r="D362" s="132">
        <f>D363+D364+D365+D366</f>
        <v>168561.9</v>
      </c>
      <c r="E362" s="132">
        <f>E363+E364+E365+E366</f>
        <v>157107.29999999999</v>
      </c>
      <c r="F362" s="92">
        <f t="shared" si="44"/>
        <v>93.204514187369739</v>
      </c>
      <c r="G362" s="739"/>
      <c r="H362" s="132">
        <f t="shared" si="41"/>
        <v>157107.29999999999</v>
      </c>
      <c r="I362" s="157"/>
      <c r="J362" s="39"/>
      <c r="K362" s="39"/>
      <c r="L362" s="39"/>
      <c r="M362" s="39"/>
    </row>
    <row r="363" spans="1:13" ht="45" x14ac:dyDescent="0.2">
      <c r="A363" s="1213"/>
      <c r="B363" s="911"/>
      <c r="C363" s="673" t="s">
        <v>8</v>
      </c>
      <c r="D363" s="132">
        <f>D398+D403</f>
        <v>0</v>
      </c>
      <c r="E363" s="132">
        <f>E398+E403</f>
        <v>0</v>
      </c>
      <c r="F363" s="92">
        <v>0</v>
      </c>
      <c r="G363" s="739"/>
      <c r="H363" s="132">
        <f t="shared" si="41"/>
        <v>0</v>
      </c>
      <c r="I363" s="157"/>
      <c r="J363" s="39"/>
      <c r="K363" s="39"/>
      <c r="L363" s="39"/>
      <c r="M363" s="39"/>
    </row>
    <row r="364" spans="1:13" ht="45" x14ac:dyDescent="0.2">
      <c r="A364" s="1213"/>
      <c r="B364" s="911"/>
      <c r="C364" s="673" t="s">
        <v>2</v>
      </c>
      <c r="D364" s="132">
        <v>0</v>
      </c>
      <c r="E364" s="132">
        <v>0</v>
      </c>
      <c r="F364" s="92">
        <v>0</v>
      </c>
      <c r="G364" s="739"/>
      <c r="H364" s="132">
        <f t="shared" si="41"/>
        <v>0</v>
      </c>
      <c r="I364" s="157"/>
      <c r="J364" s="39"/>
      <c r="K364" s="39"/>
      <c r="L364" s="39"/>
      <c r="M364" s="39"/>
    </row>
    <row r="365" spans="1:13" ht="75" x14ac:dyDescent="0.2">
      <c r="A365" s="1213"/>
      <c r="B365" s="911"/>
      <c r="C365" s="673" t="s">
        <v>3</v>
      </c>
      <c r="D365" s="132">
        <v>168561.9</v>
      </c>
      <c r="E365" s="132">
        <v>157107.29999999999</v>
      </c>
      <c r="F365" s="92">
        <f t="shared" si="44"/>
        <v>93.204514187369739</v>
      </c>
      <c r="G365" s="739" t="s">
        <v>134</v>
      </c>
      <c r="H365" s="132">
        <f t="shared" si="41"/>
        <v>157107.29999999999</v>
      </c>
      <c r="I365" s="704" t="s">
        <v>1537</v>
      </c>
      <c r="J365" s="39"/>
      <c r="K365" s="39"/>
      <c r="L365" s="39"/>
      <c r="M365" s="39"/>
    </row>
    <row r="366" spans="1:13" x14ac:dyDescent="0.2">
      <c r="A366" s="1214"/>
      <c r="B366" s="887"/>
      <c r="C366" s="673" t="s">
        <v>97</v>
      </c>
      <c r="D366" s="132">
        <v>0</v>
      </c>
      <c r="E366" s="30">
        <v>0</v>
      </c>
      <c r="F366" s="92">
        <v>0</v>
      </c>
      <c r="G366" s="739"/>
      <c r="H366" s="132">
        <f t="shared" si="41"/>
        <v>0</v>
      </c>
      <c r="I366" s="157"/>
      <c r="J366" s="39"/>
      <c r="K366" s="39"/>
      <c r="L366" s="39"/>
      <c r="M366" s="39"/>
    </row>
    <row r="367" spans="1:13" x14ac:dyDescent="0.2">
      <c r="A367" s="1212" t="s">
        <v>167</v>
      </c>
      <c r="B367" s="886" t="s">
        <v>1047</v>
      </c>
      <c r="C367" s="673" t="s">
        <v>1</v>
      </c>
      <c r="D367" s="132">
        <f>D368+D369+D370+D371</f>
        <v>19700</v>
      </c>
      <c r="E367" s="30">
        <f>E368+E369+E370+E371</f>
        <v>17675.41</v>
      </c>
      <c r="F367" s="92">
        <f t="shared" si="44"/>
        <v>89.722893401015227</v>
      </c>
      <c r="G367" s="739"/>
      <c r="H367" s="132">
        <f t="shared" si="41"/>
        <v>17675.41</v>
      </c>
      <c r="I367" s="157"/>
      <c r="J367" s="39"/>
      <c r="K367" s="39"/>
      <c r="L367" s="39"/>
      <c r="M367" s="39"/>
    </row>
    <row r="368" spans="1:13" ht="45" x14ac:dyDescent="0.2">
      <c r="A368" s="1213"/>
      <c r="B368" s="1673"/>
      <c r="C368" s="673" t="s">
        <v>8</v>
      </c>
      <c r="D368" s="132">
        <v>0</v>
      </c>
      <c r="E368" s="30">
        <v>0</v>
      </c>
      <c r="F368" s="92">
        <v>0</v>
      </c>
      <c r="G368" s="739"/>
      <c r="H368" s="132">
        <f t="shared" si="41"/>
        <v>0</v>
      </c>
      <c r="I368" s="157"/>
      <c r="J368" s="39"/>
      <c r="K368" s="39"/>
      <c r="L368" s="39"/>
      <c r="M368" s="39"/>
    </row>
    <row r="369" spans="1:13" ht="45" x14ac:dyDescent="0.2">
      <c r="A369" s="1213"/>
      <c r="B369" s="1673"/>
      <c r="C369" s="673" t="s">
        <v>2</v>
      </c>
      <c r="D369" s="132">
        <v>0</v>
      </c>
      <c r="E369" s="30">
        <v>0</v>
      </c>
      <c r="F369" s="92">
        <v>0</v>
      </c>
      <c r="G369" s="739"/>
      <c r="H369" s="132">
        <f t="shared" si="41"/>
        <v>0</v>
      </c>
      <c r="I369" s="704"/>
      <c r="J369" s="39"/>
      <c r="K369" s="39"/>
      <c r="L369" s="39"/>
      <c r="M369" s="39"/>
    </row>
    <row r="370" spans="1:13" ht="180" x14ac:dyDescent="0.2">
      <c r="A370" s="1213"/>
      <c r="B370" s="1673"/>
      <c r="C370" s="673" t="s">
        <v>3</v>
      </c>
      <c r="D370" s="132">
        <v>19700</v>
      </c>
      <c r="E370" s="132">
        <v>17675.41</v>
      </c>
      <c r="F370" s="92">
        <f t="shared" si="44"/>
        <v>89.722893401015227</v>
      </c>
      <c r="G370" s="739" t="s">
        <v>168</v>
      </c>
      <c r="H370" s="132">
        <f t="shared" si="41"/>
        <v>17675.41</v>
      </c>
      <c r="I370" s="704" t="s">
        <v>1553</v>
      </c>
      <c r="J370" s="39"/>
      <c r="K370" s="39"/>
      <c r="L370" s="39"/>
      <c r="M370" s="39"/>
    </row>
    <row r="371" spans="1:13" x14ac:dyDescent="0.2">
      <c r="A371" s="1214"/>
      <c r="B371" s="1222"/>
      <c r="C371" s="673" t="s">
        <v>97</v>
      </c>
      <c r="D371" s="132">
        <v>0</v>
      </c>
      <c r="E371" s="30">
        <v>0</v>
      </c>
      <c r="F371" s="92">
        <v>0</v>
      </c>
      <c r="G371" s="739"/>
      <c r="H371" s="132">
        <f t="shared" si="41"/>
        <v>0</v>
      </c>
      <c r="I371" s="157"/>
      <c r="J371" s="39"/>
      <c r="K371" s="39"/>
      <c r="L371" s="39"/>
      <c r="M371" s="39"/>
    </row>
    <row r="372" spans="1:13" x14ac:dyDescent="0.2">
      <c r="A372" s="1212" t="s">
        <v>169</v>
      </c>
      <c r="B372" s="886" t="s">
        <v>1048</v>
      </c>
      <c r="C372" s="673" t="s">
        <v>1</v>
      </c>
      <c r="D372" s="132">
        <f>D373+D374+D375+D376</f>
        <v>648</v>
      </c>
      <c r="E372" s="30">
        <f>E373+E374+E375+E376</f>
        <v>648</v>
      </c>
      <c r="F372" s="92">
        <f t="shared" si="44"/>
        <v>100</v>
      </c>
      <c r="G372" s="739"/>
      <c r="H372" s="132">
        <f t="shared" si="41"/>
        <v>648</v>
      </c>
      <c r="I372" s="157"/>
      <c r="J372" s="39"/>
      <c r="K372" s="39"/>
      <c r="L372" s="39"/>
      <c r="M372" s="39"/>
    </row>
    <row r="373" spans="1:13" ht="45" x14ac:dyDescent="0.2">
      <c r="A373" s="1213"/>
      <c r="B373" s="1673"/>
      <c r="C373" s="673" t="s">
        <v>8</v>
      </c>
      <c r="D373" s="132">
        <v>0</v>
      </c>
      <c r="E373" s="30">
        <v>0</v>
      </c>
      <c r="F373" s="92">
        <v>0</v>
      </c>
      <c r="G373" s="739"/>
      <c r="H373" s="132">
        <f t="shared" si="41"/>
        <v>0</v>
      </c>
      <c r="I373" s="157"/>
      <c r="J373" s="39"/>
      <c r="K373" s="39"/>
      <c r="L373" s="39"/>
      <c r="M373" s="39"/>
    </row>
    <row r="374" spans="1:13" ht="45" x14ac:dyDescent="0.2">
      <c r="A374" s="1213"/>
      <c r="B374" s="1673"/>
      <c r="C374" s="673" t="s">
        <v>2</v>
      </c>
      <c r="D374" s="132">
        <v>0</v>
      </c>
      <c r="E374" s="30">
        <v>0</v>
      </c>
      <c r="F374" s="92">
        <v>0</v>
      </c>
      <c r="G374" s="739"/>
      <c r="H374" s="132">
        <f t="shared" si="41"/>
        <v>0</v>
      </c>
      <c r="I374" s="704"/>
      <c r="J374" s="39"/>
      <c r="K374" s="39"/>
      <c r="L374" s="39"/>
      <c r="M374" s="39"/>
    </row>
    <row r="375" spans="1:13" ht="45" x14ac:dyDescent="0.2">
      <c r="A375" s="1213"/>
      <c r="B375" s="1673"/>
      <c r="C375" s="673" t="s">
        <v>3</v>
      </c>
      <c r="D375" s="132">
        <v>648</v>
      </c>
      <c r="E375" s="132">
        <v>648</v>
      </c>
      <c r="F375" s="92">
        <f t="shared" si="44"/>
        <v>100</v>
      </c>
      <c r="G375" s="738" t="s">
        <v>1282</v>
      </c>
      <c r="H375" s="132">
        <f t="shared" si="41"/>
        <v>648</v>
      </c>
      <c r="I375" s="738" t="s">
        <v>1282</v>
      </c>
      <c r="J375" s="39"/>
      <c r="K375" s="39"/>
      <c r="L375" s="39"/>
      <c r="M375" s="39"/>
    </row>
    <row r="376" spans="1:13" x14ac:dyDescent="0.2">
      <c r="A376" s="1214"/>
      <c r="B376" s="1222"/>
      <c r="C376" s="673" t="s">
        <v>97</v>
      </c>
      <c r="D376" s="132">
        <v>0</v>
      </c>
      <c r="E376" s="30">
        <v>0</v>
      </c>
      <c r="F376" s="92">
        <v>0</v>
      </c>
      <c r="G376" s="739"/>
      <c r="H376" s="132">
        <f t="shared" si="41"/>
        <v>0</v>
      </c>
      <c r="I376" s="157"/>
      <c r="J376" s="39"/>
      <c r="K376" s="39"/>
      <c r="L376" s="39"/>
      <c r="M376" s="39"/>
    </row>
    <row r="377" spans="1:13" x14ac:dyDescent="0.2">
      <c r="A377" s="1212" t="s">
        <v>170</v>
      </c>
      <c r="B377" s="886" t="s">
        <v>1049</v>
      </c>
      <c r="C377" s="673" t="s">
        <v>1</v>
      </c>
      <c r="D377" s="132">
        <f>D378+D379+D380+D381</f>
        <v>0</v>
      </c>
      <c r="E377" s="30">
        <f>E378+E379+E380+E381</f>
        <v>0</v>
      </c>
      <c r="F377" s="92">
        <v>0</v>
      </c>
      <c r="G377" s="739"/>
      <c r="H377" s="132">
        <f t="shared" si="41"/>
        <v>0</v>
      </c>
      <c r="I377" s="157"/>
      <c r="J377" s="39"/>
      <c r="K377" s="39"/>
      <c r="L377" s="39"/>
      <c r="M377" s="39"/>
    </row>
    <row r="378" spans="1:13" ht="45" x14ac:dyDescent="0.2">
      <c r="A378" s="1213"/>
      <c r="B378" s="1673"/>
      <c r="C378" s="673" t="s">
        <v>8</v>
      </c>
      <c r="D378" s="132">
        <v>0</v>
      </c>
      <c r="E378" s="30">
        <v>0</v>
      </c>
      <c r="F378" s="92">
        <v>0</v>
      </c>
      <c r="G378" s="739"/>
      <c r="H378" s="132">
        <f t="shared" si="41"/>
        <v>0</v>
      </c>
      <c r="I378" s="157"/>
      <c r="J378" s="39"/>
      <c r="K378" s="39"/>
      <c r="L378" s="39"/>
      <c r="M378" s="39"/>
    </row>
    <row r="379" spans="1:13" ht="45" x14ac:dyDescent="0.2">
      <c r="A379" s="1213"/>
      <c r="B379" s="1673"/>
      <c r="C379" s="673" t="s">
        <v>2</v>
      </c>
      <c r="D379" s="132">
        <v>0</v>
      </c>
      <c r="E379" s="30">
        <v>0</v>
      </c>
      <c r="F379" s="92">
        <v>0</v>
      </c>
      <c r="G379" s="739"/>
      <c r="H379" s="132">
        <f t="shared" si="41"/>
        <v>0</v>
      </c>
      <c r="I379" s="723"/>
      <c r="J379" s="39"/>
      <c r="K379" s="39"/>
      <c r="L379" s="39"/>
      <c r="M379" s="39"/>
    </row>
    <row r="380" spans="1:13" ht="45" x14ac:dyDescent="0.2">
      <c r="A380" s="1213"/>
      <c r="B380" s="1673"/>
      <c r="C380" s="673" t="s">
        <v>3</v>
      </c>
      <c r="D380" s="132">
        <v>0</v>
      </c>
      <c r="E380" s="30">
        <v>0</v>
      </c>
      <c r="F380" s="92">
        <v>0</v>
      </c>
      <c r="G380" s="738"/>
      <c r="H380" s="132">
        <f t="shared" si="41"/>
        <v>0</v>
      </c>
      <c r="I380" s="723"/>
      <c r="J380" s="39"/>
      <c r="K380" s="39"/>
      <c r="L380" s="39"/>
      <c r="M380" s="39"/>
    </row>
    <row r="381" spans="1:13" x14ac:dyDescent="0.2">
      <c r="A381" s="1214"/>
      <c r="B381" s="1222"/>
      <c r="C381" s="673" t="s">
        <v>97</v>
      </c>
      <c r="D381" s="132">
        <v>0</v>
      </c>
      <c r="E381" s="30">
        <v>0</v>
      </c>
      <c r="F381" s="92">
        <v>0</v>
      </c>
      <c r="G381" s="739"/>
      <c r="H381" s="132">
        <f t="shared" si="41"/>
        <v>0</v>
      </c>
      <c r="I381" s="156"/>
      <c r="J381" s="39"/>
      <c r="K381" s="39"/>
      <c r="L381" s="39"/>
      <c r="M381" s="39"/>
    </row>
    <row r="382" spans="1:13" x14ac:dyDescent="0.2">
      <c r="A382" s="765" t="s">
        <v>171</v>
      </c>
      <c r="B382" s="886" t="s">
        <v>172</v>
      </c>
      <c r="C382" s="673" t="s">
        <v>1</v>
      </c>
      <c r="D382" s="132">
        <f>D383+D384+D385+D386</f>
        <v>0</v>
      </c>
      <c r="E382" s="132">
        <f>E383+E384+E385+E386</f>
        <v>0</v>
      </c>
      <c r="F382" s="92">
        <v>0</v>
      </c>
      <c r="G382" s="739"/>
      <c r="H382" s="132">
        <f t="shared" si="41"/>
        <v>0</v>
      </c>
      <c r="I382" s="156"/>
      <c r="J382" s="39"/>
      <c r="K382" s="39"/>
      <c r="L382" s="39"/>
      <c r="M382" s="39"/>
    </row>
    <row r="383" spans="1:13" ht="45" x14ac:dyDescent="0.2">
      <c r="A383" s="735"/>
      <c r="B383" s="1676"/>
      <c r="C383" s="673" t="s">
        <v>8</v>
      </c>
      <c r="D383" s="132">
        <f t="shared" ref="D383:E386" si="45">D388</f>
        <v>0</v>
      </c>
      <c r="E383" s="132">
        <f t="shared" si="45"/>
        <v>0</v>
      </c>
      <c r="F383" s="92">
        <v>0</v>
      </c>
      <c r="G383" s="739"/>
      <c r="H383" s="132">
        <f t="shared" si="41"/>
        <v>0</v>
      </c>
      <c r="I383" s="156"/>
      <c r="J383" s="39"/>
      <c r="K383" s="39"/>
      <c r="L383" s="39"/>
      <c r="M383" s="39"/>
    </row>
    <row r="384" spans="1:13" ht="45" x14ac:dyDescent="0.2">
      <c r="A384" s="735"/>
      <c r="B384" s="1676"/>
      <c r="C384" s="673" t="s">
        <v>2</v>
      </c>
      <c r="D384" s="132">
        <f t="shared" si="45"/>
        <v>0</v>
      </c>
      <c r="E384" s="132">
        <f t="shared" si="45"/>
        <v>0</v>
      </c>
      <c r="F384" s="92">
        <v>0</v>
      </c>
      <c r="G384" s="739"/>
      <c r="H384" s="132">
        <f t="shared" si="41"/>
        <v>0</v>
      </c>
      <c r="I384" s="156"/>
      <c r="J384" s="39"/>
      <c r="K384" s="39"/>
      <c r="L384" s="39"/>
      <c r="M384" s="39"/>
    </row>
    <row r="385" spans="1:13" ht="45" x14ac:dyDescent="0.2">
      <c r="A385" s="735"/>
      <c r="B385" s="1676"/>
      <c r="C385" s="673" t="s">
        <v>3</v>
      </c>
      <c r="D385" s="132">
        <f t="shared" si="45"/>
        <v>0</v>
      </c>
      <c r="E385" s="132">
        <f t="shared" si="45"/>
        <v>0</v>
      </c>
      <c r="F385" s="92">
        <v>0</v>
      </c>
      <c r="G385" s="739"/>
      <c r="H385" s="132">
        <f t="shared" si="41"/>
        <v>0</v>
      </c>
      <c r="I385" s="156"/>
      <c r="J385" s="39"/>
      <c r="K385" s="39"/>
      <c r="L385" s="39"/>
      <c r="M385" s="39"/>
    </row>
    <row r="386" spans="1:13" x14ac:dyDescent="0.2">
      <c r="A386" s="736"/>
      <c r="B386" s="1677"/>
      <c r="C386" s="673" t="s">
        <v>97</v>
      </c>
      <c r="D386" s="132">
        <f t="shared" si="45"/>
        <v>0</v>
      </c>
      <c r="E386" s="132">
        <f t="shared" si="45"/>
        <v>0</v>
      </c>
      <c r="F386" s="92">
        <v>0</v>
      </c>
      <c r="G386" s="739"/>
      <c r="H386" s="132">
        <f t="shared" si="41"/>
        <v>0</v>
      </c>
      <c r="I386" s="156"/>
      <c r="J386" s="39"/>
      <c r="K386" s="39"/>
      <c r="L386" s="39"/>
      <c r="M386" s="39"/>
    </row>
    <row r="387" spans="1:13" x14ac:dyDescent="0.2">
      <c r="A387" s="769" t="s">
        <v>173</v>
      </c>
      <c r="B387" s="886" t="s">
        <v>174</v>
      </c>
      <c r="C387" s="673" t="s">
        <v>1</v>
      </c>
      <c r="D387" s="132">
        <f>D388+D389+D390+D391</f>
        <v>0</v>
      </c>
      <c r="E387" s="132">
        <f>E388+E389+E390+E391</f>
        <v>0</v>
      </c>
      <c r="F387" s="92">
        <v>0</v>
      </c>
      <c r="G387" s="739"/>
      <c r="H387" s="132">
        <f t="shared" si="41"/>
        <v>0</v>
      </c>
      <c r="I387" s="156"/>
      <c r="J387" s="39"/>
      <c r="K387" s="39"/>
      <c r="L387" s="39"/>
      <c r="M387" s="39"/>
    </row>
    <row r="388" spans="1:13" ht="45" x14ac:dyDescent="0.2">
      <c r="A388" s="769"/>
      <c r="B388" s="1676"/>
      <c r="C388" s="673" t="s">
        <v>8</v>
      </c>
      <c r="D388" s="132">
        <v>0</v>
      </c>
      <c r="E388" s="132">
        <v>0</v>
      </c>
      <c r="F388" s="92">
        <v>0</v>
      </c>
      <c r="G388" s="739"/>
      <c r="H388" s="132">
        <f t="shared" si="41"/>
        <v>0</v>
      </c>
      <c r="I388" s="156"/>
      <c r="J388" s="39"/>
      <c r="K388" s="39"/>
      <c r="L388" s="39"/>
      <c r="M388" s="39"/>
    </row>
    <row r="389" spans="1:13" ht="45" x14ac:dyDescent="0.2">
      <c r="A389" s="735"/>
      <c r="B389" s="1676"/>
      <c r="C389" s="673" t="s">
        <v>2</v>
      </c>
      <c r="D389" s="132">
        <v>0</v>
      </c>
      <c r="E389" s="132">
        <v>0</v>
      </c>
      <c r="F389" s="92">
        <v>0</v>
      </c>
      <c r="G389" s="739"/>
      <c r="H389" s="132">
        <f t="shared" si="41"/>
        <v>0</v>
      </c>
      <c r="I389" s="156"/>
      <c r="J389" s="39"/>
      <c r="K389" s="39"/>
      <c r="L389" s="39"/>
      <c r="M389" s="39"/>
    </row>
    <row r="390" spans="1:13" ht="45" x14ac:dyDescent="0.2">
      <c r="A390" s="735"/>
      <c r="B390" s="1676"/>
      <c r="C390" s="673" t="s">
        <v>3</v>
      </c>
      <c r="D390" s="132">
        <v>0</v>
      </c>
      <c r="E390" s="132">
        <v>0</v>
      </c>
      <c r="F390" s="92">
        <v>0</v>
      </c>
      <c r="G390" s="739"/>
      <c r="H390" s="132">
        <f t="shared" si="41"/>
        <v>0</v>
      </c>
      <c r="I390" s="156"/>
      <c r="J390" s="39"/>
      <c r="K390" s="39"/>
      <c r="L390" s="39"/>
      <c r="M390" s="39"/>
    </row>
    <row r="391" spans="1:13" x14ac:dyDescent="0.2">
      <c r="A391" s="736"/>
      <c r="B391" s="1677"/>
      <c r="C391" s="673" t="s">
        <v>97</v>
      </c>
      <c r="D391" s="132">
        <v>0</v>
      </c>
      <c r="E391" s="132">
        <v>0</v>
      </c>
      <c r="F391" s="92">
        <v>0</v>
      </c>
      <c r="G391" s="739"/>
      <c r="H391" s="132">
        <f t="shared" si="41"/>
        <v>0</v>
      </c>
      <c r="I391" s="156"/>
      <c r="J391" s="39"/>
      <c r="K391" s="39"/>
      <c r="L391" s="39"/>
      <c r="M391" s="39"/>
    </row>
    <row r="392" spans="1:13" x14ac:dyDescent="0.2">
      <c r="A392" s="735">
        <v>2</v>
      </c>
      <c r="B392" s="1678" t="s">
        <v>175</v>
      </c>
      <c r="C392" s="673" t="s">
        <v>1</v>
      </c>
      <c r="D392" s="132">
        <f>D393+D394+D395+D396</f>
        <v>713984.03</v>
      </c>
      <c r="E392" s="132">
        <f>E393+E394+E395+E396</f>
        <v>536051.10000000009</v>
      </c>
      <c r="F392" s="92">
        <f t="shared" si="44"/>
        <v>75.078864158908445</v>
      </c>
      <c r="G392" s="739"/>
      <c r="H392" s="132">
        <f t="shared" si="41"/>
        <v>536051.10000000009</v>
      </c>
      <c r="I392" s="156"/>
      <c r="J392" s="39"/>
      <c r="K392" s="39"/>
      <c r="L392" s="39"/>
      <c r="M392" s="39"/>
    </row>
    <row r="393" spans="1:13" ht="45" x14ac:dyDescent="0.2">
      <c r="A393" s="735"/>
      <c r="B393" s="1679"/>
      <c r="C393" s="673" t="s">
        <v>8</v>
      </c>
      <c r="D393" s="132">
        <f t="shared" ref="D393:E396" si="46">D398</f>
        <v>0</v>
      </c>
      <c r="E393" s="132">
        <f t="shared" si="46"/>
        <v>0</v>
      </c>
      <c r="F393" s="92">
        <v>0</v>
      </c>
      <c r="G393" s="739"/>
      <c r="H393" s="132">
        <f t="shared" si="41"/>
        <v>0</v>
      </c>
      <c r="I393" s="156"/>
      <c r="J393" s="39"/>
      <c r="K393" s="39"/>
      <c r="L393" s="39"/>
      <c r="M393" s="39"/>
    </row>
    <row r="394" spans="1:13" ht="45" x14ac:dyDescent="0.2">
      <c r="A394" s="735"/>
      <c r="B394" s="1679"/>
      <c r="C394" s="673" t="s">
        <v>2</v>
      </c>
      <c r="D394" s="132">
        <f>D399</f>
        <v>5070</v>
      </c>
      <c r="E394" s="132">
        <f t="shared" si="46"/>
        <v>0</v>
      </c>
      <c r="F394" s="92">
        <f t="shared" si="44"/>
        <v>0</v>
      </c>
      <c r="G394" s="739"/>
      <c r="H394" s="132">
        <f t="shared" si="41"/>
        <v>0</v>
      </c>
      <c r="I394" s="156"/>
      <c r="J394" s="39"/>
      <c r="K394" s="39"/>
      <c r="L394" s="39"/>
      <c r="M394" s="39"/>
    </row>
    <row r="395" spans="1:13" ht="45" x14ac:dyDescent="0.2">
      <c r="A395" s="735"/>
      <c r="B395" s="1679"/>
      <c r="C395" s="673" t="s">
        <v>3</v>
      </c>
      <c r="D395" s="132">
        <f t="shared" si="46"/>
        <v>263914.03000000003</v>
      </c>
      <c r="E395" s="132">
        <f t="shared" si="46"/>
        <v>253775.7</v>
      </c>
      <c r="F395" s="92">
        <f t="shared" si="44"/>
        <v>96.158472514704869</v>
      </c>
      <c r="G395" s="739"/>
      <c r="H395" s="132">
        <f t="shared" si="41"/>
        <v>253775.7</v>
      </c>
      <c r="I395" s="156"/>
      <c r="J395" s="39"/>
      <c r="K395" s="39"/>
      <c r="L395" s="39"/>
      <c r="M395" s="39"/>
    </row>
    <row r="396" spans="1:13" x14ac:dyDescent="0.2">
      <c r="A396" s="735"/>
      <c r="B396" s="1680"/>
      <c r="C396" s="673" t="s">
        <v>97</v>
      </c>
      <c r="D396" s="132">
        <f t="shared" si="46"/>
        <v>445000</v>
      </c>
      <c r="E396" s="132">
        <f t="shared" si="46"/>
        <v>282275.40000000002</v>
      </c>
      <c r="F396" s="92">
        <f t="shared" si="44"/>
        <v>63.432674157303381</v>
      </c>
      <c r="G396" s="739"/>
      <c r="H396" s="132">
        <f t="shared" si="41"/>
        <v>282275.40000000002</v>
      </c>
      <c r="I396" s="156"/>
      <c r="J396" s="39"/>
      <c r="K396" s="39"/>
      <c r="L396" s="39"/>
      <c r="M396" s="39"/>
    </row>
    <row r="397" spans="1:13" x14ac:dyDescent="0.2">
      <c r="A397" s="1459" t="s">
        <v>17</v>
      </c>
      <c r="B397" s="886" t="s">
        <v>176</v>
      </c>
      <c r="C397" s="673" t="s">
        <v>1</v>
      </c>
      <c r="D397" s="132">
        <f>D398+D399+D400+D401</f>
        <v>713984.03</v>
      </c>
      <c r="E397" s="132">
        <f>E398+E399+E400+E401</f>
        <v>536051.10000000009</v>
      </c>
      <c r="F397" s="92">
        <f t="shared" si="44"/>
        <v>75.078864158908445</v>
      </c>
      <c r="G397" s="739"/>
      <c r="H397" s="132">
        <f t="shared" si="41"/>
        <v>536051.10000000009</v>
      </c>
      <c r="I397" s="156"/>
      <c r="J397" s="39"/>
      <c r="K397" s="39"/>
      <c r="L397" s="39"/>
      <c r="M397" s="39"/>
    </row>
    <row r="398" spans="1:13" ht="45" x14ac:dyDescent="0.2">
      <c r="A398" s="1047"/>
      <c r="B398" s="911"/>
      <c r="C398" s="673" t="s">
        <v>8</v>
      </c>
      <c r="D398" s="132">
        <f>D403+D453+D463+D468</f>
        <v>0</v>
      </c>
      <c r="E398" s="132">
        <f t="shared" ref="E398:E399" si="47">E403+E453+E463+E468</f>
        <v>0</v>
      </c>
      <c r="F398" s="92">
        <v>0</v>
      </c>
      <c r="G398" s="739"/>
      <c r="H398" s="132">
        <f t="shared" si="41"/>
        <v>0</v>
      </c>
      <c r="I398" s="156"/>
      <c r="J398" s="39"/>
      <c r="K398" s="39"/>
      <c r="L398" s="39"/>
      <c r="M398" s="39"/>
    </row>
    <row r="399" spans="1:13" ht="45" x14ac:dyDescent="0.2">
      <c r="A399" s="1047"/>
      <c r="B399" s="911"/>
      <c r="C399" s="673" t="s">
        <v>2</v>
      </c>
      <c r="D399" s="132">
        <f>D404+D454+D464+D469</f>
        <v>5070</v>
      </c>
      <c r="E399" s="132">
        <f t="shared" si="47"/>
        <v>0</v>
      </c>
      <c r="F399" s="92">
        <f t="shared" si="44"/>
        <v>0</v>
      </c>
      <c r="G399" s="739"/>
      <c r="H399" s="132">
        <f t="shared" si="41"/>
        <v>0</v>
      </c>
      <c r="I399" s="156"/>
      <c r="J399" s="39"/>
      <c r="K399" s="39"/>
      <c r="L399" s="39"/>
      <c r="M399" s="39"/>
    </row>
    <row r="400" spans="1:13" ht="45" x14ac:dyDescent="0.2">
      <c r="A400" s="1047"/>
      <c r="B400" s="911"/>
      <c r="C400" s="673" t="s">
        <v>3</v>
      </c>
      <c r="D400" s="132">
        <f>D405+D455+D465+D470+D473+D475</f>
        <v>263914.03000000003</v>
      </c>
      <c r="E400" s="132">
        <f>E405+E455+E465+E470+E473+E475</f>
        <v>253775.7</v>
      </c>
      <c r="F400" s="92">
        <f t="shared" si="44"/>
        <v>96.158472514704869</v>
      </c>
      <c r="G400" s="739"/>
      <c r="H400" s="132">
        <f t="shared" ref="H400:H478" si="48">E400</f>
        <v>253775.7</v>
      </c>
      <c r="I400" s="156"/>
      <c r="J400" s="39"/>
      <c r="K400" s="39"/>
      <c r="L400" s="39"/>
      <c r="M400" s="39"/>
    </row>
    <row r="401" spans="1:13" x14ac:dyDescent="0.2">
      <c r="A401" s="1048"/>
      <c r="B401" s="887"/>
      <c r="C401" s="673" t="s">
        <v>97</v>
      </c>
      <c r="D401" s="132">
        <f>D406+D456+D466</f>
        <v>445000</v>
      </c>
      <c r="E401" s="132">
        <f>E406+E456+E466</f>
        <v>282275.40000000002</v>
      </c>
      <c r="F401" s="92">
        <f t="shared" si="44"/>
        <v>63.432674157303381</v>
      </c>
      <c r="G401" s="739"/>
      <c r="H401" s="132">
        <f t="shared" si="48"/>
        <v>282275.40000000002</v>
      </c>
      <c r="I401" s="156"/>
      <c r="J401" s="39"/>
      <c r="K401" s="39"/>
      <c r="L401" s="39"/>
      <c r="M401" s="39"/>
    </row>
    <row r="402" spans="1:13" x14ac:dyDescent="0.2">
      <c r="A402" s="1212" t="s">
        <v>18</v>
      </c>
      <c r="B402" s="886" t="s">
        <v>1050</v>
      </c>
      <c r="C402" s="673" t="s">
        <v>1</v>
      </c>
      <c r="D402" s="132">
        <f>D403+D404+D405+D406</f>
        <v>460184.03</v>
      </c>
      <c r="E402" s="132">
        <f>E403+E404+E405+E406</f>
        <v>282275.40000000002</v>
      </c>
      <c r="F402" s="92">
        <f t="shared" si="44"/>
        <v>61.339677519882642</v>
      </c>
      <c r="G402" s="739"/>
      <c r="H402" s="132">
        <f t="shared" si="48"/>
        <v>282275.40000000002</v>
      </c>
      <c r="I402" s="156"/>
      <c r="J402" s="39"/>
      <c r="K402" s="39"/>
      <c r="L402" s="39"/>
      <c r="M402" s="39"/>
    </row>
    <row r="403" spans="1:13" ht="45" x14ac:dyDescent="0.2">
      <c r="A403" s="1213"/>
      <c r="B403" s="1673"/>
      <c r="C403" s="673" t="s">
        <v>8</v>
      </c>
      <c r="D403" s="132">
        <f>D408+D413+D418+D423+D428+D433+D438</f>
        <v>0</v>
      </c>
      <c r="E403" s="132">
        <f t="shared" ref="E403:E405" si="49">E408+E413+E418+E423+E428+E433+E438</f>
        <v>0</v>
      </c>
      <c r="F403" s="92">
        <v>0</v>
      </c>
      <c r="G403" s="739"/>
      <c r="H403" s="132">
        <f t="shared" si="48"/>
        <v>0</v>
      </c>
      <c r="I403" s="156"/>
      <c r="J403" s="39"/>
      <c r="K403" s="39"/>
      <c r="L403" s="39"/>
      <c r="M403" s="39"/>
    </row>
    <row r="404" spans="1:13" ht="45" x14ac:dyDescent="0.2">
      <c r="A404" s="1213"/>
      <c r="B404" s="1673"/>
      <c r="C404" s="673" t="s">
        <v>2</v>
      </c>
      <c r="D404" s="132">
        <f>D409+D414+D419+D424+D429+D434+D439</f>
        <v>5070</v>
      </c>
      <c r="E404" s="132">
        <f t="shared" si="49"/>
        <v>0</v>
      </c>
      <c r="F404" s="92">
        <f t="shared" si="44"/>
        <v>0</v>
      </c>
      <c r="G404" s="739"/>
      <c r="H404" s="132">
        <f t="shared" si="48"/>
        <v>0</v>
      </c>
      <c r="I404" s="156"/>
      <c r="J404" s="39"/>
      <c r="K404" s="39"/>
      <c r="L404" s="39"/>
      <c r="M404" s="39"/>
    </row>
    <row r="405" spans="1:13" ht="75" x14ac:dyDescent="0.2">
      <c r="A405" s="1213"/>
      <c r="B405" s="1673"/>
      <c r="C405" s="673" t="s">
        <v>3</v>
      </c>
      <c r="D405" s="132">
        <f>D410+D415+D420+D425+D430+D435+D440</f>
        <v>10114.030000000001</v>
      </c>
      <c r="E405" s="132">
        <f t="shared" si="49"/>
        <v>0</v>
      </c>
      <c r="F405" s="92">
        <f t="shared" si="44"/>
        <v>0</v>
      </c>
      <c r="G405" s="739"/>
      <c r="H405" s="132">
        <f t="shared" si="48"/>
        <v>0</v>
      </c>
      <c r="I405" s="723" t="s">
        <v>1554</v>
      </c>
      <c r="J405" s="39"/>
      <c r="K405" s="39"/>
      <c r="L405" s="39"/>
      <c r="M405" s="39"/>
    </row>
    <row r="406" spans="1:13" x14ac:dyDescent="0.2">
      <c r="A406" s="1214"/>
      <c r="B406" s="1222"/>
      <c r="C406" s="673" t="s">
        <v>97</v>
      </c>
      <c r="D406" s="132">
        <f>D411+D416+D421+D426+D436+D441</f>
        <v>445000</v>
      </c>
      <c r="E406" s="132">
        <f t="shared" ref="E406" si="50">E411+E416+E421+E426+E436+E441</f>
        <v>282275.40000000002</v>
      </c>
      <c r="F406" s="92">
        <f t="shared" si="44"/>
        <v>63.432674157303381</v>
      </c>
      <c r="G406" s="739"/>
      <c r="H406" s="132">
        <f t="shared" si="48"/>
        <v>282275.40000000002</v>
      </c>
      <c r="I406" s="723"/>
      <c r="J406" s="39"/>
      <c r="K406" s="39"/>
      <c r="L406" s="39"/>
      <c r="M406" s="39"/>
    </row>
    <row r="407" spans="1:13" x14ac:dyDescent="0.2">
      <c r="A407" s="1212" t="s">
        <v>177</v>
      </c>
      <c r="B407" s="886" t="s">
        <v>178</v>
      </c>
      <c r="C407" s="673" t="s">
        <v>1</v>
      </c>
      <c r="D407" s="132">
        <f>D408+D409+D410+D411</f>
        <v>0</v>
      </c>
      <c r="E407" s="132">
        <f>E408+E409+E410+E411</f>
        <v>0</v>
      </c>
      <c r="F407" s="92">
        <v>0</v>
      </c>
      <c r="G407" s="739"/>
      <c r="H407" s="132">
        <f t="shared" si="48"/>
        <v>0</v>
      </c>
      <c r="I407" s="156"/>
      <c r="J407" s="39"/>
      <c r="K407" s="39"/>
      <c r="L407" s="39"/>
      <c r="M407" s="39"/>
    </row>
    <row r="408" spans="1:13" ht="45" x14ac:dyDescent="0.2">
      <c r="A408" s="1213"/>
      <c r="B408" s="1499"/>
      <c r="C408" s="673" t="s">
        <v>8</v>
      </c>
      <c r="D408" s="132">
        <v>0</v>
      </c>
      <c r="E408" s="132">
        <v>0</v>
      </c>
      <c r="F408" s="92">
        <v>0</v>
      </c>
      <c r="G408" s="739"/>
      <c r="H408" s="132">
        <f t="shared" si="48"/>
        <v>0</v>
      </c>
      <c r="I408" s="156"/>
      <c r="J408" s="39"/>
      <c r="K408" s="39"/>
      <c r="L408" s="39"/>
      <c r="M408" s="39"/>
    </row>
    <row r="409" spans="1:13" ht="45" x14ac:dyDescent="0.2">
      <c r="A409" s="1213"/>
      <c r="B409" s="1499"/>
      <c r="C409" s="673" t="s">
        <v>2</v>
      </c>
      <c r="D409" s="132">
        <v>0</v>
      </c>
      <c r="E409" s="132">
        <v>0</v>
      </c>
      <c r="F409" s="92">
        <v>0</v>
      </c>
      <c r="G409" s="739"/>
      <c r="H409" s="132">
        <f t="shared" si="48"/>
        <v>0</v>
      </c>
      <c r="I409" s="156"/>
      <c r="J409" s="39"/>
      <c r="K409" s="39"/>
      <c r="L409" s="39"/>
      <c r="M409" s="39"/>
    </row>
    <row r="410" spans="1:13" ht="45" x14ac:dyDescent="0.2">
      <c r="A410" s="1213"/>
      <c r="B410" s="1499"/>
      <c r="C410" s="673" t="s">
        <v>3</v>
      </c>
      <c r="D410" s="132">
        <v>0</v>
      </c>
      <c r="E410" s="132">
        <v>0</v>
      </c>
      <c r="F410" s="92">
        <v>0</v>
      </c>
      <c r="G410" s="739"/>
      <c r="H410" s="132">
        <f t="shared" si="48"/>
        <v>0</v>
      </c>
      <c r="I410" s="156"/>
      <c r="J410" s="39"/>
      <c r="K410" s="39"/>
      <c r="L410" s="39"/>
      <c r="M410" s="39"/>
    </row>
    <row r="411" spans="1:13" x14ac:dyDescent="0.2">
      <c r="A411" s="1214"/>
      <c r="B411" s="1349"/>
      <c r="C411" s="673" t="s">
        <v>97</v>
      </c>
      <c r="D411" s="132">
        <v>0</v>
      </c>
      <c r="E411" s="30">
        <v>0</v>
      </c>
      <c r="F411" s="92">
        <v>0</v>
      </c>
      <c r="G411" s="739"/>
      <c r="H411" s="132">
        <f t="shared" si="48"/>
        <v>0</v>
      </c>
      <c r="I411" s="723"/>
      <c r="J411" s="39"/>
      <c r="K411" s="39"/>
      <c r="L411" s="39"/>
      <c r="M411" s="39"/>
    </row>
    <row r="412" spans="1:13" x14ac:dyDescent="0.2">
      <c r="A412" s="1212" t="s">
        <v>179</v>
      </c>
      <c r="B412" s="886" t="s">
        <v>181</v>
      </c>
      <c r="C412" s="673" t="s">
        <v>1</v>
      </c>
      <c r="D412" s="132">
        <f>D413+D414+D415+D416</f>
        <v>0</v>
      </c>
      <c r="E412" s="132">
        <f>E413+E414+E415+E416</f>
        <v>0</v>
      </c>
      <c r="F412" s="92">
        <v>0</v>
      </c>
      <c r="G412" s="739"/>
      <c r="H412" s="132">
        <f t="shared" si="48"/>
        <v>0</v>
      </c>
      <c r="I412" s="156"/>
      <c r="J412" s="39"/>
      <c r="K412" s="39"/>
      <c r="L412" s="39"/>
      <c r="M412" s="39"/>
    </row>
    <row r="413" spans="1:13" ht="45" x14ac:dyDescent="0.2">
      <c r="A413" s="1213"/>
      <c r="B413" s="1499"/>
      <c r="C413" s="673" t="s">
        <v>8</v>
      </c>
      <c r="D413" s="132">
        <v>0</v>
      </c>
      <c r="E413" s="132">
        <v>0</v>
      </c>
      <c r="F413" s="92">
        <v>0</v>
      </c>
      <c r="G413" s="739"/>
      <c r="H413" s="132">
        <f t="shared" si="48"/>
        <v>0</v>
      </c>
      <c r="I413" s="156"/>
      <c r="J413" s="39"/>
      <c r="K413" s="39"/>
      <c r="L413" s="39"/>
      <c r="M413" s="39"/>
    </row>
    <row r="414" spans="1:13" ht="45" x14ac:dyDescent="0.2">
      <c r="A414" s="1213"/>
      <c r="B414" s="1499"/>
      <c r="C414" s="673" t="s">
        <v>2</v>
      </c>
      <c r="D414" s="132">
        <v>0</v>
      </c>
      <c r="E414" s="132">
        <v>0</v>
      </c>
      <c r="F414" s="92">
        <v>0</v>
      </c>
      <c r="G414" s="739"/>
      <c r="H414" s="132">
        <f t="shared" si="48"/>
        <v>0</v>
      </c>
      <c r="I414" s="156"/>
      <c r="J414" s="39"/>
      <c r="K414" s="39"/>
      <c r="L414" s="39"/>
      <c r="M414" s="39"/>
    </row>
    <row r="415" spans="1:13" ht="45" x14ac:dyDescent="0.2">
      <c r="A415" s="1213"/>
      <c r="B415" s="1499"/>
      <c r="C415" s="673" t="s">
        <v>3</v>
      </c>
      <c r="D415" s="132">
        <v>0</v>
      </c>
      <c r="E415" s="132">
        <v>0</v>
      </c>
      <c r="F415" s="92">
        <v>0</v>
      </c>
      <c r="G415" s="739"/>
      <c r="H415" s="132">
        <f t="shared" si="48"/>
        <v>0</v>
      </c>
      <c r="I415" s="156"/>
      <c r="J415" s="39"/>
      <c r="K415" s="39"/>
      <c r="L415" s="39"/>
      <c r="M415" s="39"/>
    </row>
    <row r="416" spans="1:13" x14ac:dyDescent="0.2">
      <c r="A416" s="1214"/>
      <c r="B416" s="1349"/>
      <c r="C416" s="673" t="s">
        <v>97</v>
      </c>
      <c r="D416" s="132">
        <v>0</v>
      </c>
      <c r="E416" s="30">
        <v>0</v>
      </c>
      <c r="F416" s="92">
        <v>0</v>
      </c>
      <c r="G416" s="739"/>
      <c r="H416" s="132">
        <f t="shared" si="48"/>
        <v>0</v>
      </c>
      <c r="I416" s="723"/>
      <c r="J416" s="39"/>
      <c r="K416" s="39"/>
      <c r="L416" s="39"/>
      <c r="M416" s="39"/>
    </row>
    <row r="417" spans="1:13" x14ac:dyDescent="0.2">
      <c r="A417" s="1212" t="s">
        <v>180</v>
      </c>
      <c r="B417" s="886" t="s">
        <v>183</v>
      </c>
      <c r="C417" s="673" t="s">
        <v>1</v>
      </c>
      <c r="D417" s="132">
        <f>D418+D419+D420+D421</f>
        <v>324000</v>
      </c>
      <c r="E417" s="132">
        <f>E418+E419+E420+E421</f>
        <v>205462.14</v>
      </c>
      <c r="F417" s="92">
        <f t="shared" si="44"/>
        <v>63.414240740740745</v>
      </c>
      <c r="G417" s="739"/>
      <c r="H417" s="132">
        <f t="shared" si="48"/>
        <v>205462.14</v>
      </c>
      <c r="I417" s="156"/>
      <c r="J417" s="39"/>
      <c r="K417" s="39"/>
      <c r="L417" s="39"/>
      <c r="M417" s="39"/>
    </row>
    <row r="418" spans="1:13" ht="45" x14ac:dyDescent="0.2">
      <c r="A418" s="1213"/>
      <c r="B418" s="1499"/>
      <c r="C418" s="673" t="s">
        <v>8</v>
      </c>
      <c r="D418" s="132">
        <v>0</v>
      </c>
      <c r="E418" s="132">
        <v>0</v>
      </c>
      <c r="F418" s="92">
        <v>0</v>
      </c>
      <c r="G418" s="739"/>
      <c r="H418" s="132">
        <f t="shared" si="48"/>
        <v>0</v>
      </c>
      <c r="I418" s="156"/>
      <c r="J418" s="39"/>
      <c r="K418" s="39"/>
      <c r="L418" s="39"/>
      <c r="M418" s="39"/>
    </row>
    <row r="419" spans="1:13" ht="45" x14ac:dyDescent="0.2">
      <c r="A419" s="1213"/>
      <c r="B419" s="1499"/>
      <c r="C419" s="673" t="s">
        <v>2</v>
      </c>
      <c r="D419" s="132">
        <v>0</v>
      </c>
      <c r="E419" s="132">
        <v>0</v>
      </c>
      <c r="F419" s="92">
        <v>0</v>
      </c>
      <c r="G419" s="739"/>
      <c r="H419" s="132">
        <f t="shared" si="48"/>
        <v>0</v>
      </c>
      <c r="I419" s="156"/>
      <c r="J419" s="39"/>
      <c r="K419" s="39"/>
      <c r="L419" s="39"/>
      <c r="M419" s="39"/>
    </row>
    <row r="420" spans="1:13" ht="45" x14ac:dyDescent="0.2">
      <c r="A420" s="1213"/>
      <c r="B420" s="1499"/>
      <c r="C420" s="673" t="s">
        <v>3</v>
      </c>
      <c r="D420" s="132">
        <v>0</v>
      </c>
      <c r="E420" s="132">
        <v>0</v>
      </c>
      <c r="F420" s="92">
        <v>0</v>
      </c>
      <c r="G420" s="739"/>
      <c r="H420" s="132">
        <f t="shared" si="48"/>
        <v>0</v>
      </c>
      <c r="I420" s="723"/>
      <c r="J420" s="39"/>
      <c r="K420" s="39"/>
      <c r="L420" s="39"/>
      <c r="M420" s="39"/>
    </row>
    <row r="421" spans="1:13" ht="45" x14ac:dyDescent="0.2">
      <c r="A421" s="1214"/>
      <c r="B421" s="1349"/>
      <c r="C421" s="673" t="s">
        <v>97</v>
      </c>
      <c r="D421" s="132">
        <v>324000</v>
      </c>
      <c r="E421" s="132">
        <v>205462.14</v>
      </c>
      <c r="F421" s="92">
        <f t="shared" si="44"/>
        <v>63.414240740740745</v>
      </c>
      <c r="G421" s="739" t="s">
        <v>1555</v>
      </c>
      <c r="H421" s="132">
        <f t="shared" si="48"/>
        <v>205462.14</v>
      </c>
      <c r="I421" s="723" t="s">
        <v>1556</v>
      </c>
      <c r="J421" s="39"/>
      <c r="K421" s="39"/>
      <c r="L421" s="39"/>
      <c r="M421" s="39"/>
    </row>
    <row r="422" spans="1:13" x14ac:dyDescent="0.2">
      <c r="A422" s="1220" t="s">
        <v>182</v>
      </c>
      <c r="B422" s="886" t="s">
        <v>185</v>
      </c>
      <c r="C422" s="673" t="s">
        <v>1</v>
      </c>
      <c r="D422" s="132">
        <f>D423+D424+D425+D426</f>
        <v>121000</v>
      </c>
      <c r="E422" s="132">
        <f>E423+E424+E425+E426</f>
        <v>76813.259999999995</v>
      </c>
      <c r="F422" s="92">
        <f t="shared" si="44"/>
        <v>63.48203305785124</v>
      </c>
      <c r="G422" s="739"/>
      <c r="H422" s="132">
        <f t="shared" si="48"/>
        <v>76813.259999999995</v>
      </c>
      <c r="I422" s="156"/>
      <c r="J422" s="39"/>
      <c r="K422" s="39"/>
      <c r="L422" s="39"/>
      <c r="M422" s="39"/>
    </row>
    <row r="423" spans="1:13" ht="45" x14ac:dyDescent="0.2">
      <c r="A423" s="1275"/>
      <c r="B423" s="1499"/>
      <c r="C423" s="673" t="s">
        <v>8</v>
      </c>
      <c r="D423" s="132">
        <v>0</v>
      </c>
      <c r="E423" s="132">
        <v>0</v>
      </c>
      <c r="F423" s="92">
        <v>0</v>
      </c>
      <c r="G423" s="739"/>
      <c r="H423" s="132">
        <f t="shared" si="48"/>
        <v>0</v>
      </c>
      <c r="I423" s="156"/>
      <c r="J423" s="39"/>
      <c r="K423" s="39"/>
      <c r="L423" s="39"/>
      <c r="M423" s="39"/>
    </row>
    <row r="424" spans="1:13" ht="45" x14ac:dyDescent="0.2">
      <c r="A424" s="1275"/>
      <c r="B424" s="1499"/>
      <c r="C424" s="673" t="s">
        <v>2</v>
      </c>
      <c r="D424" s="132">
        <v>0</v>
      </c>
      <c r="E424" s="132">
        <v>0</v>
      </c>
      <c r="F424" s="92">
        <v>0</v>
      </c>
      <c r="G424" s="739"/>
      <c r="H424" s="132">
        <f t="shared" si="48"/>
        <v>0</v>
      </c>
      <c r="I424" s="156"/>
      <c r="J424" s="39"/>
      <c r="K424" s="39"/>
      <c r="L424" s="39"/>
      <c r="M424" s="39"/>
    </row>
    <row r="425" spans="1:13" ht="45" x14ac:dyDescent="0.2">
      <c r="A425" s="1275"/>
      <c r="B425" s="1499"/>
      <c r="C425" s="673" t="s">
        <v>3</v>
      </c>
      <c r="D425" s="132">
        <v>0</v>
      </c>
      <c r="E425" s="132">
        <v>0</v>
      </c>
      <c r="F425" s="92">
        <v>0</v>
      </c>
      <c r="G425" s="739"/>
      <c r="H425" s="132">
        <f t="shared" si="48"/>
        <v>0</v>
      </c>
      <c r="I425" s="156"/>
      <c r="J425" s="39"/>
      <c r="K425" s="39"/>
      <c r="L425" s="39"/>
      <c r="M425" s="39"/>
    </row>
    <row r="426" spans="1:13" ht="45" x14ac:dyDescent="0.2">
      <c r="A426" s="1276"/>
      <c r="B426" s="1349"/>
      <c r="C426" s="671" t="s">
        <v>97</v>
      </c>
      <c r="D426" s="132">
        <v>121000</v>
      </c>
      <c r="E426" s="132">
        <v>76813.259999999995</v>
      </c>
      <c r="F426" s="92">
        <f t="shared" si="44"/>
        <v>63.48203305785124</v>
      </c>
      <c r="G426" s="739" t="s">
        <v>1555</v>
      </c>
      <c r="H426" s="132">
        <f t="shared" si="48"/>
        <v>76813.259999999995</v>
      </c>
      <c r="I426" s="723" t="s">
        <v>1556</v>
      </c>
      <c r="J426" s="39"/>
      <c r="K426" s="39"/>
      <c r="L426" s="39"/>
      <c r="M426" s="39"/>
    </row>
    <row r="427" spans="1:13" x14ac:dyDescent="0.2">
      <c r="A427" s="1220" t="s">
        <v>184</v>
      </c>
      <c r="B427" s="886" t="s">
        <v>187</v>
      </c>
      <c r="C427" s="673" t="s">
        <v>1</v>
      </c>
      <c r="D427" s="132">
        <f>D428+D429+D430+D431</f>
        <v>0</v>
      </c>
      <c r="E427" s="132">
        <f>E428+E429+E430+E431</f>
        <v>0</v>
      </c>
      <c r="F427" s="92">
        <v>0</v>
      </c>
      <c r="G427" s="739"/>
      <c r="H427" s="132">
        <f t="shared" si="48"/>
        <v>0</v>
      </c>
      <c r="I427" s="156"/>
      <c r="J427" s="39"/>
      <c r="K427" s="39"/>
      <c r="L427" s="39"/>
      <c r="M427" s="39"/>
    </row>
    <row r="428" spans="1:13" ht="45" x14ac:dyDescent="0.2">
      <c r="A428" s="1275"/>
      <c r="B428" s="911"/>
      <c r="C428" s="673" t="s">
        <v>8</v>
      </c>
      <c r="D428" s="132">
        <v>0</v>
      </c>
      <c r="E428" s="132">
        <v>0</v>
      </c>
      <c r="F428" s="92">
        <v>0</v>
      </c>
      <c r="G428" s="739"/>
      <c r="H428" s="132">
        <f t="shared" si="48"/>
        <v>0</v>
      </c>
      <c r="I428" s="156"/>
      <c r="J428" s="39"/>
      <c r="K428" s="39"/>
      <c r="L428" s="39"/>
      <c r="M428" s="39"/>
    </row>
    <row r="429" spans="1:13" ht="45" x14ac:dyDescent="0.2">
      <c r="A429" s="1275"/>
      <c r="B429" s="911"/>
      <c r="C429" s="673" t="s">
        <v>2</v>
      </c>
      <c r="D429" s="132">
        <v>0</v>
      </c>
      <c r="E429" s="132">
        <v>0</v>
      </c>
      <c r="F429" s="92">
        <v>0</v>
      </c>
      <c r="G429" s="739"/>
      <c r="H429" s="132">
        <f t="shared" si="48"/>
        <v>0</v>
      </c>
      <c r="I429" s="156"/>
      <c r="J429" s="39"/>
      <c r="K429" s="39"/>
      <c r="L429" s="39"/>
      <c r="M429" s="39"/>
    </row>
    <row r="430" spans="1:13" ht="45" x14ac:dyDescent="0.2">
      <c r="A430" s="1275"/>
      <c r="B430" s="911"/>
      <c r="C430" s="673" t="s">
        <v>3</v>
      </c>
      <c r="D430" s="132">
        <v>0</v>
      </c>
      <c r="E430" s="132">
        <v>0</v>
      </c>
      <c r="F430" s="92">
        <v>0</v>
      </c>
      <c r="G430" s="739"/>
      <c r="H430" s="132">
        <f t="shared" si="48"/>
        <v>0</v>
      </c>
      <c r="I430" s="156"/>
      <c r="J430" s="39"/>
      <c r="K430" s="39"/>
      <c r="L430" s="39"/>
      <c r="M430" s="39"/>
    </row>
    <row r="431" spans="1:13" x14ac:dyDescent="0.2">
      <c r="A431" s="1276"/>
      <c r="B431" s="887"/>
      <c r="C431" s="671" t="s">
        <v>97</v>
      </c>
      <c r="D431" s="132">
        <v>0</v>
      </c>
      <c r="E431" s="132">
        <v>0</v>
      </c>
      <c r="F431" s="92">
        <v>0</v>
      </c>
      <c r="G431" s="739"/>
      <c r="H431" s="132">
        <f t="shared" si="48"/>
        <v>0</v>
      </c>
      <c r="I431" s="156"/>
      <c r="J431" s="39"/>
      <c r="K431" s="39"/>
      <c r="L431" s="39"/>
      <c r="M431" s="39"/>
    </row>
    <row r="432" spans="1:13" x14ac:dyDescent="0.2">
      <c r="A432" s="196" t="s">
        <v>186</v>
      </c>
      <c r="B432" s="886" t="s">
        <v>189</v>
      </c>
      <c r="C432" s="673" t="s">
        <v>1</v>
      </c>
      <c r="D432" s="132">
        <f>D433+D434+D435+D436</f>
        <v>0</v>
      </c>
      <c r="E432" s="132">
        <f>E433+E434+E435+E436</f>
        <v>0</v>
      </c>
      <c r="F432" s="92">
        <v>0</v>
      </c>
      <c r="G432" s="739"/>
      <c r="H432" s="132">
        <f>E432</f>
        <v>0</v>
      </c>
      <c r="I432" s="156"/>
      <c r="J432" s="39"/>
      <c r="K432" s="39"/>
      <c r="L432" s="39"/>
      <c r="M432" s="39"/>
    </row>
    <row r="433" spans="1:13" ht="45" x14ac:dyDescent="0.2">
      <c r="A433" s="741"/>
      <c r="B433" s="1676"/>
      <c r="C433" s="673" t="s">
        <v>8</v>
      </c>
      <c r="D433" s="132">
        <v>0</v>
      </c>
      <c r="E433" s="132">
        <v>0</v>
      </c>
      <c r="F433" s="92">
        <v>0</v>
      </c>
      <c r="G433" s="739"/>
      <c r="H433" s="132">
        <f t="shared" si="48"/>
        <v>0</v>
      </c>
      <c r="I433" s="156"/>
      <c r="J433" s="39"/>
      <c r="K433" s="39"/>
      <c r="L433" s="39"/>
      <c r="M433" s="39"/>
    </row>
    <row r="434" spans="1:13" ht="45" x14ac:dyDescent="0.2">
      <c r="A434" s="741"/>
      <c r="B434" s="1676"/>
      <c r="C434" s="673" t="s">
        <v>2</v>
      </c>
      <c r="D434" s="132">
        <v>0</v>
      </c>
      <c r="E434" s="132">
        <v>0</v>
      </c>
      <c r="F434" s="92">
        <v>0</v>
      </c>
      <c r="G434" s="739"/>
      <c r="H434" s="132">
        <f t="shared" si="48"/>
        <v>0</v>
      </c>
      <c r="I434" s="156"/>
      <c r="J434" s="39"/>
      <c r="K434" s="39"/>
      <c r="L434" s="39"/>
      <c r="M434" s="39"/>
    </row>
    <row r="435" spans="1:13" ht="45" x14ac:dyDescent="0.2">
      <c r="A435" s="741"/>
      <c r="B435" s="1676"/>
      <c r="C435" s="673" t="s">
        <v>3</v>
      </c>
      <c r="D435" s="132">
        <v>0</v>
      </c>
      <c r="E435" s="132">
        <v>0</v>
      </c>
      <c r="F435" s="92">
        <v>0</v>
      </c>
      <c r="G435" s="739"/>
      <c r="H435" s="132">
        <f t="shared" si="48"/>
        <v>0</v>
      </c>
      <c r="I435" s="156"/>
      <c r="J435" s="39"/>
      <c r="K435" s="39"/>
      <c r="L435" s="39"/>
      <c r="M435" s="39"/>
    </row>
    <row r="436" spans="1:13" x14ac:dyDescent="0.2">
      <c r="A436" s="742"/>
      <c r="B436" s="1677"/>
      <c r="C436" s="671" t="s">
        <v>97</v>
      </c>
      <c r="D436" s="132">
        <v>0</v>
      </c>
      <c r="E436" s="132">
        <v>0</v>
      </c>
      <c r="F436" s="92">
        <v>0</v>
      </c>
      <c r="G436" s="739"/>
      <c r="H436" s="132">
        <f t="shared" si="48"/>
        <v>0</v>
      </c>
      <c r="I436" s="156"/>
      <c r="J436" s="39"/>
      <c r="K436" s="39"/>
      <c r="L436" s="39"/>
      <c r="M436" s="39"/>
    </row>
    <row r="437" spans="1:13" x14ac:dyDescent="0.2">
      <c r="A437" s="196" t="s">
        <v>188</v>
      </c>
      <c r="B437" s="886" t="s">
        <v>951</v>
      </c>
      <c r="C437" s="673" t="s">
        <v>1</v>
      </c>
      <c r="D437" s="132">
        <f>D438+D439+D440+D441</f>
        <v>15184.03</v>
      </c>
      <c r="E437" s="132">
        <f>E438+E439+E440+E441</f>
        <v>0</v>
      </c>
      <c r="F437" s="92">
        <f t="shared" si="44"/>
        <v>0</v>
      </c>
      <c r="G437" s="739"/>
      <c r="H437" s="132">
        <f t="shared" si="48"/>
        <v>0</v>
      </c>
      <c r="I437" s="156"/>
      <c r="J437" s="39"/>
      <c r="K437" s="39"/>
      <c r="L437" s="39"/>
      <c r="M437" s="39"/>
    </row>
    <row r="438" spans="1:13" ht="45" x14ac:dyDescent="0.2">
      <c r="A438" s="196"/>
      <c r="B438" s="1499"/>
      <c r="C438" s="673" t="s">
        <v>8</v>
      </c>
      <c r="D438" s="132">
        <f>D443+D448</f>
        <v>0</v>
      </c>
      <c r="E438" s="132">
        <f t="shared" ref="E438:F438" si="51">E443+E448</f>
        <v>0</v>
      </c>
      <c r="F438" s="739">
        <f t="shared" si="51"/>
        <v>0</v>
      </c>
      <c r="G438" s="739"/>
      <c r="H438" s="132">
        <f t="shared" si="48"/>
        <v>0</v>
      </c>
      <c r="I438" s="156"/>
      <c r="J438" s="39"/>
      <c r="K438" s="39"/>
      <c r="L438" s="39"/>
      <c r="M438" s="39"/>
    </row>
    <row r="439" spans="1:13" ht="45" x14ac:dyDescent="0.2">
      <c r="A439" s="741"/>
      <c r="B439" s="1499"/>
      <c r="C439" s="673" t="s">
        <v>2</v>
      </c>
      <c r="D439" s="132">
        <f t="shared" ref="D439:F441" si="52">D444+D449</f>
        <v>5070</v>
      </c>
      <c r="E439" s="132">
        <f t="shared" si="52"/>
        <v>0</v>
      </c>
      <c r="F439" s="739">
        <f t="shared" si="52"/>
        <v>0</v>
      </c>
      <c r="G439" s="739"/>
      <c r="H439" s="132">
        <f t="shared" si="48"/>
        <v>0</v>
      </c>
      <c r="I439" s="156"/>
      <c r="J439" s="39"/>
      <c r="K439" s="39"/>
      <c r="L439" s="39"/>
      <c r="M439" s="39"/>
    </row>
    <row r="440" spans="1:13" ht="45" x14ac:dyDescent="0.2">
      <c r="A440" s="741"/>
      <c r="B440" s="1499"/>
      <c r="C440" s="673" t="s">
        <v>3</v>
      </c>
      <c r="D440" s="132">
        <f t="shared" si="52"/>
        <v>10114.030000000001</v>
      </c>
      <c r="E440" s="132">
        <f t="shared" si="52"/>
        <v>0</v>
      </c>
      <c r="F440" s="739">
        <f t="shared" si="52"/>
        <v>0</v>
      </c>
      <c r="G440" s="739"/>
      <c r="H440" s="132">
        <f t="shared" si="48"/>
        <v>0</v>
      </c>
      <c r="I440" s="156"/>
      <c r="J440" s="39"/>
      <c r="K440" s="39"/>
      <c r="L440" s="39"/>
      <c r="M440" s="39"/>
    </row>
    <row r="441" spans="1:13" x14ac:dyDescent="0.2">
      <c r="A441" s="742"/>
      <c r="B441" s="1349"/>
      <c r="C441" s="671" t="s">
        <v>97</v>
      </c>
      <c r="D441" s="132">
        <f>D446+D451</f>
        <v>0</v>
      </c>
      <c r="E441" s="132">
        <f t="shared" si="52"/>
        <v>0</v>
      </c>
      <c r="F441" s="739">
        <f t="shared" si="52"/>
        <v>0</v>
      </c>
      <c r="G441" s="739"/>
      <c r="H441" s="132">
        <f t="shared" si="48"/>
        <v>0</v>
      </c>
      <c r="I441" s="156"/>
      <c r="J441" s="39"/>
      <c r="K441" s="39"/>
      <c r="L441" s="39"/>
      <c r="M441" s="39"/>
    </row>
    <row r="442" spans="1:13" x14ac:dyDescent="0.2">
      <c r="A442" s="196" t="s">
        <v>952</v>
      </c>
      <c r="B442" s="1674" t="s">
        <v>190</v>
      </c>
      <c r="C442" s="673" t="s">
        <v>1</v>
      </c>
      <c r="D442" s="132">
        <f>D443+D444+D445+D446</f>
        <v>6500</v>
      </c>
      <c r="E442" s="132">
        <f>E443+E444+E445+E446</f>
        <v>0</v>
      </c>
      <c r="F442" s="92">
        <f t="shared" si="44"/>
        <v>0</v>
      </c>
      <c r="G442" s="739"/>
      <c r="H442" s="132">
        <f t="shared" si="48"/>
        <v>0</v>
      </c>
      <c r="I442" s="156"/>
      <c r="J442" s="39"/>
      <c r="K442" s="39"/>
      <c r="L442" s="39"/>
      <c r="M442" s="39"/>
    </row>
    <row r="443" spans="1:13" ht="45" x14ac:dyDescent="0.2">
      <c r="A443" s="741"/>
      <c r="B443" s="1499"/>
      <c r="C443" s="673" t="s">
        <v>8</v>
      </c>
      <c r="D443" s="132">
        <v>0</v>
      </c>
      <c r="E443" s="132">
        <v>0</v>
      </c>
      <c r="F443" s="92">
        <v>0</v>
      </c>
      <c r="G443" s="739"/>
      <c r="H443" s="132">
        <f t="shared" si="48"/>
        <v>0</v>
      </c>
      <c r="I443" s="156"/>
      <c r="J443" s="39"/>
      <c r="K443" s="39"/>
      <c r="L443" s="39"/>
      <c r="M443" s="39"/>
    </row>
    <row r="444" spans="1:13" ht="45" x14ac:dyDescent="0.2">
      <c r="A444" s="741"/>
      <c r="B444" s="1499"/>
      <c r="C444" s="673" t="s">
        <v>2</v>
      </c>
      <c r="D444" s="132">
        <v>5070</v>
      </c>
      <c r="E444" s="132">
        <v>0</v>
      </c>
      <c r="F444" s="92">
        <f t="shared" si="44"/>
        <v>0</v>
      </c>
      <c r="G444" s="739"/>
      <c r="H444" s="132">
        <f t="shared" si="48"/>
        <v>0</v>
      </c>
      <c r="I444" s="886" t="s">
        <v>1557</v>
      </c>
      <c r="J444" s="39"/>
      <c r="K444" s="39"/>
      <c r="L444" s="39"/>
      <c r="M444" s="39"/>
    </row>
    <row r="445" spans="1:13" ht="45" x14ac:dyDescent="0.2">
      <c r="A445" s="741"/>
      <c r="B445" s="1499"/>
      <c r="C445" s="673" t="s">
        <v>3</v>
      </c>
      <c r="D445" s="132">
        <v>1430</v>
      </c>
      <c r="E445" s="132">
        <v>0</v>
      </c>
      <c r="F445" s="92">
        <f t="shared" si="44"/>
        <v>0</v>
      </c>
      <c r="G445" s="739"/>
      <c r="H445" s="132">
        <f t="shared" si="48"/>
        <v>0</v>
      </c>
      <c r="I445" s="1349"/>
      <c r="J445" s="39"/>
      <c r="K445" s="39"/>
      <c r="L445" s="39"/>
      <c r="M445" s="39"/>
    </row>
    <row r="446" spans="1:13" x14ac:dyDescent="0.2">
      <c r="A446" s="742"/>
      <c r="B446" s="1349"/>
      <c r="C446" s="671" t="s">
        <v>97</v>
      </c>
      <c r="D446" s="132">
        <v>0</v>
      </c>
      <c r="E446" s="132">
        <v>0</v>
      </c>
      <c r="F446" s="92">
        <v>0</v>
      </c>
      <c r="G446" s="739"/>
      <c r="H446" s="132">
        <f t="shared" si="48"/>
        <v>0</v>
      </c>
      <c r="I446" s="156"/>
      <c r="J446" s="39"/>
      <c r="K446" s="39"/>
      <c r="L446" s="39"/>
      <c r="M446" s="39"/>
    </row>
    <row r="447" spans="1:13" x14ac:dyDescent="0.2">
      <c r="A447" s="196" t="s">
        <v>953</v>
      </c>
      <c r="B447" s="886" t="s">
        <v>191</v>
      </c>
      <c r="C447" s="673" t="s">
        <v>1</v>
      </c>
      <c r="D447" s="132">
        <f>D448+D449+D450+D451</f>
        <v>8684.0300000000007</v>
      </c>
      <c r="E447" s="132">
        <f>E448+E449+E450+E451</f>
        <v>0</v>
      </c>
      <c r="F447" s="92">
        <f t="shared" si="44"/>
        <v>0</v>
      </c>
      <c r="G447" s="739"/>
      <c r="H447" s="132">
        <f t="shared" si="48"/>
        <v>0</v>
      </c>
      <c r="I447" s="156"/>
      <c r="J447" s="39"/>
      <c r="K447" s="39"/>
      <c r="L447" s="39"/>
      <c r="M447" s="39"/>
    </row>
    <row r="448" spans="1:13" ht="45" x14ac:dyDescent="0.2">
      <c r="A448" s="196"/>
      <c r="B448" s="911"/>
      <c r="C448" s="673" t="s">
        <v>8</v>
      </c>
      <c r="D448" s="132">
        <v>0</v>
      </c>
      <c r="E448" s="132">
        <v>0</v>
      </c>
      <c r="F448" s="92">
        <v>0</v>
      </c>
      <c r="G448" s="739"/>
      <c r="H448" s="132">
        <f t="shared" si="48"/>
        <v>0</v>
      </c>
      <c r="I448" s="156"/>
      <c r="J448" s="39"/>
      <c r="K448" s="39"/>
      <c r="L448" s="39"/>
      <c r="M448" s="39"/>
    </row>
    <row r="449" spans="1:13" ht="45" x14ac:dyDescent="0.2">
      <c r="A449" s="741"/>
      <c r="B449" s="911"/>
      <c r="C449" s="673" t="s">
        <v>2</v>
      </c>
      <c r="D449" s="132">
        <v>0</v>
      </c>
      <c r="E449" s="132">
        <v>0</v>
      </c>
      <c r="F449" s="92">
        <v>0</v>
      </c>
      <c r="G449" s="739"/>
      <c r="H449" s="132">
        <f t="shared" si="48"/>
        <v>0</v>
      </c>
      <c r="I449" s="156"/>
      <c r="J449" s="39"/>
      <c r="K449" s="39"/>
      <c r="L449" s="39"/>
      <c r="M449" s="39"/>
    </row>
    <row r="450" spans="1:13" ht="75" x14ac:dyDescent="0.2">
      <c r="A450" s="741"/>
      <c r="B450" s="911"/>
      <c r="C450" s="673" t="s">
        <v>3</v>
      </c>
      <c r="D450" s="132">
        <v>8684.0300000000007</v>
      </c>
      <c r="E450" s="132">
        <v>0</v>
      </c>
      <c r="F450" s="92">
        <f t="shared" si="44"/>
        <v>0</v>
      </c>
      <c r="G450" s="739"/>
      <c r="H450" s="132">
        <f t="shared" si="48"/>
        <v>0</v>
      </c>
      <c r="I450" s="723" t="s">
        <v>1557</v>
      </c>
      <c r="J450" s="39"/>
      <c r="K450" s="39"/>
      <c r="L450" s="39"/>
      <c r="M450" s="39"/>
    </row>
    <row r="451" spans="1:13" x14ac:dyDescent="0.2">
      <c r="A451" s="741"/>
      <c r="B451" s="887"/>
      <c r="C451" s="671" t="s">
        <v>97</v>
      </c>
      <c r="D451" s="132">
        <v>0</v>
      </c>
      <c r="E451" s="132">
        <v>0</v>
      </c>
      <c r="F451" s="92">
        <v>0</v>
      </c>
      <c r="G451" s="739"/>
      <c r="H451" s="132">
        <f t="shared" si="48"/>
        <v>0</v>
      </c>
      <c r="I451" s="156"/>
      <c r="J451" s="39"/>
      <c r="K451" s="39"/>
      <c r="L451" s="39"/>
      <c r="M451" s="39"/>
    </row>
    <row r="452" spans="1:13" x14ac:dyDescent="0.2">
      <c r="A452" s="1220" t="s">
        <v>105</v>
      </c>
      <c r="B452" s="886" t="s">
        <v>1051</v>
      </c>
      <c r="C452" s="673" t="s">
        <v>1</v>
      </c>
      <c r="D452" s="132">
        <f>D453+D454+D455+D456</f>
        <v>0</v>
      </c>
      <c r="E452" s="132">
        <f>E453+E454+E455+E456</f>
        <v>0</v>
      </c>
      <c r="F452" s="92">
        <v>0</v>
      </c>
      <c r="G452" s="739"/>
      <c r="H452" s="132">
        <f t="shared" si="48"/>
        <v>0</v>
      </c>
      <c r="I452" s="156"/>
      <c r="J452" s="39"/>
      <c r="K452" s="39"/>
      <c r="L452" s="39"/>
      <c r="M452" s="39"/>
    </row>
    <row r="453" spans="1:13" ht="45" x14ac:dyDescent="0.2">
      <c r="A453" s="1213"/>
      <c r="B453" s="1673"/>
      <c r="C453" s="673" t="s">
        <v>8</v>
      </c>
      <c r="D453" s="132">
        <f t="shared" ref="D453:E456" si="53">D458</f>
        <v>0</v>
      </c>
      <c r="E453" s="132">
        <f t="shared" si="53"/>
        <v>0</v>
      </c>
      <c r="F453" s="92">
        <v>0</v>
      </c>
      <c r="G453" s="739"/>
      <c r="H453" s="132">
        <f t="shared" si="48"/>
        <v>0</v>
      </c>
      <c r="I453" s="156"/>
      <c r="J453" s="39"/>
      <c r="K453" s="39"/>
      <c r="L453" s="39"/>
      <c r="M453" s="39"/>
    </row>
    <row r="454" spans="1:13" ht="45" x14ac:dyDescent="0.2">
      <c r="A454" s="1213"/>
      <c r="B454" s="1673"/>
      <c r="C454" s="673" t="s">
        <v>2</v>
      </c>
      <c r="D454" s="132">
        <f t="shared" si="53"/>
        <v>0</v>
      </c>
      <c r="E454" s="132">
        <f t="shared" si="53"/>
        <v>0</v>
      </c>
      <c r="F454" s="92">
        <v>0</v>
      </c>
      <c r="G454" s="739"/>
      <c r="H454" s="132">
        <f t="shared" si="48"/>
        <v>0</v>
      </c>
      <c r="I454" s="156"/>
      <c r="J454" s="39"/>
      <c r="K454" s="39"/>
      <c r="L454" s="39"/>
      <c r="M454" s="39"/>
    </row>
    <row r="455" spans="1:13" ht="45" x14ac:dyDescent="0.2">
      <c r="A455" s="1213"/>
      <c r="B455" s="1673"/>
      <c r="C455" s="673" t="s">
        <v>3</v>
      </c>
      <c r="D455" s="132">
        <f t="shared" si="53"/>
        <v>0</v>
      </c>
      <c r="E455" s="132">
        <f t="shared" si="53"/>
        <v>0</v>
      </c>
      <c r="F455" s="92">
        <v>0</v>
      </c>
      <c r="G455" s="739"/>
      <c r="H455" s="132">
        <f t="shared" si="48"/>
        <v>0</v>
      </c>
      <c r="I455" s="704"/>
      <c r="J455" s="39"/>
      <c r="K455" s="39"/>
      <c r="L455" s="39"/>
      <c r="M455" s="39"/>
    </row>
    <row r="456" spans="1:13" x14ac:dyDescent="0.2">
      <c r="A456" s="1214"/>
      <c r="B456" s="1222"/>
      <c r="C456" s="673" t="s">
        <v>97</v>
      </c>
      <c r="D456" s="132">
        <f t="shared" si="53"/>
        <v>0</v>
      </c>
      <c r="E456" s="132">
        <f t="shared" si="53"/>
        <v>0</v>
      </c>
      <c r="F456" s="92">
        <v>0</v>
      </c>
      <c r="G456" s="739"/>
      <c r="H456" s="132">
        <f t="shared" si="48"/>
        <v>0</v>
      </c>
      <c r="I456" s="156"/>
      <c r="J456" s="39"/>
      <c r="K456" s="39"/>
      <c r="L456" s="39"/>
      <c r="M456" s="39"/>
    </row>
    <row r="457" spans="1:13" x14ac:dyDescent="0.2">
      <c r="A457" s="1212" t="s">
        <v>192</v>
      </c>
      <c r="B457" s="886" t="s">
        <v>193</v>
      </c>
      <c r="C457" s="673" t="s">
        <v>1</v>
      </c>
      <c r="D457" s="132">
        <f>D458+D459+D460+D461</f>
        <v>0</v>
      </c>
      <c r="E457" s="132">
        <f>E458+E459+E460+E461</f>
        <v>0</v>
      </c>
      <c r="F457" s="92">
        <v>0</v>
      </c>
      <c r="G457" s="739"/>
      <c r="H457" s="132">
        <f t="shared" si="48"/>
        <v>0</v>
      </c>
      <c r="I457" s="156"/>
      <c r="J457" s="39"/>
      <c r="K457" s="39"/>
      <c r="L457" s="39"/>
      <c r="M457" s="39"/>
    </row>
    <row r="458" spans="1:13" ht="45" x14ac:dyDescent="0.2">
      <c r="A458" s="1275"/>
      <c r="B458" s="1499"/>
      <c r="C458" s="673" t="s">
        <v>8</v>
      </c>
      <c r="D458" s="132">
        <v>0</v>
      </c>
      <c r="E458" s="132">
        <v>0</v>
      </c>
      <c r="F458" s="92">
        <v>0</v>
      </c>
      <c r="G458" s="739"/>
      <c r="H458" s="132">
        <f t="shared" si="48"/>
        <v>0</v>
      </c>
      <c r="I458" s="156"/>
      <c r="J458" s="39"/>
      <c r="K458" s="39"/>
      <c r="L458" s="39"/>
      <c r="M458" s="39"/>
    </row>
    <row r="459" spans="1:13" ht="45" x14ac:dyDescent="0.2">
      <c r="A459" s="1275"/>
      <c r="B459" s="1499"/>
      <c r="C459" s="673" t="s">
        <v>2</v>
      </c>
      <c r="D459" s="132">
        <v>0</v>
      </c>
      <c r="E459" s="132">
        <v>0</v>
      </c>
      <c r="F459" s="92">
        <v>0</v>
      </c>
      <c r="G459" s="739"/>
      <c r="H459" s="132">
        <f t="shared" si="48"/>
        <v>0</v>
      </c>
      <c r="I459" s="156"/>
      <c r="J459" s="39"/>
      <c r="K459" s="39"/>
      <c r="L459" s="39"/>
      <c r="M459" s="39"/>
    </row>
    <row r="460" spans="1:13" ht="45" x14ac:dyDescent="0.2">
      <c r="A460" s="1275"/>
      <c r="B460" s="1499"/>
      <c r="C460" s="673" t="s">
        <v>3</v>
      </c>
      <c r="D460" s="132">
        <v>0</v>
      </c>
      <c r="E460" s="132">
        <v>0</v>
      </c>
      <c r="F460" s="92">
        <v>0</v>
      </c>
      <c r="G460" s="739"/>
      <c r="H460" s="132">
        <f t="shared" si="48"/>
        <v>0</v>
      </c>
      <c r="I460" s="156"/>
      <c r="J460" s="39"/>
      <c r="K460" s="39"/>
      <c r="L460" s="39"/>
      <c r="M460" s="39"/>
    </row>
    <row r="461" spans="1:13" x14ac:dyDescent="0.2">
      <c r="A461" s="1276"/>
      <c r="B461" s="1349"/>
      <c r="C461" s="673" t="s">
        <v>97</v>
      </c>
      <c r="D461" s="132">
        <v>0</v>
      </c>
      <c r="E461" s="132">
        <v>0</v>
      </c>
      <c r="F461" s="92">
        <v>0</v>
      </c>
      <c r="G461" s="739"/>
      <c r="H461" s="132">
        <f t="shared" si="48"/>
        <v>0</v>
      </c>
      <c r="I461" s="156"/>
      <c r="J461" s="39"/>
      <c r="K461" s="39"/>
      <c r="L461" s="39"/>
      <c r="M461" s="39"/>
    </row>
    <row r="462" spans="1:13" x14ac:dyDescent="0.2">
      <c r="A462" s="1220" t="s">
        <v>107</v>
      </c>
      <c r="B462" s="886" t="s">
        <v>1052</v>
      </c>
      <c r="C462" s="673" t="s">
        <v>1</v>
      </c>
      <c r="D462" s="132">
        <f>D463+D464+D465+D466</f>
        <v>1500</v>
      </c>
      <c r="E462" s="132">
        <f>E463+E464+E465+E466</f>
        <v>1479.26</v>
      </c>
      <c r="F462" s="92">
        <f>E462/D462*100</f>
        <v>98.617333333333335</v>
      </c>
      <c r="G462" s="739"/>
      <c r="H462" s="132">
        <f t="shared" si="48"/>
        <v>1479.26</v>
      </c>
      <c r="I462" s="156"/>
      <c r="J462" s="39"/>
      <c r="K462" s="39"/>
      <c r="L462" s="39"/>
      <c r="M462" s="39"/>
    </row>
    <row r="463" spans="1:13" ht="45" x14ac:dyDescent="0.2">
      <c r="A463" s="1275"/>
      <c r="B463" s="1673"/>
      <c r="C463" s="673" t="s">
        <v>8</v>
      </c>
      <c r="D463" s="132">
        <v>0</v>
      </c>
      <c r="E463" s="132">
        <v>0</v>
      </c>
      <c r="F463" s="92">
        <v>0</v>
      </c>
      <c r="G463" s="739"/>
      <c r="H463" s="132">
        <f t="shared" si="48"/>
        <v>0</v>
      </c>
      <c r="I463" s="156"/>
      <c r="J463" s="39"/>
      <c r="K463" s="39"/>
      <c r="L463" s="39"/>
      <c r="M463" s="39"/>
    </row>
    <row r="464" spans="1:13" ht="45" x14ac:dyDescent="0.2">
      <c r="A464" s="1275"/>
      <c r="B464" s="1673"/>
      <c r="C464" s="673" t="s">
        <v>2</v>
      </c>
      <c r="D464" s="132">
        <v>0</v>
      </c>
      <c r="E464" s="132">
        <v>0</v>
      </c>
      <c r="F464" s="92">
        <v>0</v>
      </c>
      <c r="G464" s="739"/>
      <c r="H464" s="132">
        <f t="shared" si="48"/>
        <v>0</v>
      </c>
      <c r="I464" s="156"/>
      <c r="J464" s="39"/>
      <c r="K464" s="39"/>
      <c r="L464" s="39"/>
      <c r="M464" s="39"/>
    </row>
    <row r="465" spans="1:13" ht="120" x14ac:dyDescent="0.2">
      <c r="A465" s="1275"/>
      <c r="B465" s="1673"/>
      <c r="C465" s="673" t="s">
        <v>3</v>
      </c>
      <c r="D465" s="132">
        <v>1500</v>
      </c>
      <c r="E465" s="132">
        <f>1182+297.26</f>
        <v>1479.26</v>
      </c>
      <c r="F465" s="92">
        <f>E465/D465*100</f>
        <v>98.617333333333335</v>
      </c>
      <c r="G465" s="739" t="s">
        <v>1558</v>
      </c>
      <c r="H465" s="132">
        <f t="shared" si="48"/>
        <v>1479.26</v>
      </c>
      <c r="I465" s="723" t="s">
        <v>1573</v>
      </c>
      <c r="J465" s="39"/>
      <c r="K465" s="39"/>
      <c r="L465" s="39"/>
      <c r="M465" s="39"/>
    </row>
    <row r="466" spans="1:13" x14ac:dyDescent="0.2">
      <c r="A466" s="1276"/>
      <c r="B466" s="1222"/>
      <c r="C466" s="673" t="s">
        <v>97</v>
      </c>
      <c r="D466" s="132">
        <v>0</v>
      </c>
      <c r="E466" s="132">
        <v>0</v>
      </c>
      <c r="F466" s="92">
        <v>0</v>
      </c>
      <c r="G466" s="739"/>
      <c r="H466" s="132">
        <f t="shared" si="48"/>
        <v>0</v>
      </c>
      <c r="I466" s="156"/>
      <c r="J466" s="39"/>
      <c r="K466" s="39"/>
      <c r="L466" s="39"/>
      <c r="M466" s="39"/>
    </row>
    <row r="467" spans="1:13" x14ac:dyDescent="0.2">
      <c r="A467" s="1220" t="s">
        <v>135</v>
      </c>
      <c r="B467" s="886" t="s">
        <v>1053</v>
      </c>
      <c r="C467" s="673" t="s">
        <v>1</v>
      </c>
      <c r="D467" s="132">
        <f>D468+D469+D470+D471</f>
        <v>200</v>
      </c>
      <c r="E467" s="132">
        <f>E468+E469+E470+E471</f>
        <v>196.44</v>
      </c>
      <c r="F467" s="92">
        <f t="shared" ref="F467:F475" si="54">E467/D467*100</f>
        <v>98.22</v>
      </c>
      <c r="G467" s="739"/>
      <c r="H467" s="132">
        <f t="shared" si="48"/>
        <v>196.44</v>
      </c>
      <c r="I467" s="156"/>
      <c r="J467" s="39"/>
      <c r="K467" s="39"/>
      <c r="L467" s="39"/>
      <c r="M467" s="39"/>
    </row>
    <row r="468" spans="1:13" ht="45" x14ac:dyDescent="0.2">
      <c r="A468" s="1275"/>
      <c r="B468" s="1673"/>
      <c r="C468" s="673" t="s">
        <v>8</v>
      </c>
      <c r="D468" s="132">
        <v>0</v>
      </c>
      <c r="E468" s="132">
        <v>0</v>
      </c>
      <c r="F468" s="92">
        <v>0</v>
      </c>
      <c r="G468" s="739"/>
      <c r="H468" s="132">
        <f t="shared" si="48"/>
        <v>0</v>
      </c>
      <c r="I468" s="156"/>
      <c r="J468" s="39"/>
      <c r="K468" s="39"/>
      <c r="L468" s="39"/>
      <c r="M468" s="39"/>
    </row>
    <row r="469" spans="1:13" ht="45" x14ac:dyDescent="0.2">
      <c r="A469" s="1275"/>
      <c r="B469" s="1673"/>
      <c r="C469" s="673" t="s">
        <v>2</v>
      </c>
      <c r="D469" s="132">
        <v>0</v>
      </c>
      <c r="E469" s="132">
        <v>0</v>
      </c>
      <c r="F469" s="92">
        <v>0</v>
      </c>
      <c r="G469" s="739"/>
      <c r="H469" s="132">
        <f t="shared" si="48"/>
        <v>0</v>
      </c>
      <c r="I469" s="156"/>
      <c r="J469" s="39"/>
      <c r="K469" s="39"/>
      <c r="L469" s="39"/>
      <c r="M469" s="39"/>
    </row>
    <row r="470" spans="1:13" ht="75" x14ac:dyDescent="0.2">
      <c r="A470" s="1275"/>
      <c r="B470" s="1673"/>
      <c r="C470" s="673" t="s">
        <v>3</v>
      </c>
      <c r="D470" s="132">
        <v>200</v>
      </c>
      <c r="E470" s="132">
        <v>196.44</v>
      </c>
      <c r="F470" s="92">
        <f t="shared" si="54"/>
        <v>98.22</v>
      </c>
      <c r="G470" s="739" t="s">
        <v>1559</v>
      </c>
      <c r="H470" s="132">
        <f t="shared" si="48"/>
        <v>196.44</v>
      </c>
      <c r="I470" s="723" t="s">
        <v>1574</v>
      </c>
      <c r="J470" s="39"/>
      <c r="K470" s="39"/>
      <c r="L470" s="39"/>
      <c r="M470" s="39"/>
    </row>
    <row r="471" spans="1:13" x14ac:dyDescent="0.2">
      <c r="A471" s="1276"/>
      <c r="B471" s="1222"/>
      <c r="C471" s="673" t="s">
        <v>97</v>
      </c>
      <c r="D471" s="132">
        <v>0</v>
      </c>
      <c r="E471" s="132">
        <v>0</v>
      </c>
      <c r="F471" s="92">
        <v>0</v>
      </c>
      <c r="G471" s="739"/>
      <c r="H471" s="132">
        <f t="shared" si="48"/>
        <v>0</v>
      </c>
      <c r="I471" s="156"/>
      <c r="J471" s="39"/>
      <c r="K471" s="39"/>
      <c r="L471" s="39"/>
      <c r="M471" s="39"/>
    </row>
    <row r="472" spans="1:13" x14ac:dyDescent="0.2">
      <c r="A472" s="1486" t="s">
        <v>136</v>
      </c>
      <c r="B472" s="1498" t="s">
        <v>1560</v>
      </c>
      <c r="C472" s="673" t="s">
        <v>1</v>
      </c>
      <c r="D472" s="132">
        <f>D473</f>
        <v>252000</v>
      </c>
      <c r="E472" s="132">
        <f>E473</f>
        <v>252000</v>
      </c>
      <c r="F472" s="92">
        <f t="shared" si="54"/>
        <v>100</v>
      </c>
      <c r="G472" s="739"/>
      <c r="H472" s="132"/>
      <c r="I472" s="156"/>
      <c r="J472" s="39"/>
      <c r="K472" s="39"/>
      <c r="L472" s="39"/>
      <c r="M472" s="39"/>
    </row>
    <row r="473" spans="1:13" ht="45" x14ac:dyDescent="0.2">
      <c r="A473" s="1041"/>
      <c r="B473" s="1528"/>
      <c r="C473" s="673" t="s">
        <v>3</v>
      </c>
      <c r="D473" s="132">
        <v>252000</v>
      </c>
      <c r="E473" s="132">
        <v>252000</v>
      </c>
      <c r="F473" s="92">
        <f t="shared" si="54"/>
        <v>100</v>
      </c>
      <c r="G473" s="739"/>
      <c r="H473" s="132"/>
      <c r="I473" s="156"/>
      <c r="J473" s="39"/>
      <c r="K473" s="39"/>
      <c r="L473" s="39"/>
      <c r="M473" s="39"/>
    </row>
    <row r="474" spans="1:13" x14ac:dyDescent="0.2">
      <c r="A474" s="1487" t="s">
        <v>138</v>
      </c>
      <c r="B474" s="1498" t="s">
        <v>1561</v>
      </c>
      <c r="C474" s="673" t="s">
        <v>1</v>
      </c>
      <c r="D474" s="132">
        <f>D475</f>
        <v>100</v>
      </c>
      <c r="E474" s="132">
        <f>E475</f>
        <v>100</v>
      </c>
      <c r="F474" s="92">
        <f t="shared" si="54"/>
        <v>100</v>
      </c>
      <c r="G474" s="739"/>
      <c r="H474" s="132"/>
      <c r="I474" s="156"/>
      <c r="J474" s="39"/>
      <c r="K474" s="39"/>
      <c r="L474" s="39"/>
      <c r="M474" s="39"/>
    </row>
    <row r="475" spans="1:13" ht="90" x14ac:dyDescent="0.2">
      <c r="A475" s="1041"/>
      <c r="B475" s="1349"/>
      <c r="C475" s="673" t="s">
        <v>3</v>
      </c>
      <c r="D475" s="132">
        <v>100</v>
      </c>
      <c r="E475" s="132">
        <v>100</v>
      </c>
      <c r="F475" s="92">
        <f t="shared" si="54"/>
        <v>100</v>
      </c>
      <c r="G475" s="732" t="s">
        <v>1575</v>
      </c>
      <c r="H475" s="132"/>
      <c r="I475" s="156" t="s">
        <v>1576</v>
      </c>
      <c r="J475" s="39"/>
      <c r="K475" s="39"/>
      <c r="L475" s="39"/>
      <c r="M475" s="39"/>
    </row>
    <row r="476" spans="1:13" x14ac:dyDescent="0.2">
      <c r="A476" s="1212">
        <v>3</v>
      </c>
      <c r="B476" s="912" t="s">
        <v>1054</v>
      </c>
      <c r="C476" s="673" t="s">
        <v>1</v>
      </c>
      <c r="D476" s="132">
        <f>D477+D478+D479+D480</f>
        <v>46735.7</v>
      </c>
      <c r="E476" s="132">
        <f>E477+E478+E479+E480</f>
        <v>46056.03</v>
      </c>
      <c r="F476" s="92">
        <f>E476/D476*100</f>
        <v>98.545715587869665</v>
      </c>
      <c r="G476" s="679"/>
      <c r="H476" s="132">
        <f t="shared" si="48"/>
        <v>46056.03</v>
      </c>
      <c r="I476" s="156"/>
      <c r="J476" s="39"/>
      <c r="K476" s="39"/>
      <c r="L476" s="39"/>
      <c r="M476" s="39"/>
    </row>
    <row r="477" spans="1:13" ht="45" x14ac:dyDescent="0.2">
      <c r="A477" s="1213"/>
      <c r="B477" s="1673"/>
      <c r="C477" s="673" t="s">
        <v>8</v>
      </c>
      <c r="D477" s="132">
        <f t="shared" ref="D477:E480" si="55">D482</f>
        <v>0</v>
      </c>
      <c r="E477" s="132">
        <f t="shared" si="55"/>
        <v>0</v>
      </c>
      <c r="F477" s="92">
        <v>0</v>
      </c>
      <c r="G477" s="739"/>
      <c r="H477" s="132">
        <f t="shared" si="48"/>
        <v>0</v>
      </c>
      <c r="I477" s="156"/>
      <c r="J477" s="39"/>
      <c r="K477" s="39"/>
      <c r="L477" s="39"/>
      <c r="M477" s="39"/>
    </row>
    <row r="478" spans="1:13" ht="45" x14ac:dyDescent="0.2">
      <c r="A478" s="1213"/>
      <c r="B478" s="1673"/>
      <c r="C478" s="673" t="s">
        <v>2</v>
      </c>
      <c r="D478" s="132">
        <f t="shared" si="55"/>
        <v>19332</v>
      </c>
      <c r="E478" s="132">
        <f t="shared" si="55"/>
        <v>19331.32</v>
      </c>
      <c r="F478" s="92">
        <f t="shared" ref="F478:F489" si="56">E478/D478*100</f>
        <v>99.996482516035584</v>
      </c>
      <c r="G478" s="739"/>
      <c r="H478" s="132">
        <f t="shared" si="48"/>
        <v>19331.32</v>
      </c>
      <c r="I478" s="156"/>
      <c r="J478" s="39"/>
      <c r="K478" s="39"/>
      <c r="L478" s="39"/>
      <c r="M478" s="39"/>
    </row>
    <row r="479" spans="1:13" ht="45" x14ac:dyDescent="0.2">
      <c r="A479" s="1213"/>
      <c r="B479" s="1673"/>
      <c r="C479" s="673" t="s">
        <v>3</v>
      </c>
      <c r="D479" s="132">
        <f t="shared" si="55"/>
        <v>27403.7</v>
      </c>
      <c r="E479" s="132">
        <f t="shared" si="55"/>
        <v>26724.71</v>
      </c>
      <c r="F479" s="92">
        <f t="shared" si="56"/>
        <v>97.522268890697234</v>
      </c>
      <c r="G479" s="739"/>
      <c r="H479" s="132">
        <f t="shared" ref="H479:H551" si="57">E479</f>
        <v>26724.71</v>
      </c>
      <c r="I479" s="156"/>
      <c r="J479" s="39"/>
      <c r="K479" s="39"/>
      <c r="L479" s="39"/>
      <c r="M479" s="39"/>
    </row>
    <row r="480" spans="1:13" x14ac:dyDescent="0.2">
      <c r="A480" s="1214"/>
      <c r="B480" s="1222"/>
      <c r="C480" s="673" t="s">
        <v>97</v>
      </c>
      <c r="D480" s="132">
        <f t="shared" si="55"/>
        <v>0</v>
      </c>
      <c r="E480" s="132">
        <f t="shared" si="55"/>
        <v>0</v>
      </c>
      <c r="F480" s="92">
        <v>0</v>
      </c>
      <c r="G480" s="739"/>
      <c r="H480" s="132">
        <f t="shared" si="57"/>
        <v>0</v>
      </c>
      <c r="I480" s="156"/>
      <c r="J480" s="39"/>
      <c r="K480" s="39"/>
      <c r="L480" s="39"/>
      <c r="M480" s="39"/>
    </row>
    <row r="481" spans="1:13" x14ac:dyDescent="0.2">
      <c r="A481" s="1488" t="s">
        <v>24</v>
      </c>
      <c r="B481" s="886" t="s">
        <v>1055</v>
      </c>
      <c r="C481" s="673" t="s">
        <v>1</v>
      </c>
      <c r="D481" s="132">
        <f>D482+D483+D484+D485</f>
        <v>46735.7</v>
      </c>
      <c r="E481" s="132">
        <f>E482+E483+E484+E485</f>
        <v>46056.03</v>
      </c>
      <c r="F481" s="92">
        <f t="shared" si="56"/>
        <v>98.545715587869665</v>
      </c>
      <c r="G481" s="739"/>
      <c r="H481" s="132">
        <f t="shared" si="57"/>
        <v>46056.03</v>
      </c>
      <c r="I481" s="156"/>
      <c r="J481" s="39"/>
      <c r="K481" s="39"/>
      <c r="L481" s="39"/>
      <c r="M481" s="39"/>
    </row>
    <row r="482" spans="1:13" ht="45" x14ac:dyDescent="0.2">
      <c r="A482" s="1213"/>
      <c r="B482" s="1673"/>
      <c r="C482" s="673" t="s">
        <v>8</v>
      </c>
      <c r="D482" s="132">
        <f>D487+D492+D497+D502+D507+D512+D517+D522</f>
        <v>0</v>
      </c>
      <c r="E482" s="132">
        <f t="shared" ref="E482" si="58">E487+E492+E497+E502+E507+E512+E517+E522</f>
        <v>0</v>
      </c>
      <c r="F482" s="92">
        <v>0</v>
      </c>
      <c r="G482" s="739"/>
      <c r="H482" s="132">
        <f t="shared" si="57"/>
        <v>0</v>
      </c>
      <c r="I482" s="156"/>
      <c r="J482" s="39"/>
      <c r="K482" s="39"/>
      <c r="L482" s="39"/>
      <c r="M482" s="39"/>
    </row>
    <row r="483" spans="1:13" ht="45" x14ac:dyDescent="0.2">
      <c r="A483" s="1213"/>
      <c r="B483" s="1673"/>
      <c r="C483" s="673" t="s">
        <v>2</v>
      </c>
      <c r="D483" s="132">
        <f t="shared" ref="D483:E483" si="59">D488+D493+D498+D503+D508+D513+D518+D523</f>
        <v>19332</v>
      </c>
      <c r="E483" s="132">
        <f t="shared" si="59"/>
        <v>19331.32</v>
      </c>
      <c r="F483" s="92">
        <f t="shared" si="56"/>
        <v>99.996482516035584</v>
      </c>
      <c r="G483" s="739"/>
      <c r="H483" s="132">
        <f t="shared" si="57"/>
        <v>19331.32</v>
      </c>
      <c r="I483" s="156"/>
      <c r="J483" s="39"/>
      <c r="K483" s="39"/>
      <c r="L483" s="39"/>
      <c r="M483" s="39"/>
    </row>
    <row r="484" spans="1:13" ht="45" x14ac:dyDescent="0.2">
      <c r="A484" s="1213"/>
      <c r="B484" s="1673"/>
      <c r="C484" s="673" t="s">
        <v>3</v>
      </c>
      <c r="D484" s="132">
        <f>D489+D494+D499+D504+D509+D514+D519+D524</f>
        <v>27403.7</v>
      </c>
      <c r="E484" s="132">
        <f>E489+E494+E499+E504+E509+E514+E519+E524</f>
        <v>26724.71</v>
      </c>
      <c r="F484" s="92">
        <f t="shared" si="56"/>
        <v>97.522268890697234</v>
      </c>
      <c r="G484" s="739"/>
      <c r="H484" s="132">
        <f t="shared" si="57"/>
        <v>26724.71</v>
      </c>
      <c r="I484" s="723"/>
      <c r="J484" s="39"/>
      <c r="K484" s="39"/>
      <c r="L484" s="39"/>
      <c r="M484" s="39"/>
    </row>
    <row r="485" spans="1:13" x14ac:dyDescent="0.2">
      <c r="A485" s="1214"/>
      <c r="B485" s="1222"/>
      <c r="C485" s="673" t="s">
        <v>97</v>
      </c>
      <c r="D485" s="132">
        <f>D490+D495+D500+D505+D510+D515</f>
        <v>0</v>
      </c>
      <c r="E485" s="132">
        <f>E490+E495+E500+E505+E510+E515</f>
        <v>0</v>
      </c>
      <c r="F485" s="92">
        <v>0</v>
      </c>
      <c r="G485" s="739"/>
      <c r="H485" s="132">
        <f t="shared" si="57"/>
        <v>0</v>
      </c>
      <c r="I485" s="156"/>
      <c r="J485" s="39"/>
      <c r="K485" s="39"/>
      <c r="L485" s="39"/>
      <c r="M485" s="39"/>
    </row>
    <row r="486" spans="1:13" x14ac:dyDescent="0.2">
      <c r="A486" s="1220" t="s">
        <v>25</v>
      </c>
      <c r="B486" s="886" t="s">
        <v>1056</v>
      </c>
      <c r="C486" s="673" t="s">
        <v>1</v>
      </c>
      <c r="D486" s="132">
        <f>D487+D488+D489+D490</f>
        <v>16861.7</v>
      </c>
      <c r="E486" s="132">
        <f>E487+E488+E489+E490</f>
        <v>16212.97</v>
      </c>
      <c r="F486" s="92">
        <f t="shared" si="56"/>
        <v>96.152641785822297</v>
      </c>
      <c r="G486" s="739"/>
      <c r="H486" s="132">
        <f t="shared" si="57"/>
        <v>16212.97</v>
      </c>
      <c r="I486" s="156"/>
      <c r="J486" s="39"/>
      <c r="K486" s="39"/>
      <c r="L486" s="39"/>
      <c r="M486" s="39"/>
    </row>
    <row r="487" spans="1:13" ht="45" x14ac:dyDescent="0.2">
      <c r="A487" s="1213"/>
      <c r="B487" s="1673"/>
      <c r="C487" s="673" t="s">
        <v>8</v>
      </c>
      <c r="D487" s="132">
        <v>0</v>
      </c>
      <c r="E487" s="132">
        <v>0</v>
      </c>
      <c r="F487" s="92">
        <v>0</v>
      </c>
      <c r="G487" s="739"/>
      <c r="H487" s="132">
        <f t="shared" si="57"/>
        <v>0</v>
      </c>
      <c r="I487" s="156"/>
      <c r="J487" s="39"/>
      <c r="K487" s="39"/>
      <c r="L487" s="39"/>
      <c r="M487" s="39"/>
    </row>
    <row r="488" spans="1:13" ht="45" x14ac:dyDescent="0.2">
      <c r="A488" s="1213"/>
      <c r="B488" s="1673"/>
      <c r="C488" s="673" t="s">
        <v>2</v>
      </c>
      <c r="D488" s="132">
        <v>0</v>
      </c>
      <c r="E488" s="132">
        <v>0</v>
      </c>
      <c r="F488" s="92">
        <v>0</v>
      </c>
      <c r="G488" s="739"/>
      <c r="H488" s="132">
        <f t="shared" si="57"/>
        <v>0</v>
      </c>
      <c r="I488" s="156"/>
      <c r="J488" s="39"/>
      <c r="K488" s="39"/>
      <c r="L488" s="39"/>
      <c r="M488" s="39"/>
    </row>
    <row r="489" spans="1:13" ht="225" x14ac:dyDescent="0.2">
      <c r="A489" s="1213"/>
      <c r="B489" s="1673"/>
      <c r="C489" s="673" t="s">
        <v>3</v>
      </c>
      <c r="D489" s="132">
        <v>16861.7</v>
      </c>
      <c r="E489" s="132">
        <v>16212.97</v>
      </c>
      <c r="F489" s="92">
        <f t="shared" si="56"/>
        <v>96.152641785822297</v>
      </c>
      <c r="G489" s="738" t="s">
        <v>1562</v>
      </c>
      <c r="H489" s="132">
        <f t="shared" si="57"/>
        <v>16212.97</v>
      </c>
      <c r="I489" s="192" t="s">
        <v>1577</v>
      </c>
      <c r="J489" s="39"/>
      <c r="K489" s="39"/>
      <c r="L489" s="39"/>
      <c r="M489" s="39"/>
    </row>
    <row r="490" spans="1:13" x14ac:dyDescent="0.2">
      <c r="A490" s="1214"/>
      <c r="B490" s="1222"/>
      <c r="C490" s="673" t="s">
        <v>97</v>
      </c>
      <c r="D490" s="132">
        <v>0</v>
      </c>
      <c r="E490" s="132">
        <v>0</v>
      </c>
      <c r="F490" s="92">
        <v>0</v>
      </c>
      <c r="G490" s="739"/>
      <c r="H490" s="132">
        <f t="shared" si="57"/>
        <v>0</v>
      </c>
      <c r="I490" s="156"/>
      <c r="J490" s="39"/>
      <c r="K490" s="39"/>
      <c r="L490" s="39"/>
      <c r="M490" s="39"/>
    </row>
    <row r="491" spans="1:13" x14ac:dyDescent="0.2">
      <c r="A491" s="1212" t="s">
        <v>27</v>
      </c>
      <c r="B491" s="886" t="s">
        <v>1057</v>
      </c>
      <c r="C491" s="673" t="s">
        <v>1</v>
      </c>
      <c r="D491" s="132">
        <f>D492+D493+D494+D495</f>
        <v>0</v>
      </c>
      <c r="E491" s="132">
        <f>E492+E493+E494+E495</f>
        <v>0</v>
      </c>
      <c r="F491" s="92">
        <v>0</v>
      </c>
      <c r="G491" s="739"/>
      <c r="H491" s="132">
        <f t="shared" si="57"/>
        <v>0</v>
      </c>
      <c r="I491" s="156"/>
      <c r="J491" s="39"/>
      <c r="K491" s="39"/>
      <c r="L491" s="39"/>
      <c r="M491" s="39"/>
    </row>
    <row r="492" spans="1:13" ht="45" x14ac:dyDescent="0.2">
      <c r="A492" s="1213"/>
      <c r="B492" s="1673"/>
      <c r="C492" s="673" t="s">
        <v>8</v>
      </c>
      <c r="D492" s="132">
        <v>0</v>
      </c>
      <c r="E492" s="132">
        <v>0</v>
      </c>
      <c r="F492" s="92">
        <v>0</v>
      </c>
      <c r="G492" s="739"/>
      <c r="H492" s="132">
        <f t="shared" si="57"/>
        <v>0</v>
      </c>
      <c r="I492" s="156"/>
      <c r="J492" s="39"/>
      <c r="K492" s="39"/>
      <c r="L492" s="39"/>
      <c r="M492" s="39"/>
    </row>
    <row r="493" spans="1:13" ht="45" x14ac:dyDescent="0.2">
      <c r="A493" s="1213"/>
      <c r="B493" s="1673"/>
      <c r="C493" s="673" t="s">
        <v>2</v>
      </c>
      <c r="D493" s="132">
        <v>0</v>
      </c>
      <c r="E493" s="132">
        <v>0</v>
      </c>
      <c r="F493" s="92">
        <v>0</v>
      </c>
      <c r="G493" s="739"/>
      <c r="H493" s="132">
        <f t="shared" si="57"/>
        <v>0</v>
      </c>
      <c r="I493" s="156"/>
      <c r="J493" s="39"/>
      <c r="K493" s="39"/>
      <c r="L493" s="39"/>
      <c r="M493" s="39"/>
    </row>
    <row r="494" spans="1:13" ht="45" x14ac:dyDescent="0.2">
      <c r="A494" s="1213"/>
      <c r="B494" s="1673"/>
      <c r="C494" s="673" t="s">
        <v>3</v>
      </c>
      <c r="D494" s="132">
        <v>0</v>
      </c>
      <c r="E494" s="132">
        <v>0</v>
      </c>
      <c r="F494" s="92">
        <v>0</v>
      </c>
      <c r="G494" s="739"/>
      <c r="H494" s="132">
        <f t="shared" si="57"/>
        <v>0</v>
      </c>
      <c r="I494" s="723"/>
      <c r="J494" s="39"/>
      <c r="K494" s="39"/>
      <c r="L494" s="39"/>
      <c r="M494" s="39"/>
    </row>
    <row r="495" spans="1:13" x14ac:dyDescent="0.2">
      <c r="A495" s="1214"/>
      <c r="B495" s="1222"/>
      <c r="C495" s="673" t="s">
        <v>97</v>
      </c>
      <c r="D495" s="132">
        <v>0</v>
      </c>
      <c r="E495" s="132">
        <v>0</v>
      </c>
      <c r="F495" s="92">
        <v>0</v>
      </c>
      <c r="G495" s="739"/>
      <c r="H495" s="132">
        <f t="shared" si="57"/>
        <v>0</v>
      </c>
      <c r="I495" s="156"/>
      <c r="J495" s="39"/>
      <c r="K495" s="39"/>
      <c r="L495" s="39"/>
      <c r="M495" s="39"/>
    </row>
    <row r="496" spans="1:13" x14ac:dyDescent="0.2">
      <c r="A496" s="1212" t="s">
        <v>29</v>
      </c>
      <c r="B496" s="886" t="s">
        <v>1058</v>
      </c>
      <c r="C496" s="673" t="s">
        <v>1</v>
      </c>
      <c r="D496" s="132">
        <f>D497+D498+D499+D500</f>
        <v>0</v>
      </c>
      <c r="E496" s="132">
        <f>E497+E498+E499+E500</f>
        <v>0</v>
      </c>
      <c r="F496" s="92">
        <v>0</v>
      </c>
      <c r="G496" s="739"/>
      <c r="H496" s="132">
        <f t="shared" si="57"/>
        <v>0</v>
      </c>
      <c r="I496" s="156"/>
      <c r="J496" s="39"/>
      <c r="K496" s="39"/>
      <c r="L496" s="39"/>
      <c r="M496" s="39"/>
    </row>
    <row r="497" spans="1:13" ht="45" x14ac:dyDescent="0.2">
      <c r="A497" s="1213"/>
      <c r="B497" s="1673"/>
      <c r="C497" s="673" t="s">
        <v>8</v>
      </c>
      <c r="D497" s="132">
        <v>0</v>
      </c>
      <c r="E497" s="132">
        <v>0</v>
      </c>
      <c r="F497" s="92">
        <v>0</v>
      </c>
      <c r="G497" s="739"/>
      <c r="H497" s="132">
        <f t="shared" si="57"/>
        <v>0</v>
      </c>
      <c r="I497" s="156"/>
      <c r="J497" s="39"/>
      <c r="K497" s="39"/>
      <c r="L497" s="39"/>
      <c r="M497" s="39"/>
    </row>
    <row r="498" spans="1:13" ht="45" x14ac:dyDescent="0.2">
      <c r="A498" s="1213"/>
      <c r="B498" s="1673"/>
      <c r="C498" s="673" t="s">
        <v>2</v>
      </c>
      <c r="D498" s="132">
        <v>0</v>
      </c>
      <c r="E498" s="132">
        <v>0</v>
      </c>
      <c r="F498" s="92">
        <v>0</v>
      </c>
      <c r="G498" s="739"/>
      <c r="H498" s="132">
        <f t="shared" si="57"/>
        <v>0</v>
      </c>
      <c r="I498" s="156"/>
      <c r="J498" s="39"/>
      <c r="K498" s="39"/>
      <c r="L498" s="39"/>
      <c r="M498" s="39"/>
    </row>
    <row r="499" spans="1:13" ht="45" x14ac:dyDescent="0.2">
      <c r="A499" s="1213"/>
      <c r="B499" s="1673"/>
      <c r="C499" s="673" t="s">
        <v>3</v>
      </c>
      <c r="D499" s="132">
        <v>0</v>
      </c>
      <c r="E499" s="132">
        <v>0</v>
      </c>
      <c r="F499" s="92">
        <v>0</v>
      </c>
      <c r="G499" s="739"/>
      <c r="H499" s="132">
        <f t="shared" si="57"/>
        <v>0</v>
      </c>
      <c r="I499" s="156"/>
      <c r="J499" s="39"/>
      <c r="K499" s="39"/>
      <c r="L499" s="39"/>
      <c r="M499" s="39"/>
    </row>
    <row r="500" spans="1:13" x14ac:dyDescent="0.2">
      <c r="A500" s="1214"/>
      <c r="B500" s="1222"/>
      <c r="C500" s="673" t="s">
        <v>97</v>
      </c>
      <c r="D500" s="132">
        <v>0</v>
      </c>
      <c r="E500" s="132">
        <v>0</v>
      </c>
      <c r="F500" s="92">
        <v>0</v>
      </c>
      <c r="G500" s="739"/>
      <c r="H500" s="132">
        <f t="shared" si="57"/>
        <v>0</v>
      </c>
      <c r="I500" s="156"/>
      <c r="J500" s="39"/>
      <c r="K500" s="39"/>
      <c r="L500" s="39"/>
      <c r="M500" s="39"/>
    </row>
    <row r="501" spans="1:13" x14ac:dyDescent="0.2">
      <c r="A501" s="1212" t="s">
        <v>31</v>
      </c>
      <c r="B501" s="886" t="s">
        <v>1059</v>
      </c>
      <c r="C501" s="673" t="s">
        <v>1</v>
      </c>
      <c r="D501" s="132">
        <f>D502+D503+D504+D505</f>
        <v>0</v>
      </c>
      <c r="E501" s="132">
        <f>E502+E503+E504+E505</f>
        <v>0</v>
      </c>
      <c r="F501" s="92">
        <v>0</v>
      </c>
      <c r="G501" s="739"/>
      <c r="H501" s="132">
        <f t="shared" si="57"/>
        <v>0</v>
      </c>
      <c r="I501" s="156"/>
      <c r="J501" s="39"/>
      <c r="K501" s="39"/>
      <c r="L501" s="39"/>
      <c r="M501" s="39"/>
    </row>
    <row r="502" spans="1:13" ht="45" x14ac:dyDescent="0.2">
      <c r="A502" s="1213"/>
      <c r="B502" s="1673"/>
      <c r="C502" s="673" t="s">
        <v>8</v>
      </c>
      <c r="D502" s="132">
        <v>0</v>
      </c>
      <c r="E502" s="132">
        <v>0</v>
      </c>
      <c r="F502" s="92">
        <v>0</v>
      </c>
      <c r="G502" s="739"/>
      <c r="H502" s="132">
        <f t="shared" si="57"/>
        <v>0</v>
      </c>
      <c r="I502" s="156"/>
      <c r="J502" s="39"/>
      <c r="K502" s="39"/>
      <c r="L502" s="39"/>
      <c r="M502" s="39"/>
    </row>
    <row r="503" spans="1:13" ht="45" x14ac:dyDescent="0.2">
      <c r="A503" s="1213"/>
      <c r="B503" s="1673"/>
      <c r="C503" s="673" t="s">
        <v>2</v>
      </c>
      <c r="D503" s="132">
        <v>0</v>
      </c>
      <c r="E503" s="132">
        <v>0</v>
      </c>
      <c r="F503" s="92">
        <v>0</v>
      </c>
      <c r="G503" s="739"/>
      <c r="H503" s="132">
        <f t="shared" si="57"/>
        <v>0</v>
      </c>
      <c r="I503" s="723"/>
      <c r="J503" s="39"/>
      <c r="K503" s="39"/>
      <c r="L503" s="39"/>
      <c r="M503" s="39"/>
    </row>
    <row r="504" spans="1:13" ht="45" x14ac:dyDescent="0.2">
      <c r="A504" s="1213"/>
      <c r="B504" s="1673"/>
      <c r="C504" s="673" t="s">
        <v>3</v>
      </c>
      <c r="D504" s="132">
        <v>0</v>
      </c>
      <c r="E504" s="132">
        <v>0</v>
      </c>
      <c r="F504" s="92">
        <v>0</v>
      </c>
      <c r="G504" s="739"/>
      <c r="H504" s="132">
        <f t="shared" si="57"/>
        <v>0</v>
      </c>
      <c r="I504" s="704"/>
      <c r="J504" s="39"/>
      <c r="K504" s="39"/>
      <c r="L504" s="39"/>
      <c r="M504" s="39"/>
    </row>
    <row r="505" spans="1:13" x14ac:dyDescent="0.2">
      <c r="A505" s="1214"/>
      <c r="B505" s="1222"/>
      <c r="C505" s="673" t="s">
        <v>97</v>
      </c>
      <c r="D505" s="132">
        <v>0</v>
      </c>
      <c r="E505" s="132">
        <v>0</v>
      </c>
      <c r="F505" s="92">
        <v>0</v>
      </c>
      <c r="G505" s="739"/>
      <c r="H505" s="132">
        <f t="shared" si="57"/>
        <v>0</v>
      </c>
      <c r="I505" s="156"/>
      <c r="J505" s="39"/>
      <c r="K505" s="39"/>
      <c r="L505" s="39"/>
      <c r="M505" s="39"/>
    </row>
    <row r="506" spans="1:13" x14ac:dyDescent="0.2">
      <c r="A506" s="1212" t="s">
        <v>33</v>
      </c>
      <c r="B506" s="886" t="s">
        <v>1060</v>
      </c>
      <c r="C506" s="673" t="s">
        <v>1</v>
      </c>
      <c r="D506" s="132">
        <f t="shared" ref="D506:E506" si="60">D507+D508+D509+D510</f>
        <v>0</v>
      </c>
      <c r="E506" s="132">
        <f t="shared" si="60"/>
        <v>0</v>
      </c>
      <c r="F506" s="92">
        <v>0</v>
      </c>
      <c r="G506" s="739"/>
      <c r="H506" s="132">
        <f t="shared" si="57"/>
        <v>0</v>
      </c>
      <c r="I506" s="156"/>
      <c r="J506" s="39"/>
      <c r="K506" s="39"/>
      <c r="L506" s="39"/>
      <c r="M506" s="39"/>
    </row>
    <row r="507" spans="1:13" ht="45" x14ac:dyDescent="0.2">
      <c r="A507" s="1213"/>
      <c r="B507" s="1673"/>
      <c r="C507" s="673" t="s">
        <v>8</v>
      </c>
      <c r="D507" s="132">
        <v>0</v>
      </c>
      <c r="E507" s="132">
        <v>0</v>
      </c>
      <c r="F507" s="92">
        <v>0</v>
      </c>
      <c r="G507" s="739"/>
      <c r="H507" s="132">
        <f t="shared" si="57"/>
        <v>0</v>
      </c>
      <c r="I507" s="156"/>
      <c r="J507" s="39"/>
      <c r="K507" s="39"/>
      <c r="L507" s="39"/>
      <c r="M507" s="39"/>
    </row>
    <row r="508" spans="1:13" ht="45" x14ac:dyDescent="0.2">
      <c r="A508" s="1213"/>
      <c r="B508" s="1673"/>
      <c r="C508" s="673" t="s">
        <v>2</v>
      </c>
      <c r="D508" s="132">
        <v>0</v>
      </c>
      <c r="E508" s="132">
        <v>0</v>
      </c>
      <c r="F508" s="92">
        <v>0</v>
      </c>
      <c r="G508" s="739"/>
      <c r="H508" s="132">
        <f t="shared" si="57"/>
        <v>0</v>
      </c>
      <c r="I508" s="723"/>
      <c r="J508" s="39"/>
      <c r="K508" s="39"/>
      <c r="L508" s="39"/>
      <c r="M508" s="39"/>
    </row>
    <row r="509" spans="1:13" ht="45" x14ac:dyDescent="0.2">
      <c r="A509" s="1213"/>
      <c r="B509" s="1673"/>
      <c r="C509" s="673" t="s">
        <v>3</v>
      </c>
      <c r="D509" s="132">
        <v>0</v>
      </c>
      <c r="E509" s="132">
        <v>0</v>
      </c>
      <c r="F509" s="92">
        <v>0</v>
      </c>
      <c r="G509" s="739"/>
      <c r="H509" s="132">
        <f t="shared" si="57"/>
        <v>0</v>
      </c>
      <c r="I509" s="723"/>
      <c r="J509" s="39"/>
      <c r="K509" s="39"/>
      <c r="L509" s="39"/>
      <c r="M509" s="39"/>
    </row>
    <row r="510" spans="1:13" x14ac:dyDescent="0.2">
      <c r="A510" s="1214"/>
      <c r="B510" s="1222"/>
      <c r="C510" s="673" t="s">
        <v>97</v>
      </c>
      <c r="D510" s="132">
        <v>0</v>
      </c>
      <c r="E510" s="132">
        <v>0</v>
      </c>
      <c r="F510" s="92">
        <v>0</v>
      </c>
      <c r="G510" s="739"/>
      <c r="H510" s="132">
        <f t="shared" si="57"/>
        <v>0</v>
      </c>
      <c r="I510" s="156"/>
      <c r="J510" s="39"/>
      <c r="K510" s="39"/>
      <c r="L510" s="39"/>
      <c r="M510" s="39"/>
    </row>
    <row r="511" spans="1:13" x14ac:dyDescent="0.2">
      <c r="A511" s="1212" t="s">
        <v>194</v>
      </c>
      <c r="B511" s="886" t="s">
        <v>1061</v>
      </c>
      <c r="C511" s="673" t="s">
        <v>1</v>
      </c>
      <c r="D511" s="132">
        <f t="shared" ref="D511:E511" si="61">D512+D513+D514+D515</f>
        <v>0</v>
      </c>
      <c r="E511" s="132">
        <f t="shared" si="61"/>
        <v>0</v>
      </c>
      <c r="F511" s="92">
        <v>0</v>
      </c>
      <c r="G511" s="739"/>
      <c r="H511" s="132">
        <f t="shared" si="57"/>
        <v>0</v>
      </c>
      <c r="I511" s="156"/>
      <c r="J511" s="39"/>
      <c r="K511" s="39"/>
      <c r="L511" s="39"/>
      <c r="M511" s="39"/>
    </row>
    <row r="512" spans="1:13" ht="45" x14ac:dyDescent="0.2">
      <c r="A512" s="1213"/>
      <c r="B512" s="1673"/>
      <c r="C512" s="673" t="s">
        <v>8</v>
      </c>
      <c r="D512" s="132">
        <v>0</v>
      </c>
      <c r="E512" s="132">
        <v>0</v>
      </c>
      <c r="F512" s="92">
        <v>0</v>
      </c>
      <c r="G512" s="739"/>
      <c r="H512" s="132">
        <f t="shared" si="57"/>
        <v>0</v>
      </c>
      <c r="I512" s="156"/>
      <c r="J512" s="39"/>
      <c r="K512" s="39"/>
      <c r="L512" s="39"/>
      <c r="M512" s="39"/>
    </row>
    <row r="513" spans="1:13" ht="45" x14ac:dyDescent="0.2">
      <c r="A513" s="1213"/>
      <c r="B513" s="1673"/>
      <c r="C513" s="673" t="s">
        <v>2</v>
      </c>
      <c r="D513" s="132">
        <v>0</v>
      </c>
      <c r="E513" s="132">
        <v>0</v>
      </c>
      <c r="F513" s="92">
        <v>0</v>
      </c>
      <c r="G513" s="739"/>
      <c r="H513" s="132">
        <f t="shared" si="57"/>
        <v>0</v>
      </c>
      <c r="I513" s="156"/>
      <c r="J513" s="39"/>
      <c r="K513" s="39"/>
      <c r="L513" s="39"/>
      <c r="M513" s="39"/>
    </row>
    <row r="514" spans="1:13" ht="45" x14ac:dyDescent="0.2">
      <c r="A514" s="1213"/>
      <c r="B514" s="1673"/>
      <c r="C514" s="673" t="s">
        <v>3</v>
      </c>
      <c r="D514" s="132">
        <v>0</v>
      </c>
      <c r="E514" s="132">
        <v>0</v>
      </c>
      <c r="F514" s="92">
        <v>0</v>
      </c>
      <c r="G514" s="739"/>
      <c r="H514" s="132">
        <f t="shared" si="57"/>
        <v>0</v>
      </c>
      <c r="I514" s="704"/>
      <c r="J514" s="39"/>
      <c r="K514" s="39"/>
      <c r="L514" s="39"/>
      <c r="M514" s="39"/>
    </row>
    <row r="515" spans="1:13" x14ac:dyDescent="0.2">
      <c r="A515" s="1214"/>
      <c r="B515" s="1222"/>
      <c r="C515" s="673" t="s">
        <v>97</v>
      </c>
      <c r="D515" s="132">
        <v>0</v>
      </c>
      <c r="E515" s="132">
        <v>0</v>
      </c>
      <c r="F515" s="92">
        <v>0</v>
      </c>
      <c r="G515" s="739"/>
      <c r="H515" s="132">
        <f t="shared" si="57"/>
        <v>0</v>
      </c>
      <c r="I515" s="156"/>
      <c r="J515" s="39"/>
      <c r="K515" s="39"/>
      <c r="L515" s="39"/>
      <c r="M515" s="39"/>
    </row>
    <row r="516" spans="1:13" x14ac:dyDescent="0.2">
      <c r="A516" s="1220" t="s">
        <v>195</v>
      </c>
      <c r="B516" s="886" t="s">
        <v>1062</v>
      </c>
      <c r="C516" s="673" t="s">
        <v>1</v>
      </c>
      <c r="D516" s="132">
        <f t="shared" ref="D516:E516" si="62">D517+D518+D519+D520</f>
        <v>28824</v>
      </c>
      <c r="E516" s="132">
        <f t="shared" si="62"/>
        <v>28793.059999999998</v>
      </c>
      <c r="F516" s="92">
        <f>E516/D516*100</f>
        <v>99.89265889536496</v>
      </c>
      <c r="G516" s="739"/>
      <c r="H516" s="132">
        <f t="shared" si="57"/>
        <v>28793.059999999998</v>
      </c>
      <c r="I516" s="156"/>
      <c r="J516" s="39"/>
      <c r="K516" s="39"/>
      <c r="L516" s="39"/>
      <c r="M516" s="39"/>
    </row>
    <row r="517" spans="1:13" ht="45" x14ac:dyDescent="0.2">
      <c r="A517" s="904"/>
      <c r="B517" s="1673"/>
      <c r="C517" s="673" t="s">
        <v>8</v>
      </c>
      <c r="D517" s="132">
        <v>0</v>
      </c>
      <c r="E517" s="132">
        <v>0</v>
      </c>
      <c r="F517" s="92">
        <v>0</v>
      </c>
      <c r="G517" s="739"/>
      <c r="H517" s="132">
        <f t="shared" si="57"/>
        <v>0</v>
      </c>
      <c r="I517" s="156"/>
      <c r="J517" s="39"/>
      <c r="K517" s="39"/>
      <c r="L517" s="39"/>
      <c r="M517" s="39"/>
    </row>
    <row r="518" spans="1:13" ht="45" x14ac:dyDescent="0.2">
      <c r="A518" s="904"/>
      <c r="B518" s="1673"/>
      <c r="C518" s="673" t="s">
        <v>2</v>
      </c>
      <c r="D518" s="132">
        <v>18332</v>
      </c>
      <c r="E518" s="132">
        <v>18331.32</v>
      </c>
      <c r="F518" s="92">
        <f t="shared" ref="F518:F524" si="63">E518/D518*100</f>
        <v>99.996290639319213</v>
      </c>
      <c r="G518" s="1251" t="s">
        <v>1563</v>
      </c>
      <c r="H518" s="132">
        <f t="shared" si="57"/>
        <v>18331.32</v>
      </c>
      <c r="I518" s="704" t="s">
        <v>1211</v>
      </c>
      <c r="J518" s="39"/>
      <c r="K518" s="39"/>
      <c r="L518" s="39"/>
      <c r="M518" s="39"/>
    </row>
    <row r="519" spans="1:13" ht="75" x14ac:dyDescent="0.2">
      <c r="A519" s="904"/>
      <c r="B519" s="1673"/>
      <c r="C519" s="673" t="s">
        <v>3</v>
      </c>
      <c r="D519" s="132">
        <v>10492</v>
      </c>
      <c r="E519" s="132">
        <v>10461.74</v>
      </c>
      <c r="F519" s="92">
        <f t="shared" si="63"/>
        <v>99.711589782691561</v>
      </c>
      <c r="G519" s="1285"/>
      <c r="H519" s="132">
        <f t="shared" si="57"/>
        <v>10461.74</v>
      </c>
      <c r="I519" s="704" t="s">
        <v>1578</v>
      </c>
      <c r="J519" s="39"/>
      <c r="K519" s="39"/>
      <c r="L519" s="39"/>
      <c r="M519" s="39"/>
    </row>
    <row r="520" spans="1:13" x14ac:dyDescent="0.2">
      <c r="A520" s="905"/>
      <c r="B520" s="1222"/>
      <c r="C520" s="673" t="s">
        <v>97</v>
      </c>
      <c r="D520" s="132">
        <v>0</v>
      </c>
      <c r="E520" s="132">
        <v>0</v>
      </c>
      <c r="F520" s="92">
        <v>0</v>
      </c>
      <c r="G520" s="739"/>
      <c r="H520" s="132">
        <f t="shared" si="57"/>
        <v>0</v>
      </c>
      <c r="I520" s="684"/>
      <c r="J520" s="39"/>
      <c r="K520" s="39"/>
      <c r="L520" s="39"/>
      <c r="M520" s="39"/>
    </row>
    <row r="521" spans="1:13" x14ac:dyDescent="0.2">
      <c r="A521" s="1220" t="s">
        <v>954</v>
      </c>
      <c r="B521" s="886" t="s">
        <v>1063</v>
      </c>
      <c r="C521" s="673" t="s">
        <v>1</v>
      </c>
      <c r="D521" s="132">
        <f t="shared" ref="D521:E521" si="64">D522+D523+D524+D525</f>
        <v>1050</v>
      </c>
      <c r="E521" s="132">
        <f t="shared" si="64"/>
        <v>1050</v>
      </c>
      <c r="F521" s="92">
        <f t="shared" si="63"/>
        <v>100</v>
      </c>
      <c r="G521" s="739"/>
      <c r="H521" s="132">
        <f t="shared" si="57"/>
        <v>1050</v>
      </c>
      <c r="I521" s="156"/>
      <c r="J521" s="39"/>
      <c r="K521" s="39"/>
      <c r="L521" s="39"/>
      <c r="M521" s="39"/>
    </row>
    <row r="522" spans="1:13" ht="45" x14ac:dyDescent="0.2">
      <c r="A522" s="904"/>
      <c r="B522" s="1673"/>
      <c r="C522" s="673" t="s">
        <v>8</v>
      </c>
      <c r="D522" s="132">
        <v>0</v>
      </c>
      <c r="E522" s="132">
        <v>0</v>
      </c>
      <c r="F522" s="92">
        <v>0</v>
      </c>
      <c r="G522" s="739"/>
      <c r="H522" s="132">
        <f t="shared" si="57"/>
        <v>0</v>
      </c>
      <c r="I522" s="156"/>
      <c r="J522" s="39"/>
      <c r="K522" s="39"/>
      <c r="L522" s="39"/>
      <c r="M522" s="39"/>
    </row>
    <row r="523" spans="1:13" ht="75" x14ac:dyDescent="0.2">
      <c r="A523" s="904"/>
      <c r="B523" s="1673"/>
      <c r="C523" s="673" t="s">
        <v>2</v>
      </c>
      <c r="D523" s="132">
        <v>1000</v>
      </c>
      <c r="E523" s="132">
        <v>1000</v>
      </c>
      <c r="F523" s="92">
        <f t="shared" si="63"/>
        <v>100</v>
      </c>
      <c r="G523" s="739" t="s">
        <v>1579</v>
      </c>
      <c r="H523" s="132">
        <f t="shared" si="57"/>
        <v>1000</v>
      </c>
      <c r="I523" s="704" t="s">
        <v>1412</v>
      </c>
      <c r="J523" s="39"/>
      <c r="K523" s="39"/>
      <c r="L523" s="39"/>
      <c r="M523" s="39"/>
    </row>
    <row r="524" spans="1:13" ht="60" x14ac:dyDescent="0.2">
      <c r="A524" s="904"/>
      <c r="B524" s="1673"/>
      <c r="C524" s="673" t="s">
        <v>3</v>
      </c>
      <c r="D524" s="132">
        <v>50</v>
      </c>
      <c r="E524" s="132">
        <v>50</v>
      </c>
      <c r="F524" s="92">
        <f t="shared" si="63"/>
        <v>100</v>
      </c>
      <c r="G524" s="739" t="s">
        <v>1580</v>
      </c>
      <c r="H524" s="132">
        <f t="shared" si="57"/>
        <v>50</v>
      </c>
      <c r="I524" s="704" t="s">
        <v>1581</v>
      </c>
      <c r="J524" s="39"/>
      <c r="K524" s="39"/>
      <c r="L524" s="39"/>
      <c r="M524" s="39"/>
    </row>
    <row r="525" spans="1:13" x14ac:dyDescent="0.2">
      <c r="A525" s="905"/>
      <c r="B525" s="1222"/>
      <c r="C525" s="673" t="s">
        <v>97</v>
      </c>
      <c r="D525" s="132">
        <v>0</v>
      </c>
      <c r="E525" s="132">
        <v>0</v>
      </c>
      <c r="F525" s="92">
        <v>0</v>
      </c>
      <c r="G525" s="739"/>
      <c r="H525" s="132">
        <f t="shared" si="57"/>
        <v>0</v>
      </c>
      <c r="I525" s="684"/>
      <c r="J525" s="39"/>
      <c r="K525" s="39"/>
      <c r="L525" s="39"/>
      <c r="M525" s="39"/>
    </row>
    <row r="526" spans="1:13" x14ac:dyDescent="0.2">
      <c r="A526" s="1212">
        <v>4</v>
      </c>
      <c r="B526" s="912" t="s">
        <v>1064</v>
      </c>
      <c r="C526" s="673" t="s">
        <v>1</v>
      </c>
      <c r="D526" s="132">
        <f>D527+D528+D529+D530</f>
        <v>17758.02</v>
      </c>
      <c r="E526" s="132">
        <f>E527+E528+E529+E530</f>
        <v>15984.34</v>
      </c>
      <c r="F526" s="92">
        <f t="shared" ref="F526:F549" si="65">E526/D526*100</f>
        <v>90.011949530409353</v>
      </c>
      <c r="G526" s="739"/>
      <c r="H526" s="132">
        <f t="shared" si="57"/>
        <v>15984.34</v>
      </c>
      <c r="I526" s="156"/>
      <c r="J526" s="39"/>
      <c r="K526" s="39"/>
      <c r="L526" s="39"/>
      <c r="M526" s="39"/>
    </row>
    <row r="527" spans="1:13" ht="45" x14ac:dyDescent="0.2">
      <c r="A527" s="1213"/>
      <c r="B527" s="1673"/>
      <c r="C527" s="673" t="s">
        <v>8</v>
      </c>
      <c r="D527" s="132">
        <f t="shared" ref="D527:E530" si="66">D532</f>
        <v>0</v>
      </c>
      <c r="E527" s="132">
        <f t="shared" si="66"/>
        <v>0</v>
      </c>
      <c r="F527" s="92">
        <v>0</v>
      </c>
      <c r="G527" s="739"/>
      <c r="H527" s="132">
        <f t="shared" si="57"/>
        <v>0</v>
      </c>
      <c r="I527" s="156"/>
      <c r="J527" s="39"/>
      <c r="K527" s="39"/>
      <c r="L527" s="39"/>
      <c r="M527" s="39"/>
    </row>
    <row r="528" spans="1:13" ht="45" x14ac:dyDescent="0.2">
      <c r="A528" s="1213"/>
      <c r="B528" s="1673"/>
      <c r="C528" s="673" t="s">
        <v>2</v>
      </c>
      <c r="D528" s="132">
        <f t="shared" si="66"/>
        <v>1777</v>
      </c>
      <c r="E528" s="132">
        <f t="shared" si="66"/>
        <v>1552.14</v>
      </c>
      <c r="F528" s="92">
        <f t="shared" si="65"/>
        <v>87.346088913899834</v>
      </c>
      <c r="G528" s="739"/>
      <c r="H528" s="132">
        <f t="shared" si="57"/>
        <v>1552.14</v>
      </c>
      <c r="I528" s="156"/>
      <c r="J528" s="39"/>
      <c r="K528" s="39"/>
      <c r="L528" s="39"/>
      <c r="M528" s="39"/>
    </row>
    <row r="529" spans="1:13" ht="45" x14ac:dyDescent="0.2">
      <c r="A529" s="1213"/>
      <c r="B529" s="1673"/>
      <c r="C529" s="673" t="s">
        <v>3</v>
      </c>
      <c r="D529" s="132">
        <f>D534</f>
        <v>15981.02</v>
      </c>
      <c r="E529" s="132">
        <f t="shared" si="66"/>
        <v>14432.2</v>
      </c>
      <c r="F529" s="92">
        <f t="shared" si="65"/>
        <v>90.30837831377471</v>
      </c>
      <c r="G529" s="739"/>
      <c r="H529" s="132">
        <f t="shared" si="57"/>
        <v>14432.2</v>
      </c>
      <c r="I529" s="156"/>
      <c r="J529" s="39"/>
      <c r="K529" s="39"/>
      <c r="L529" s="39"/>
      <c r="M529" s="39"/>
    </row>
    <row r="530" spans="1:13" x14ac:dyDescent="0.2">
      <c r="A530" s="1214"/>
      <c r="B530" s="1222"/>
      <c r="C530" s="673" t="s">
        <v>97</v>
      </c>
      <c r="D530" s="132">
        <f t="shared" si="66"/>
        <v>0</v>
      </c>
      <c r="E530" s="132">
        <f t="shared" si="66"/>
        <v>0</v>
      </c>
      <c r="F530" s="92">
        <v>0</v>
      </c>
      <c r="G530" s="739"/>
      <c r="H530" s="132">
        <f t="shared" si="57"/>
        <v>0</v>
      </c>
      <c r="I530" s="156"/>
      <c r="J530" s="39"/>
      <c r="K530" s="39"/>
      <c r="L530" s="39"/>
      <c r="M530" s="39"/>
    </row>
    <row r="531" spans="1:13" x14ac:dyDescent="0.2">
      <c r="A531" s="1212" t="s">
        <v>36</v>
      </c>
      <c r="B531" s="886" t="s">
        <v>1065</v>
      </c>
      <c r="C531" s="673" t="s">
        <v>1</v>
      </c>
      <c r="D531" s="132">
        <f>D532+D533+D534+D535</f>
        <v>17758.02</v>
      </c>
      <c r="E531" s="132">
        <f>E532+E533+E534+E535</f>
        <v>15984.34</v>
      </c>
      <c r="F531" s="92">
        <f t="shared" si="65"/>
        <v>90.011949530409353</v>
      </c>
      <c r="G531" s="739"/>
      <c r="H531" s="132">
        <f t="shared" si="57"/>
        <v>15984.34</v>
      </c>
      <c r="I531" s="156"/>
      <c r="J531" s="39"/>
      <c r="K531" s="39"/>
      <c r="L531" s="39"/>
      <c r="M531" s="39"/>
    </row>
    <row r="532" spans="1:13" ht="45" x14ac:dyDescent="0.2">
      <c r="A532" s="1213"/>
      <c r="B532" s="1673"/>
      <c r="C532" s="673" t="s">
        <v>8</v>
      </c>
      <c r="D532" s="132">
        <f t="shared" ref="D532:E535" si="67">D537+D542+D552+D557</f>
        <v>0</v>
      </c>
      <c r="E532" s="132">
        <f t="shared" si="67"/>
        <v>0</v>
      </c>
      <c r="F532" s="92">
        <v>0</v>
      </c>
      <c r="G532" s="739"/>
      <c r="H532" s="132">
        <f t="shared" si="57"/>
        <v>0</v>
      </c>
      <c r="I532" s="156"/>
      <c r="J532" s="39"/>
      <c r="K532" s="39"/>
      <c r="L532" s="39"/>
      <c r="M532" s="39"/>
    </row>
    <row r="533" spans="1:13" ht="45" x14ac:dyDescent="0.2">
      <c r="A533" s="1213"/>
      <c r="B533" s="1673"/>
      <c r="C533" s="673" t="s">
        <v>2</v>
      </c>
      <c r="D533" s="132">
        <f t="shared" si="67"/>
        <v>1777</v>
      </c>
      <c r="E533" s="132">
        <f t="shared" si="67"/>
        <v>1552.14</v>
      </c>
      <c r="F533" s="92">
        <f t="shared" si="65"/>
        <v>87.346088913899834</v>
      </c>
      <c r="G533" s="739"/>
      <c r="H533" s="132">
        <f t="shared" si="57"/>
        <v>1552.14</v>
      </c>
      <c r="I533" s="156"/>
      <c r="J533" s="39"/>
      <c r="K533" s="39"/>
      <c r="L533" s="39"/>
      <c r="M533" s="39"/>
    </row>
    <row r="534" spans="1:13" ht="45" x14ac:dyDescent="0.2">
      <c r="A534" s="1213"/>
      <c r="B534" s="1673"/>
      <c r="C534" s="673" t="s">
        <v>3</v>
      </c>
      <c r="D534" s="132">
        <f t="shared" si="67"/>
        <v>15981.02</v>
      </c>
      <c r="E534" s="132">
        <f t="shared" si="67"/>
        <v>14432.2</v>
      </c>
      <c r="F534" s="92">
        <f t="shared" si="65"/>
        <v>90.30837831377471</v>
      </c>
      <c r="G534" s="739"/>
      <c r="H534" s="132">
        <f t="shared" si="57"/>
        <v>14432.2</v>
      </c>
      <c r="I534" s="723"/>
      <c r="J534" s="39"/>
      <c r="K534" s="39"/>
      <c r="L534" s="39"/>
      <c r="M534" s="39"/>
    </row>
    <row r="535" spans="1:13" x14ac:dyDescent="0.2">
      <c r="A535" s="1214"/>
      <c r="B535" s="1222"/>
      <c r="C535" s="673" t="s">
        <v>97</v>
      </c>
      <c r="D535" s="132">
        <f t="shared" si="67"/>
        <v>0</v>
      </c>
      <c r="E535" s="132">
        <f t="shared" si="67"/>
        <v>0</v>
      </c>
      <c r="F535" s="92">
        <v>0</v>
      </c>
      <c r="G535" s="739"/>
      <c r="H535" s="132">
        <f t="shared" si="57"/>
        <v>0</v>
      </c>
      <c r="I535" s="156"/>
      <c r="J535" s="39"/>
      <c r="K535" s="39"/>
      <c r="L535" s="39"/>
      <c r="M535" s="39"/>
    </row>
    <row r="536" spans="1:13" x14ac:dyDescent="0.2">
      <c r="A536" s="1212" t="s">
        <v>37</v>
      </c>
      <c r="B536" s="886" t="s">
        <v>1066</v>
      </c>
      <c r="C536" s="673" t="s">
        <v>1</v>
      </c>
      <c r="D536" s="132">
        <f>D537+D538+D539+D540</f>
        <v>9866</v>
      </c>
      <c r="E536" s="132">
        <f>E537+E538+E539+E540</f>
        <v>9648.52</v>
      </c>
      <c r="F536" s="92">
        <f t="shared" si="65"/>
        <v>97.795661869045219</v>
      </c>
      <c r="G536" s="739"/>
      <c r="H536" s="132">
        <f t="shared" si="57"/>
        <v>9648.52</v>
      </c>
      <c r="I536" s="156"/>
      <c r="J536" s="39"/>
      <c r="K536" s="39"/>
      <c r="L536" s="39"/>
      <c r="M536" s="39"/>
    </row>
    <row r="537" spans="1:13" ht="45" x14ac:dyDescent="0.2">
      <c r="A537" s="1213"/>
      <c r="B537" s="1673"/>
      <c r="C537" s="673" t="s">
        <v>8</v>
      </c>
      <c r="D537" s="132">
        <v>0</v>
      </c>
      <c r="E537" s="132">
        <v>0</v>
      </c>
      <c r="F537" s="92">
        <v>0</v>
      </c>
      <c r="G537" s="739"/>
      <c r="H537" s="132">
        <f t="shared" si="57"/>
        <v>0</v>
      </c>
      <c r="I537" s="156"/>
      <c r="J537" s="39"/>
      <c r="K537" s="39"/>
      <c r="L537" s="39"/>
      <c r="M537" s="39"/>
    </row>
    <row r="538" spans="1:13" ht="45" x14ac:dyDescent="0.2">
      <c r="A538" s="1213"/>
      <c r="B538" s="1673"/>
      <c r="C538" s="673" t="s">
        <v>2</v>
      </c>
      <c r="D538" s="132">
        <v>0</v>
      </c>
      <c r="E538" s="132">
        <v>0</v>
      </c>
      <c r="F538" s="92">
        <v>0</v>
      </c>
      <c r="G538" s="739"/>
      <c r="H538" s="132">
        <f t="shared" si="57"/>
        <v>0</v>
      </c>
      <c r="I538" s="156"/>
      <c r="J538" s="39"/>
      <c r="K538" s="39"/>
      <c r="L538" s="39"/>
      <c r="M538" s="39"/>
    </row>
    <row r="539" spans="1:13" ht="90" x14ac:dyDescent="0.2">
      <c r="A539" s="1213"/>
      <c r="B539" s="1673"/>
      <c r="C539" s="673" t="s">
        <v>3</v>
      </c>
      <c r="D539" s="132">
        <v>9866</v>
      </c>
      <c r="E539" s="132">
        <v>9648.52</v>
      </c>
      <c r="F539" s="92">
        <f t="shared" si="65"/>
        <v>97.795661869045219</v>
      </c>
      <c r="G539" s="738" t="s">
        <v>109</v>
      </c>
      <c r="H539" s="132">
        <f t="shared" si="57"/>
        <v>9648.52</v>
      </c>
      <c r="I539" s="723" t="s">
        <v>1582</v>
      </c>
      <c r="J539" s="39"/>
      <c r="K539" s="39"/>
      <c r="L539" s="39"/>
      <c r="M539" s="39"/>
    </row>
    <row r="540" spans="1:13" x14ac:dyDescent="0.2">
      <c r="A540" s="1214"/>
      <c r="B540" s="1222"/>
      <c r="C540" s="673" t="s">
        <v>97</v>
      </c>
      <c r="D540" s="132">
        <v>0</v>
      </c>
      <c r="E540" s="132">
        <v>0</v>
      </c>
      <c r="F540" s="92">
        <v>0</v>
      </c>
      <c r="G540" s="739"/>
      <c r="H540" s="132">
        <f t="shared" si="57"/>
        <v>0</v>
      </c>
      <c r="I540" s="156"/>
      <c r="J540" s="39"/>
      <c r="K540" s="39"/>
      <c r="L540" s="39"/>
      <c r="M540" s="39"/>
    </row>
    <row r="541" spans="1:13" x14ac:dyDescent="0.2">
      <c r="A541" s="1212" t="s">
        <v>196</v>
      </c>
      <c r="B541" s="886" t="s">
        <v>1067</v>
      </c>
      <c r="C541" s="673" t="s">
        <v>1</v>
      </c>
      <c r="D541" s="132">
        <f>D542+D543+D544+D545</f>
        <v>7892.02</v>
      </c>
      <c r="E541" s="132">
        <f>E542+E543+E544+E545</f>
        <v>6335.8200000000006</v>
      </c>
      <c r="F541" s="92">
        <f t="shared" si="65"/>
        <v>80.281347487715436</v>
      </c>
      <c r="G541" s="739"/>
      <c r="H541" s="132">
        <f t="shared" si="57"/>
        <v>6335.8200000000006</v>
      </c>
      <c r="I541" s="156"/>
      <c r="J541" s="39"/>
      <c r="K541" s="39"/>
      <c r="L541" s="39"/>
      <c r="M541" s="39"/>
    </row>
    <row r="542" spans="1:13" ht="45" x14ac:dyDescent="0.2">
      <c r="A542" s="1213"/>
      <c r="B542" s="1673"/>
      <c r="C542" s="673" t="s">
        <v>8</v>
      </c>
      <c r="D542" s="132">
        <f t="shared" ref="D542:E545" si="68">D547</f>
        <v>0</v>
      </c>
      <c r="E542" s="132">
        <f t="shared" si="68"/>
        <v>0</v>
      </c>
      <c r="F542" s="92">
        <v>0</v>
      </c>
      <c r="G542" s="739"/>
      <c r="H542" s="132">
        <f t="shared" si="57"/>
        <v>0</v>
      </c>
      <c r="I542" s="156"/>
      <c r="J542" s="39"/>
      <c r="K542" s="39"/>
      <c r="L542" s="39"/>
      <c r="M542" s="39"/>
    </row>
    <row r="543" spans="1:13" ht="45" x14ac:dyDescent="0.2">
      <c r="A543" s="1213"/>
      <c r="B543" s="1673"/>
      <c r="C543" s="673" t="s">
        <v>2</v>
      </c>
      <c r="D543" s="132">
        <f t="shared" si="68"/>
        <v>1777</v>
      </c>
      <c r="E543" s="132">
        <f t="shared" si="68"/>
        <v>1552.14</v>
      </c>
      <c r="F543" s="92">
        <f t="shared" si="65"/>
        <v>87.346088913899834</v>
      </c>
      <c r="G543" s="739"/>
      <c r="H543" s="132">
        <f t="shared" si="57"/>
        <v>1552.14</v>
      </c>
      <c r="I543" s="723"/>
      <c r="J543" s="39"/>
      <c r="K543" s="39"/>
      <c r="L543" s="39"/>
      <c r="M543" s="39"/>
    </row>
    <row r="544" spans="1:13" ht="75" x14ac:dyDescent="0.2">
      <c r="A544" s="1213"/>
      <c r="B544" s="1673"/>
      <c r="C544" s="673" t="s">
        <v>3</v>
      </c>
      <c r="D544" s="132">
        <f t="shared" si="68"/>
        <v>6115.02</v>
      </c>
      <c r="E544" s="132">
        <f t="shared" si="68"/>
        <v>4783.68</v>
      </c>
      <c r="F544" s="92">
        <f t="shared" si="65"/>
        <v>78.22836229480852</v>
      </c>
      <c r="G544" s="739"/>
      <c r="H544" s="132">
        <f t="shared" si="57"/>
        <v>4783.68</v>
      </c>
      <c r="I544" s="723" t="s">
        <v>1603</v>
      </c>
      <c r="J544" s="39"/>
      <c r="K544" s="39"/>
      <c r="L544" s="39"/>
      <c r="M544" s="39"/>
    </row>
    <row r="545" spans="1:13" x14ac:dyDescent="0.2">
      <c r="A545" s="1214"/>
      <c r="B545" s="1222"/>
      <c r="C545" s="673" t="s">
        <v>97</v>
      </c>
      <c r="D545" s="132">
        <f t="shared" si="68"/>
        <v>0</v>
      </c>
      <c r="E545" s="132">
        <f t="shared" si="68"/>
        <v>0</v>
      </c>
      <c r="F545" s="92">
        <v>0</v>
      </c>
      <c r="G545" s="739"/>
      <c r="H545" s="132">
        <f t="shared" si="57"/>
        <v>0</v>
      </c>
      <c r="I545" s="156"/>
      <c r="J545" s="39"/>
      <c r="K545" s="39"/>
      <c r="L545" s="39"/>
      <c r="M545" s="39"/>
    </row>
    <row r="546" spans="1:13" x14ac:dyDescent="0.2">
      <c r="A546" s="1212" t="s">
        <v>197</v>
      </c>
      <c r="B546" s="886" t="s">
        <v>198</v>
      </c>
      <c r="C546" s="673" t="s">
        <v>1</v>
      </c>
      <c r="D546" s="132">
        <f>D547+D548+D549+D550</f>
        <v>7892.02</v>
      </c>
      <c r="E546" s="132">
        <f>E547+E548+E549+E550</f>
        <v>6335.8200000000006</v>
      </c>
      <c r="F546" s="92">
        <f t="shared" si="65"/>
        <v>80.281347487715436</v>
      </c>
      <c r="G546" s="739"/>
      <c r="H546" s="132">
        <f t="shared" si="57"/>
        <v>6335.8200000000006</v>
      </c>
      <c r="I546" s="156"/>
      <c r="J546" s="39"/>
      <c r="K546" s="39"/>
      <c r="L546" s="39"/>
      <c r="M546" s="39"/>
    </row>
    <row r="547" spans="1:13" ht="45" x14ac:dyDescent="0.2">
      <c r="A547" s="1213"/>
      <c r="B547" s="911"/>
      <c r="C547" s="673" t="s">
        <v>8</v>
      </c>
      <c r="D547" s="132">
        <v>0</v>
      </c>
      <c r="E547" s="132">
        <v>0</v>
      </c>
      <c r="F547" s="92">
        <v>0</v>
      </c>
      <c r="G547" s="739"/>
      <c r="H547" s="132">
        <f t="shared" si="57"/>
        <v>0</v>
      </c>
      <c r="I547" s="156"/>
      <c r="J547" s="39"/>
      <c r="K547" s="39"/>
      <c r="L547" s="39"/>
      <c r="M547" s="39"/>
    </row>
    <row r="548" spans="1:13" ht="60" x14ac:dyDescent="0.2">
      <c r="A548" s="1213"/>
      <c r="B548" s="911"/>
      <c r="C548" s="673" t="s">
        <v>2</v>
      </c>
      <c r="D548" s="132">
        <v>1777</v>
      </c>
      <c r="E548" s="30">
        <v>1552.14</v>
      </c>
      <c r="F548" s="92">
        <f t="shared" si="65"/>
        <v>87.346088913899834</v>
      </c>
      <c r="G548" s="739" t="s">
        <v>1564</v>
      </c>
      <c r="H548" s="132">
        <f t="shared" si="57"/>
        <v>1552.14</v>
      </c>
      <c r="I548" s="886" t="s">
        <v>1565</v>
      </c>
      <c r="J548" s="39"/>
      <c r="K548" s="39"/>
      <c r="L548" s="39"/>
      <c r="M548" s="39"/>
    </row>
    <row r="549" spans="1:13" ht="105" x14ac:dyDescent="0.2">
      <c r="A549" s="1213"/>
      <c r="B549" s="911"/>
      <c r="C549" s="673" t="s">
        <v>3</v>
      </c>
      <c r="D549" s="132">
        <v>6115.02</v>
      </c>
      <c r="E549" s="132">
        <v>4783.68</v>
      </c>
      <c r="F549" s="92">
        <f t="shared" si="65"/>
        <v>78.22836229480852</v>
      </c>
      <c r="G549" s="739" t="s">
        <v>1566</v>
      </c>
      <c r="H549" s="132">
        <f t="shared" si="57"/>
        <v>4783.68</v>
      </c>
      <c r="I549" s="1222"/>
      <c r="J549" s="39"/>
      <c r="K549" s="39"/>
      <c r="L549" s="39"/>
      <c r="M549" s="39"/>
    </row>
    <row r="550" spans="1:13" x14ac:dyDescent="0.2">
      <c r="A550" s="1214"/>
      <c r="B550" s="887"/>
      <c r="C550" s="673" t="s">
        <v>97</v>
      </c>
      <c r="D550" s="132">
        <v>0</v>
      </c>
      <c r="E550" s="132">
        <v>0</v>
      </c>
      <c r="F550" s="92">
        <v>0</v>
      </c>
      <c r="G550" s="739"/>
      <c r="H550" s="132">
        <f t="shared" si="57"/>
        <v>0</v>
      </c>
      <c r="I550" s="156"/>
      <c r="J550" s="39"/>
      <c r="K550" s="39"/>
      <c r="L550" s="39"/>
      <c r="M550" s="39"/>
    </row>
    <row r="551" spans="1:13" x14ac:dyDescent="0.2">
      <c r="A551" s="1212" t="s">
        <v>199</v>
      </c>
      <c r="B551" s="886" t="s">
        <v>1068</v>
      </c>
      <c r="C551" s="673" t="s">
        <v>1</v>
      </c>
      <c r="D551" s="132">
        <f>D552+D553+D554+D555</f>
        <v>0</v>
      </c>
      <c r="E551" s="132">
        <f>E552+E553+E554+E555</f>
        <v>0</v>
      </c>
      <c r="F551" s="92">
        <v>0</v>
      </c>
      <c r="G551" s="739"/>
      <c r="H551" s="132">
        <f t="shared" si="57"/>
        <v>0</v>
      </c>
      <c r="I551" s="156"/>
      <c r="J551" s="39"/>
      <c r="K551" s="39"/>
      <c r="L551" s="39"/>
      <c r="M551" s="39"/>
    </row>
    <row r="552" spans="1:13" ht="45" x14ac:dyDescent="0.2">
      <c r="A552" s="1213"/>
      <c r="B552" s="1673"/>
      <c r="C552" s="673" t="s">
        <v>8</v>
      </c>
      <c r="D552" s="132">
        <v>0</v>
      </c>
      <c r="E552" s="132">
        <v>0</v>
      </c>
      <c r="F552" s="92">
        <v>0</v>
      </c>
      <c r="G552" s="739"/>
      <c r="H552" s="132">
        <f t="shared" ref="H552:H560" si="69">E552</f>
        <v>0</v>
      </c>
      <c r="I552" s="723"/>
      <c r="J552" s="39"/>
      <c r="K552" s="39"/>
      <c r="L552" s="39"/>
      <c r="M552" s="39"/>
    </row>
    <row r="553" spans="1:13" ht="45" x14ac:dyDescent="0.2">
      <c r="A553" s="1213"/>
      <c r="B553" s="1673"/>
      <c r="C553" s="673" t="s">
        <v>2</v>
      </c>
      <c r="D553" s="132">
        <v>0</v>
      </c>
      <c r="E553" s="132">
        <v>0</v>
      </c>
      <c r="F553" s="92">
        <v>0</v>
      </c>
      <c r="G553" s="739"/>
      <c r="H553" s="132">
        <f t="shared" si="69"/>
        <v>0</v>
      </c>
      <c r="I553" s="723"/>
      <c r="J553" s="39"/>
      <c r="K553" s="39"/>
      <c r="L553" s="39"/>
      <c r="M553" s="39"/>
    </row>
    <row r="554" spans="1:13" ht="45" x14ac:dyDescent="0.2">
      <c r="A554" s="1213"/>
      <c r="B554" s="1673"/>
      <c r="C554" s="673" t="s">
        <v>3</v>
      </c>
      <c r="D554" s="132">
        <v>0</v>
      </c>
      <c r="E554" s="132">
        <v>0</v>
      </c>
      <c r="F554" s="92">
        <v>0</v>
      </c>
      <c r="G554" s="739"/>
      <c r="H554" s="132">
        <f t="shared" si="69"/>
        <v>0</v>
      </c>
      <c r="I554" s="723"/>
      <c r="J554" s="39"/>
      <c r="K554" s="39"/>
      <c r="L554" s="39"/>
      <c r="M554" s="39"/>
    </row>
    <row r="555" spans="1:13" x14ac:dyDescent="0.2">
      <c r="A555" s="1214"/>
      <c r="B555" s="1222"/>
      <c r="C555" s="673" t="s">
        <v>97</v>
      </c>
      <c r="D555" s="132">
        <v>0</v>
      </c>
      <c r="E555" s="132">
        <v>0</v>
      </c>
      <c r="F555" s="92">
        <v>0</v>
      </c>
      <c r="G555" s="739"/>
      <c r="H555" s="132">
        <f t="shared" si="69"/>
        <v>0</v>
      </c>
      <c r="I555" s="156"/>
      <c r="J555" s="39"/>
      <c r="K555" s="39"/>
      <c r="L555" s="39"/>
      <c r="M555" s="39"/>
    </row>
    <row r="556" spans="1:13" x14ac:dyDescent="0.2">
      <c r="A556" s="1212" t="s">
        <v>200</v>
      </c>
      <c r="B556" s="886" t="s">
        <v>1069</v>
      </c>
      <c r="C556" s="673" t="s">
        <v>1</v>
      </c>
      <c r="D556" s="132">
        <f>D557+D558+D559+D560</f>
        <v>0</v>
      </c>
      <c r="E556" s="132">
        <f>E557+E558+E559+E560</f>
        <v>0</v>
      </c>
      <c r="F556" s="92">
        <v>0</v>
      </c>
      <c r="G556" s="739"/>
      <c r="H556" s="132">
        <f t="shared" si="69"/>
        <v>0</v>
      </c>
      <c r="I556" s="156"/>
      <c r="J556" s="39"/>
      <c r="K556" s="39"/>
      <c r="L556" s="39"/>
      <c r="M556" s="39"/>
    </row>
    <row r="557" spans="1:13" ht="45" x14ac:dyDescent="0.2">
      <c r="A557" s="1213"/>
      <c r="B557" s="1673"/>
      <c r="C557" s="673" t="s">
        <v>8</v>
      </c>
      <c r="D557" s="132">
        <v>0</v>
      </c>
      <c r="E557" s="132">
        <v>0</v>
      </c>
      <c r="F557" s="92">
        <v>0</v>
      </c>
      <c r="G557" s="739"/>
      <c r="H557" s="132">
        <f t="shared" si="69"/>
        <v>0</v>
      </c>
      <c r="I557" s="723"/>
      <c r="J557" s="39"/>
      <c r="K557" s="39"/>
      <c r="L557" s="39"/>
      <c r="M557" s="39"/>
    </row>
    <row r="558" spans="1:13" ht="45" x14ac:dyDescent="0.2">
      <c r="A558" s="1213"/>
      <c r="B558" s="1673"/>
      <c r="C558" s="673" t="s">
        <v>2</v>
      </c>
      <c r="D558" s="132">
        <v>0</v>
      </c>
      <c r="E558" s="132">
        <v>0</v>
      </c>
      <c r="F558" s="92">
        <v>0</v>
      </c>
      <c r="G558" s="739"/>
      <c r="H558" s="132">
        <f t="shared" si="69"/>
        <v>0</v>
      </c>
      <c r="I558" s="723"/>
      <c r="J558" s="39"/>
      <c r="K558" s="39"/>
      <c r="L558" s="39"/>
      <c r="M558" s="39"/>
    </row>
    <row r="559" spans="1:13" ht="45" x14ac:dyDescent="0.2">
      <c r="A559" s="1213"/>
      <c r="B559" s="1673"/>
      <c r="C559" s="673" t="s">
        <v>3</v>
      </c>
      <c r="D559" s="132">
        <v>0</v>
      </c>
      <c r="E559" s="132">
        <v>0</v>
      </c>
      <c r="F559" s="92">
        <v>0</v>
      </c>
      <c r="G559" s="739"/>
      <c r="H559" s="132">
        <f t="shared" si="69"/>
        <v>0</v>
      </c>
      <c r="I559" s="723"/>
      <c r="J559" s="39"/>
      <c r="K559" s="39"/>
      <c r="L559" s="39"/>
      <c r="M559" s="39"/>
    </row>
    <row r="560" spans="1:13" x14ac:dyDescent="0.2">
      <c r="A560" s="1214"/>
      <c r="B560" s="1222"/>
      <c r="C560" s="673" t="s">
        <v>97</v>
      </c>
      <c r="D560" s="132">
        <v>0</v>
      </c>
      <c r="E560" s="132">
        <v>0</v>
      </c>
      <c r="F560" s="92">
        <v>0</v>
      </c>
      <c r="G560" s="739"/>
      <c r="H560" s="132">
        <f t="shared" si="69"/>
        <v>0</v>
      </c>
      <c r="I560" s="156"/>
      <c r="J560" s="39"/>
      <c r="K560" s="39"/>
      <c r="L560" s="39"/>
      <c r="M560" s="39"/>
    </row>
    <row r="561" spans="1:13" ht="14.25" x14ac:dyDescent="0.2">
      <c r="A561" s="1191" t="s">
        <v>786</v>
      </c>
      <c r="B561" s="1192"/>
      <c r="C561" s="1192"/>
      <c r="D561" s="1192"/>
      <c r="E561" s="1192"/>
      <c r="F561" s="1192"/>
      <c r="G561" s="1192"/>
      <c r="H561" s="1192"/>
      <c r="I561" s="1193"/>
      <c r="J561" s="39"/>
      <c r="K561" s="39"/>
      <c r="L561" s="39"/>
      <c r="M561" s="39"/>
    </row>
    <row r="562" spans="1:13" ht="14.25" x14ac:dyDescent="0.2">
      <c r="A562" s="983"/>
      <c r="B562" s="1045" t="s">
        <v>54</v>
      </c>
      <c r="C562" s="33" t="s">
        <v>1</v>
      </c>
      <c r="D562" s="67">
        <f>D563+D564+D565+D566</f>
        <v>341594.8</v>
      </c>
      <c r="E562" s="67">
        <f>E563+E564+E565+E566</f>
        <v>327237.2</v>
      </c>
      <c r="F562" s="94">
        <f t="shared" ref="F562:F584" si="70">E562/D562*100</f>
        <v>95.796891521767904</v>
      </c>
      <c r="G562" s="42"/>
      <c r="H562" s="67">
        <f t="shared" ref="H562:H649" si="71">E562</f>
        <v>327237.2</v>
      </c>
      <c r="I562" s="740"/>
      <c r="J562" s="39"/>
      <c r="K562" s="39"/>
      <c r="L562" s="39"/>
      <c r="M562" s="39"/>
    </row>
    <row r="563" spans="1:13" ht="42.75" x14ac:dyDescent="0.2">
      <c r="A563" s="983"/>
      <c r="B563" s="1045"/>
      <c r="C563" s="33" t="s">
        <v>8</v>
      </c>
      <c r="D563" s="67">
        <f t="shared" ref="D563:E566" si="72">D568+D620+D692+D707</f>
        <v>0</v>
      </c>
      <c r="E563" s="67">
        <f t="shared" si="72"/>
        <v>0</v>
      </c>
      <c r="F563" s="94">
        <v>0</v>
      </c>
      <c r="G563" s="44"/>
      <c r="H563" s="67">
        <f t="shared" si="71"/>
        <v>0</v>
      </c>
      <c r="I563" s="747"/>
      <c r="J563" s="39"/>
      <c r="K563" s="39"/>
      <c r="L563" s="39"/>
      <c r="M563" s="39"/>
    </row>
    <row r="564" spans="1:13" ht="57" x14ac:dyDescent="0.2">
      <c r="A564" s="983"/>
      <c r="B564" s="1045"/>
      <c r="C564" s="33" t="s">
        <v>2</v>
      </c>
      <c r="D564" s="67">
        <f t="shared" si="72"/>
        <v>10449</v>
      </c>
      <c r="E564" s="67">
        <f t="shared" si="72"/>
        <v>10419.39</v>
      </c>
      <c r="F564" s="94">
        <f t="shared" si="70"/>
        <v>99.716623600344519</v>
      </c>
      <c r="G564" s="42"/>
      <c r="H564" s="67">
        <f t="shared" si="71"/>
        <v>10419.39</v>
      </c>
      <c r="I564" s="760"/>
      <c r="J564" s="39"/>
      <c r="K564" s="39"/>
      <c r="L564" s="39"/>
      <c r="M564" s="39"/>
    </row>
    <row r="565" spans="1:13" ht="71.25" x14ac:dyDescent="0.2">
      <c r="A565" s="983"/>
      <c r="B565" s="1045"/>
      <c r="C565" s="33" t="s">
        <v>3</v>
      </c>
      <c r="D565" s="67">
        <f t="shared" si="72"/>
        <v>330259.8</v>
      </c>
      <c r="E565" s="67">
        <f>E570+E622+E694+E709</f>
        <v>315931.81</v>
      </c>
      <c r="F565" s="94">
        <f t="shared" si="70"/>
        <v>95.661600352207572</v>
      </c>
      <c r="G565" s="42"/>
      <c r="H565" s="67">
        <f t="shared" si="71"/>
        <v>315931.81</v>
      </c>
      <c r="I565" s="191"/>
      <c r="J565" s="39"/>
      <c r="K565" s="39"/>
      <c r="L565" s="39"/>
      <c r="M565" s="39"/>
    </row>
    <row r="566" spans="1:13" ht="28.5" x14ac:dyDescent="0.2">
      <c r="A566" s="983"/>
      <c r="B566" s="1045"/>
      <c r="C566" s="33" t="s">
        <v>97</v>
      </c>
      <c r="D566" s="67">
        <f t="shared" si="72"/>
        <v>886</v>
      </c>
      <c r="E566" s="67">
        <f t="shared" si="72"/>
        <v>886</v>
      </c>
      <c r="F566" s="94">
        <f t="shared" si="70"/>
        <v>100</v>
      </c>
      <c r="G566" s="42"/>
      <c r="H566" s="67">
        <f t="shared" si="71"/>
        <v>886</v>
      </c>
      <c r="I566" s="191"/>
      <c r="J566" s="39"/>
      <c r="K566" s="39"/>
      <c r="L566" s="39"/>
      <c r="M566" s="39"/>
    </row>
    <row r="567" spans="1:13" x14ac:dyDescent="0.2">
      <c r="A567" s="983">
        <v>1</v>
      </c>
      <c r="B567" s="912" t="s">
        <v>1070</v>
      </c>
      <c r="C567" s="673" t="s">
        <v>1</v>
      </c>
      <c r="D567" s="132">
        <f>D568+D569+D570+D571</f>
        <v>288417.8</v>
      </c>
      <c r="E567" s="132">
        <f>E568+E569+E570+E571</f>
        <v>275920.13</v>
      </c>
      <c r="F567" s="92">
        <f t="shared" si="70"/>
        <v>95.66681737396236</v>
      </c>
      <c r="G567" s="739"/>
      <c r="H567" s="132">
        <f t="shared" si="71"/>
        <v>275920.13</v>
      </c>
      <c r="I567" s="156"/>
      <c r="J567" s="39"/>
      <c r="K567" s="39"/>
      <c r="L567" s="39"/>
      <c r="M567" s="39"/>
    </row>
    <row r="568" spans="1:13" ht="45" x14ac:dyDescent="0.2">
      <c r="A568" s="983"/>
      <c r="B568" s="1673"/>
      <c r="C568" s="673" t="s">
        <v>8</v>
      </c>
      <c r="D568" s="132">
        <f t="shared" ref="D568:E571" si="73">D573</f>
        <v>0</v>
      </c>
      <c r="E568" s="132">
        <f t="shared" si="73"/>
        <v>0</v>
      </c>
      <c r="F568" s="92">
        <v>0</v>
      </c>
      <c r="G568" s="739"/>
      <c r="H568" s="132">
        <f t="shared" si="71"/>
        <v>0</v>
      </c>
      <c r="I568" s="156"/>
      <c r="J568" s="39"/>
      <c r="K568" s="39"/>
      <c r="L568" s="39"/>
      <c r="M568" s="39"/>
    </row>
    <row r="569" spans="1:13" ht="45" x14ac:dyDescent="0.2">
      <c r="A569" s="983"/>
      <c r="B569" s="1673"/>
      <c r="C569" s="673" t="s">
        <v>2</v>
      </c>
      <c r="D569" s="132">
        <f t="shared" si="73"/>
        <v>2085</v>
      </c>
      <c r="E569" s="132">
        <f t="shared" si="73"/>
        <v>2085</v>
      </c>
      <c r="F569" s="92">
        <f t="shared" si="70"/>
        <v>100</v>
      </c>
      <c r="G569" s="739"/>
      <c r="H569" s="132">
        <f t="shared" si="71"/>
        <v>2085</v>
      </c>
      <c r="I569" s="156"/>
      <c r="J569" s="39"/>
      <c r="K569" s="39"/>
      <c r="L569" s="39"/>
      <c r="M569" s="39"/>
    </row>
    <row r="570" spans="1:13" ht="45" x14ac:dyDescent="0.2">
      <c r="A570" s="983"/>
      <c r="B570" s="1673"/>
      <c r="C570" s="673" t="s">
        <v>3</v>
      </c>
      <c r="D570" s="132">
        <f>D575+D602+D612</f>
        <v>285446.8</v>
      </c>
      <c r="E570" s="132">
        <f>E575+E602+E612</f>
        <v>272949.13</v>
      </c>
      <c r="F570" s="92">
        <f t="shared" si="70"/>
        <v>95.621716551035092</v>
      </c>
      <c r="G570" s="739"/>
      <c r="H570" s="132">
        <f t="shared" si="71"/>
        <v>272949.13</v>
      </c>
      <c r="I570" s="156"/>
      <c r="J570" s="39"/>
      <c r="K570" s="39"/>
      <c r="L570" s="39"/>
      <c r="M570" s="39"/>
    </row>
    <row r="571" spans="1:13" x14ac:dyDescent="0.2">
      <c r="A571" s="983"/>
      <c r="B571" s="1222"/>
      <c r="C571" s="673" t="s">
        <v>97</v>
      </c>
      <c r="D571" s="132">
        <f t="shared" si="73"/>
        <v>886</v>
      </c>
      <c r="E571" s="132">
        <f t="shared" si="73"/>
        <v>886</v>
      </c>
      <c r="F571" s="92">
        <f t="shared" si="70"/>
        <v>100</v>
      </c>
      <c r="G571" s="739"/>
      <c r="H571" s="132">
        <f t="shared" si="71"/>
        <v>886</v>
      </c>
      <c r="I571" s="156"/>
      <c r="J571" s="39"/>
      <c r="K571" s="39"/>
      <c r="L571" s="39"/>
      <c r="M571" s="39"/>
    </row>
    <row r="572" spans="1:13" x14ac:dyDescent="0.2">
      <c r="A572" s="983">
        <v>1.1000000000000001</v>
      </c>
      <c r="B572" s="886" t="s">
        <v>1065</v>
      </c>
      <c r="C572" s="673" t="s">
        <v>1</v>
      </c>
      <c r="D572" s="132">
        <f>D573+D574+D575+D576</f>
        <v>287809.7</v>
      </c>
      <c r="E572" s="132">
        <f>E573+E574+E575+E576</f>
        <v>275455.84000000003</v>
      </c>
      <c r="F572" s="92">
        <f t="shared" si="70"/>
        <v>95.707629034045766</v>
      </c>
      <c r="G572" s="739"/>
      <c r="H572" s="132">
        <f t="shared" si="71"/>
        <v>275455.84000000003</v>
      </c>
      <c r="I572" s="156"/>
      <c r="J572" s="39"/>
      <c r="K572" s="39"/>
      <c r="L572" s="39"/>
      <c r="M572" s="39"/>
    </row>
    <row r="573" spans="1:13" ht="45" x14ac:dyDescent="0.2">
      <c r="A573" s="983"/>
      <c r="B573" s="1673"/>
      <c r="C573" s="673" t="s">
        <v>8</v>
      </c>
      <c r="D573" s="132">
        <f t="shared" ref="D573:E576" si="74">D578+D583+D588</f>
        <v>0</v>
      </c>
      <c r="E573" s="132">
        <f t="shared" si="74"/>
        <v>0</v>
      </c>
      <c r="F573" s="92">
        <v>0</v>
      </c>
      <c r="G573" s="739"/>
      <c r="H573" s="132">
        <f t="shared" si="71"/>
        <v>0</v>
      </c>
      <c r="I573" s="156"/>
      <c r="J573" s="39"/>
      <c r="K573" s="39"/>
      <c r="L573" s="39"/>
      <c r="M573" s="39"/>
    </row>
    <row r="574" spans="1:13" ht="45" x14ac:dyDescent="0.2">
      <c r="A574" s="983"/>
      <c r="B574" s="1673"/>
      <c r="C574" s="673" t="s">
        <v>2</v>
      </c>
      <c r="D574" s="132">
        <f t="shared" si="74"/>
        <v>2085</v>
      </c>
      <c r="E574" s="132">
        <f t="shared" si="74"/>
        <v>2085</v>
      </c>
      <c r="F574" s="92">
        <f t="shared" si="70"/>
        <v>100</v>
      </c>
      <c r="G574" s="739"/>
      <c r="H574" s="132">
        <f t="shared" si="71"/>
        <v>2085</v>
      </c>
      <c r="I574" s="156"/>
      <c r="J574" s="39"/>
      <c r="K574" s="39"/>
      <c r="L574" s="39"/>
      <c r="M574" s="39"/>
    </row>
    <row r="575" spans="1:13" ht="45" x14ac:dyDescent="0.2">
      <c r="A575" s="983"/>
      <c r="B575" s="1673"/>
      <c r="C575" s="673" t="s">
        <v>3</v>
      </c>
      <c r="D575" s="132">
        <f>D580+D585+D590+D598</f>
        <v>284838.7</v>
      </c>
      <c r="E575" s="132">
        <f>E580+E585+E590+E598</f>
        <v>272484.84000000003</v>
      </c>
      <c r="F575" s="92">
        <f t="shared" si="70"/>
        <v>95.66285761028962</v>
      </c>
      <c r="G575" s="739"/>
      <c r="H575" s="132">
        <f t="shared" si="71"/>
        <v>272484.84000000003</v>
      </c>
      <c r="I575" s="723"/>
      <c r="J575" s="39"/>
      <c r="K575" s="39"/>
      <c r="L575" s="39"/>
      <c r="M575" s="39"/>
    </row>
    <row r="576" spans="1:13" x14ac:dyDescent="0.2">
      <c r="A576" s="983"/>
      <c r="B576" s="1222"/>
      <c r="C576" s="673" t="s">
        <v>97</v>
      </c>
      <c r="D576" s="132">
        <f t="shared" si="74"/>
        <v>886</v>
      </c>
      <c r="E576" s="132">
        <f t="shared" si="74"/>
        <v>886</v>
      </c>
      <c r="F576" s="92">
        <f t="shared" si="70"/>
        <v>100</v>
      </c>
      <c r="G576" s="739"/>
      <c r="H576" s="132">
        <f t="shared" si="71"/>
        <v>886</v>
      </c>
      <c r="I576" s="156"/>
      <c r="J576" s="39"/>
      <c r="K576" s="39"/>
      <c r="L576" s="39"/>
      <c r="M576" s="39"/>
    </row>
    <row r="577" spans="1:13" x14ac:dyDescent="0.2">
      <c r="A577" s="983" t="s">
        <v>12</v>
      </c>
      <c r="B577" s="886" t="s">
        <v>1071</v>
      </c>
      <c r="C577" s="673" t="s">
        <v>1</v>
      </c>
      <c r="D577" s="132">
        <f>D578+D579+D580+D581</f>
        <v>112452.3</v>
      </c>
      <c r="E577" s="132">
        <f>E578+E579+E580+E581</f>
        <v>100351.77</v>
      </c>
      <c r="F577" s="92">
        <f t="shared" si="70"/>
        <v>89.23941084353099</v>
      </c>
      <c r="G577" s="739"/>
      <c r="H577" s="132">
        <f t="shared" si="71"/>
        <v>100351.77</v>
      </c>
      <c r="I577" s="156"/>
      <c r="J577" s="39"/>
      <c r="K577" s="39"/>
      <c r="L577" s="39"/>
      <c r="M577" s="39"/>
    </row>
    <row r="578" spans="1:13" ht="45" x14ac:dyDescent="0.2">
      <c r="A578" s="983"/>
      <c r="B578" s="1673"/>
      <c r="C578" s="673" t="s">
        <v>8</v>
      </c>
      <c r="D578" s="132">
        <v>0</v>
      </c>
      <c r="E578" s="132">
        <v>0</v>
      </c>
      <c r="F578" s="92">
        <v>0</v>
      </c>
      <c r="G578" s="739"/>
      <c r="H578" s="132">
        <f t="shared" si="71"/>
        <v>0</v>
      </c>
      <c r="I578" s="156"/>
      <c r="J578" s="39"/>
      <c r="K578" s="39"/>
      <c r="L578" s="39"/>
      <c r="M578" s="39"/>
    </row>
    <row r="579" spans="1:13" ht="45" x14ac:dyDescent="0.2">
      <c r="A579" s="983"/>
      <c r="B579" s="1673"/>
      <c r="C579" s="673" t="s">
        <v>2</v>
      </c>
      <c r="D579" s="132">
        <v>335</v>
      </c>
      <c r="E579" s="30">
        <v>335</v>
      </c>
      <c r="F579" s="92">
        <f t="shared" si="70"/>
        <v>100</v>
      </c>
      <c r="G579" s="739"/>
      <c r="H579" s="132">
        <f t="shared" si="71"/>
        <v>335</v>
      </c>
      <c r="I579" s="156"/>
      <c r="J579" s="39"/>
      <c r="K579" s="39"/>
      <c r="L579" s="39"/>
      <c r="M579" s="39"/>
    </row>
    <row r="580" spans="1:13" ht="180" x14ac:dyDescent="0.2">
      <c r="A580" s="983"/>
      <c r="B580" s="1673"/>
      <c r="C580" s="673" t="s">
        <v>3</v>
      </c>
      <c r="D580" s="132">
        <v>112117.3</v>
      </c>
      <c r="E580" s="132">
        <v>100016.77</v>
      </c>
      <c r="F580" s="92">
        <f>E580/D580*100</f>
        <v>89.207258826247156</v>
      </c>
      <c r="G580" s="738" t="s">
        <v>109</v>
      </c>
      <c r="H580" s="132">
        <f>E580</f>
        <v>100016.77</v>
      </c>
      <c r="I580" s="733" t="s">
        <v>1604</v>
      </c>
      <c r="J580" s="39"/>
      <c r="K580" s="39"/>
      <c r="L580" s="39"/>
      <c r="M580" s="39"/>
    </row>
    <row r="581" spans="1:13" x14ac:dyDescent="0.2">
      <c r="A581" s="983"/>
      <c r="B581" s="1222"/>
      <c r="C581" s="673" t="s">
        <v>97</v>
      </c>
      <c r="D581" s="132">
        <v>0</v>
      </c>
      <c r="E581" s="132">
        <v>0</v>
      </c>
      <c r="F581" s="92">
        <v>0</v>
      </c>
      <c r="G581" s="739"/>
      <c r="H581" s="132">
        <f t="shared" si="71"/>
        <v>0</v>
      </c>
      <c r="I581" s="156"/>
      <c r="J581" s="39"/>
      <c r="K581" s="39"/>
      <c r="L581" s="39"/>
      <c r="M581" s="39"/>
    </row>
    <row r="582" spans="1:13" x14ac:dyDescent="0.2">
      <c r="A582" s="1212" t="s">
        <v>100</v>
      </c>
      <c r="B582" s="886" t="s">
        <v>1072</v>
      </c>
      <c r="C582" s="673" t="s">
        <v>1</v>
      </c>
      <c r="D582" s="132">
        <f>D583+D584+D585+D586</f>
        <v>168241.5</v>
      </c>
      <c r="E582" s="132">
        <f>E583+E584+E585+E586</f>
        <v>168112.81</v>
      </c>
      <c r="F582" s="92">
        <f t="shared" si="70"/>
        <v>99.923508765673148</v>
      </c>
      <c r="G582" s="739"/>
      <c r="H582" s="132">
        <f t="shared" si="71"/>
        <v>168112.81</v>
      </c>
      <c r="I582" s="156"/>
      <c r="J582" s="39"/>
      <c r="K582" s="39"/>
      <c r="L582" s="39"/>
      <c r="M582" s="39"/>
    </row>
    <row r="583" spans="1:13" ht="45" x14ac:dyDescent="0.2">
      <c r="A583" s="1213"/>
      <c r="B583" s="1673"/>
      <c r="C583" s="673" t="s">
        <v>8</v>
      </c>
      <c r="D583" s="132">
        <v>0</v>
      </c>
      <c r="E583" s="132">
        <v>0</v>
      </c>
      <c r="F583" s="92">
        <v>0</v>
      </c>
      <c r="G583" s="739"/>
      <c r="H583" s="132">
        <f t="shared" si="71"/>
        <v>0</v>
      </c>
      <c r="I583" s="156"/>
      <c r="J583" s="39"/>
      <c r="K583" s="39"/>
      <c r="L583" s="39"/>
      <c r="M583" s="39"/>
    </row>
    <row r="584" spans="1:13" ht="45" x14ac:dyDescent="0.2">
      <c r="A584" s="1213"/>
      <c r="B584" s="1673"/>
      <c r="C584" s="673" t="s">
        <v>2</v>
      </c>
      <c r="D584" s="132">
        <v>1750</v>
      </c>
      <c r="E584" s="132">
        <v>1750</v>
      </c>
      <c r="F584" s="92">
        <f t="shared" si="70"/>
        <v>100</v>
      </c>
      <c r="G584" s="39"/>
      <c r="H584" s="132">
        <f t="shared" si="71"/>
        <v>1750</v>
      </c>
      <c r="I584" s="192" t="s">
        <v>1282</v>
      </c>
      <c r="J584" s="39"/>
      <c r="K584" s="39"/>
      <c r="L584" s="39"/>
      <c r="M584" s="39"/>
    </row>
    <row r="585" spans="1:13" ht="90" x14ac:dyDescent="0.2">
      <c r="A585" s="1213"/>
      <c r="B585" s="1673"/>
      <c r="C585" s="673" t="s">
        <v>3</v>
      </c>
      <c r="D585" s="132">
        <v>165605.5</v>
      </c>
      <c r="E585" s="132">
        <v>165476.81</v>
      </c>
      <c r="F585" s="92">
        <f>E585/D585*100</f>
        <v>99.922291228250273</v>
      </c>
      <c r="G585" s="738" t="s">
        <v>109</v>
      </c>
      <c r="H585" s="132">
        <f>E585</f>
        <v>165476.81</v>
      </c>
      <c r="I585" s="723" t="s">
        <v>1583</v>
      </c>
      <c r="J585" s="39"/>
      <c r="K585" s="39"/>
      <c r="L585" s="39"/>
      <c r="M585" s="39"/>
    </row>
    <row r="586" spans="1:13" x14ac:dyDescent="0.2">
      <c r="A586" s="1214"/>
      <c r="B586" s="1222"/>
      <c r="C586" s="673" t="s">
        <v>97</v>
      </c>
      <c r="D586" s="132">
        <v>886</v>
      </c>
      <c r="E586" s="132">
        <v>886</v>
      </c>
      <c r="F586" s="92">
        <f>E586/D586*100</f>
        <v>100</v>
      </c>
      <c r="G586" s="39"/>
      <c r="H586" s="132">
        <f t="shared" si="71"/>
        <v>886</v>
      </c>
      <c r="I586" s="192" t="s">
        <v>1282</v>
      </c>
      <c r="J586" s="39"/>
      <c r="K586" s="39"/>
      <c r="L586" s="39"/>
      <c r="M586" s="39"/>
    </row>
    <row r="587" spans="1:13" x14ac:dyDescent="0.2">
      <c r="A587" s="1212" t="s">
        <v>101</v>
      </c>
      <c r="B587" s="886" t="s">
        <v>1073</v>
      </c>
      <c r="C587" s="673" t="s">
        <v>1</v>
      </c>
      <c r="D587" s="132">
        <f>D588+D589+D590+D591</f>
        <v>2010.9</v>
      </c>
      <c r="E587" s="132">
        <f>E588+E589+E590+E591</f>
        <v>2009.51</v>
      </c>
      <c r="F587" s="92">
        <f t="shared" ref="F587:F598" si="75">E587/D587*100</f>
        <v>99.930876721865829</v>
      </c>
      <c r="G587" s="739"/>
      <c r="H587" s="132">
        <f t="shared" si="71"/>
        <v>2009.51</v>
      </c>
      <c r="I587" s="156"/>
      <c r="J587" s="39"/>
      <c r="K587" s="39"/>
      <c r="L587" s="39"/>
      <c r="M587" s="39"/>
    </row>
    <row r="588" spans="1:13" ht="45" x14ac:dyDescent="0.2">
      <c r="A588" s="1213"/>
      <c r="B588" s="1673"/>
      <c r="C588" s="673" t="s">
        <v>8</v>
      </c>
      <c r="D588" s="132">
        <f t="shared" ref="D588:E591" si="76">D593</f>
        <v>0</v>
      </c>
      <c r="E588" s="132">
        <f t="shared" si="76"/>
        <v>0</v>
      </c>
      <c r="F588" s="92">
        <v>0</v>
      </c>
      <c r="G588" s="739"/>
      <c r="H588" s="132">
        <f t="shared" si="71"/>
        <v>0</v>
      </c>
      <c r="I588" s="156"/>
      <c r="J588" s="39"/>
      <c r="K588" s="39"/>
      <c r="L588" s="39"/>
      <c r="M588" s="39"/>
    </row>
    <row r="589" spans="1:13" ht="45" x14ac:dyDescent="0.2">
      <c r="A589" s="1213"/>
      <c r="B589" s="1673"/>
      <c r="C589" s="673" t="s">
        <v>2</v>
      </c>
      <c r="D589" s="132">
        <f t="shared" si="76"/>
        <v>0</v>
      </c>
      <c r="E589" s="132">
        <f t="shared" si="76"/>
        <v>0</v>
      </c>
      <c r="F589" s="92">
        <v>0</v>
      </c>
      <c r="G589" s="739"/>
      <c r="H589" s="132">
        <f t="shared" si="71"/>
        <v>0</v>
      </c>
      <c r="I589" s="156"/>
      <c r="J589" s="39"/>
      <c r="K589" s="39"/>
      <c r="L589" s="39"/>
      <c r="M589" s="39"/>
    </row>
    <row r="590" spans="1:13" ht="150" x14ac:dyDescent="0.2">
      <c r="A590" s="1213"/>
      <c r="B590" s="1673"/>
      <c r="C590" s="673" t="s">
        <v>3</v>
      </c>
      <c r="D590" s="132">
        <v>2010.9</v>
      </c>
      <c r="E590" s="132">
        <f>54.4+1428.09+527.02</f>
        <v>2009.51</v>
      </c>
      <c r="F590" s="92">
        <f t="shared" si="75"/>
        <v>99.930876721865829</v>
      </c>
      <c r="G590" s="739" t="s">
        <v>1584</v>
      </c>
      <c r="H590" s="132">
        <f>E590</f>
        <v>2009.51</v>
      </c>
      <c r="I590" s="199" t="s">
        <v>1211</v>
      </c>
      <c r="J590" s="39"/>
      <c r="K590" s="39"/>
      <c r="L590" s="39"/>
      <c r="M590" s="39"/>
    </row>
    <row r="591" spans="1:13" x14ac:dyDescent="0.2">
      <c r="A591" s="1214"/>
      <c r="B591" s="1222"/>
      <c r="C591" s="673" t="s">
        <v>97</v>
      </c>
      <c r="D591" s="132">
        <f t="shared" si="76"/>
        <v>0</v>
      </c>
      <c r="E591" s="132">
        <f t="shared" si="76"/>
        <v>0</v>
      </c>
      <c r="F591" s="92">
        <v>0</v>
      </c>
      <c r="G591" s="739"/>
      <c r="H591" s="132">
        <f t="shared" si="71"/>
        <v>0</v>
      </c>
      <c r="I591" s="156"/>
      <c r="J591" s="39"/>
      <c r="K591" s="39"/>
      <c r="L591" s="39"/>
      <c r="M591" s="39"/>
    </row>
    <row r="592" spans="1:13" x14ac:dyDescent="0.2">
      <c r="A592" s="1212" t="s">
        <v>201</v>
      </c>
      <c r="B592" s="886" t="s">
        <v>202</v>
      </c>
      <c r="C592" s="673" t="s">
        <v>1</v>
      </c>
      <c r="D592" s="132">
        <f>D593+D594+D595+D596</f>
        <v>0</v>
      </c>
      <c r="E592" s="132">
        <f>E593+E594+E595+E596</f>
        <v>0</v>
      </c>
      <c r="F592" s="92">
        <v>0</v>
      </c>
      <c r="G592" s="739"/>
      <c r="H592" s="132">
        <f t="shared" si="71"/>
        <v>0</v>
      </c>
      <c r="I592" s="156"/>
      <c r="J592" s="39"/>
      <c r="K592" s="39"/>
      <c r="L592" s="39"/>
      <c r="M592" s="39"/>
    </row>
    <row r="593" spans="1:13" ht="45" x14ac:dyDescent="0.2">
      <c r="A593" s="1213"/>
      <c r="B593" s="1673"/>
      <c r="C593" s="673" t="s">
        <v>8</v>
      </c>
      <c r="D593" s="132">
        <v>0</v>
      </c>
      <c r="E593" s="132">
        <v>0</v>
      </c>
      <c r="F593" s="92">
        <v>0</v>
      </c>
      <c r="G593" s="739"/>
      <c r="H593" s="132">
        <f t="shared" si="71"/>
        <v>0</v>
      </c>
      <c r="I593" s="156"/>
      <c r="J593" s="39"/>
      <c r="K593" s="39"/>
      <c r="L593" s="39"/>
      <c r="M593" s="39"/>
    </row>
    <row r="594" spans="1:13" ht="45" x14ac:dyDescent="0.2">
      <c r="A594" s="1213"/>
      <c r="B594" s="1673"/>
      <c r="C594" s="673" t="s">
        <v>2</v>
      </c>
      <c r="D594" s="132">
        <v>0</v>
      </c>
      <c r="E594" s="132">
        <v>0</v>
      </c>
      <c r="F594" s="92">
        <v>0</v>
      </c>
      <c r="G594" s="739"/>
      <c r="H594" s="132">
        <f t="shared" si="71"/>
        <v>0</v>
      </c>
      <c r="I594" s="156"/>
      <c r="J594" s="39"/>
      <c r="K594" s="39"/>
      <c r="L594" s="39"/>
      <c r="M594" s="39"/>
    </row>
    <row r="595" spans="1:13" ht="45" x14ac:dyDescent="0.2">
      <c r="A595" s="1213"/>
      <c r="B595" s="1673"/>
      <c r="C595" s="673" t="s">
        <v>3</v>
      </c>
      <c r="D595" s="132">
        <v>0</v>
      </c>
      <c r="E595" s="132">
        <v>0</v>
      </c>
      <c r="F595" s="92">
        <v>0</v>
      </c>
      <c r="G595" s="739"/>
      <c r="H595" s="132">
        <f>E595</f>
        <v>0</v>
      </c>
      <c r="I595" s="723"/>
      <c r="J595" s="39"/>
      <c r="K595" s="39"/>
      <c r="L595" s="39"/>
      <c r="M595" s="39"/>
    </row>
    <row r="596" spans="1:13" x14ac:dyDescent="0.2">
      <c r="A596" s="1214"/>
      <c r="B596" s="1222"/>
      <c r="C596" s="673" t="s">
        <v>97</v>
      </c>
      <c r="D596" s="132">
        <v>0</v>
      </c>
      <c r="E596" s="132">
        <v>0</v>
      </c>
      <c r="F596" s="92">
        <v>0</v>
      </c>
      <c r="G596" s="739"/>
      <c r="H596" s="132">
        <f t="shared" ref="H596:H601" si="77">E596</f>
        <v>0</v>
      </c>
      <c r="I596" s="156"/>
      <c r="J596" s="39"/>
      <c r="K596" s="39"/>
      <c r="L596" s="39"/>
      <c r="M596" s="39"/>
    </row>
    <row r="597" spans="1:13" x14ac:dyDescent="0.2">
      <c r="A597" s="735" t="s">
        <v>102</v>
      </c>
      <c r="B597" s="1498" t="s">
        <v>1292</v>
      </c>
      <c r="C597" s="673" t="s">
        <v>1</v>
      </c>
      <c r="D597" s="132">
        <f>D598</f>
        <v>5105</v>
      </c>
      <c r="E597" s="132">
        <f>E598</f>
        <v>4981.75</v>
      </c>
      <c r="F597" s="92">
        <f t="shared" si="75"/>
        <v>97.585700293829575</v>
      </c>
      <c r="G597" s="739"/>
      <c r="H597" s="132">
        <f t="shared" si="77"/>
        <v>4981.75</v>
      </c>
      <c r="I597" s="156"/>
      <c r="J597" s="39"/>
      <c r="K597" s="39"/>
      <c r="L597" s="39"/>
      <c r="M597" s="39"/>
    </row>
    <row r="598" spans="1:13" ht="90" x14ac:dyDescent="0.2">
      <c r="A598" s="735"/>
      <c r="B598" s="1349"/>
      <c r="C598" s="673" t="s">
        <v>3</v>
      </c>
      <c r="D598" s="132">
        <v>5105</v>
      </c>
      <c r="E598" s="132">
        <v>4981.75</v>
      </c>
      <c r="F598" s="92">
        <f t="shared" si="75"/>
        <v>97.585700293829575</v>
      </c>
      <c r="G598" s="738" t="s">
        <v>109</v>
      </c>
      <c r="H598" s="132">
        <f t="shared" si="77"/>
        <v>4981.75</v>
      </c>
      <c r="I598" s="723" t="s">
        <v>1585</v>
      </c>
      <c r="J598" s="39"/>
      <c r="K598" s="39"/>
      <c r="L598" s="39"/>
      <c r="M598" s="39"/>
    </row>
    <row r="599" spans="1:13" x14ac:dyDescent="0.2">
      <c r="A599" s="1212" t="s">
        <v>14</v>
      </c>
      <c r="B599" s="886" t="s">
        <v>1074</v>
      </c>
      <c r="C599" s="673" t="s">
        <v>1</v>
      </c>
      <c r="D599" s="132">
        <f>D600+D601+D602+D603</f>
        <v>0</v>
      </c>
      <c r="E599" s="132">
        <f>E600+E601+E602+E603</f>
        <v>0</v>
      </c>
      <c r="F599" s="92">
        <v>0</v>
      </c>
      <c r="G599" s="739"/>
      <c r="H599" s="132">
        <f t="shared" si="77"/>
        <v>0</v>
      </c>
      <c r="I599" s="156"/>
      <c r="J599" s="39"/>
      <c r="K599" s="39"/>
      <c r="L599" s="39"/>
      <c r="M599" s="39"/>
    </row>
    <row r="600" spans="1:13" ht="45" x14ac:dyDescent="0.2">
      <c r="A600" s="1213"/>
      <c r="B600" s="1673"/>
      <c r="C600" s="673" t="s">
        <v>8</v>
      </c>
      <c r="D600" s="132">
        <f t="shared" ref="D600:E603" si="78">D605</f>
        <v>0</v>
      </c>
      <c r="E600" s="132">
        <f t="shared" si="78"/>
        <v>0</v>
      </c>
      <c r="F600" s="92">
        <v>0</v>
      </c>
      <c r="G600" s="739"/>
      <c r="H600" s="132">
        <f t="shared" si="77"/>
        <v>0</v>
      </c>
      <c r="I600" s="156"/>
      <c r="J600" s="39"/>
      <c r="K600" s="39"/>
      <c r="L600" s="39"/>
      <c r="M600" s="39"/>
    </row>
    <row r="601" spans="1:13" ht="45" x14ac:dyDescent="0.2">
      <c r="A601" s="1213"/>
      <c r="B601" s="1673"/>
      <c r="C601" s="673" t="s">
        <v>2</v>
      </c>
      <c r="D601" s="132">
        <f t="shared" si="78"/>
        <v>0</v>
      </c>
      <c r="E601" s="132">
        <f t="shared" si="78"/>
        <v>0</v>
      </c>
      <c r="F601" s="92">
        <v>0</v>
      </c>
      <c r="G601" s="739"/>
      <c r="H601" s="132">
        <f t="shared" si="77"/>
        <v>0</v>
      </c>
      <c r="I601" s="156"/>
      <c r="J601" s="39"/>
      <c r="K601" s="39"/>
      <c r="L601" s="39"/>
      <c r="M601" s="39"/>
    </row>
    <row r="602" spans="1:13" ht="45" x14ac:dyDescent="0.2">
      <c r="A602" s="1213"/>
      <c r="B602" s="1673"/>
      <c r="C602" s="673" t="s">
        <v>3</v>
      </c>
      <c r="D602" s="132">
        <f t="shared" si="78"/>
        <v>0</v>
      </c>
      <c r="E602" s="132">
        <f t="shared" si="78"/>
        <v>0</v>
      </c>
      <c r="F602" s="92">
        <v>0</v>
      </c>
      <c r="G602" s="739"/>
      <c r="H602" s="132">
        <f>E602</f>
        <v>0</v>
      </c>
      <c r="I602" s="723"/>
      <c r="J602" s="39"/>
      <c r="K602" s="39"/>
      <c r="L602" s="39"/>
      <c r="M602" s="39"/>
    </row>
    <row r="603" spans="1:13" x14ac:dyDescent="0.2">
      <c r="A603" s="1214"/>
      <c r="B603" s="1222"/>
      <c r="C603" s="673" t="s">
        <v>97</v>
      </c>
      <c r="D603" s="132">
        <f t="shared" si="78"/>
        <v>0</v>
      </c>
      <c r="E603" s="132">
        <f t="shared" si="78"/>
        <v>0</v>
      </c>
      <c r="F603" s="92">
        <v>0</v>
      </c>
      <c r="G603" s="739"/>
      <c r="H603" s="132">
        <f t="shared" ref="H603:H606" si="79">E603</f>
        <v>0</v>
      </c>
      <c r="I603" s="156"/>
      <c r="J603" s="39"/>
      <c r="K603" s="39"/>
      <c r="L603" s="39"/>
      <c r="M603" s="39"/>
    </row>
    <row r="604" spans="1:13" x14ac:dyDescent="0.2">
      <c r="A604" s="1212" t="s">
        <v>145</v>
      </c>
      <c r="B604" s="886" t="s">
        <v>1075</v>
      </c>
      <c r="C604" s="673" t="s">
        <v>1</v>
      </c>
      <c r="D604" s="132">
        <f>D605+D606+D607+D608</f>
        <v>0</v>
      </c>
      <c r="E604" s="132">
        <f>E605+E606+E607+E608</f>
        <v>0</v>
      </c>
      <c r="F604" s="92">
        <v>0</v>
      </c>
      <c r="G604" s="739"/>
      <c r="H604" s="132">
        <f t="shared" si="79"/>
        <v>0</v>
      </c>
      <c r="I604" s="156"/>
      <c r="J604" s="39"/>
      <c r="K604" s="39"/>
      <c r="L604" s="39"/>
      <c r="M604" s="39"/>
    </row>
    <row r="605" spans="1:13" ht="45" x14ac:dyDescent="0.2">
      <c r="A605" s="1213"/>
      <c r="B605" s="1673"/>
      <c r="C605" s="673" t="s">
        <v>8</v>
      </c>
      <c r="D605" s="132">
        <v>0</v>
      </c>
      <c r="E605" s="132">
        <v>0</v>
      </c>
      <c r="F605" s="92">
        <v>0</v>
      </c>
      <c r="G605" s="739"/>
      <c r="H605" s="132">
        <f t="shared" si="79"/>
        <v>0</v>
      </c>
      <c r="I605" s="156"/>
      <c r="J605" s="39"/>
      <c r="K605" s="39"/>
      <c r="L605" s="39"/>
      <c r="M605" s="39"/>
    </row>
    <row r="606" spans="1:13" ht="45" x14ac:dyDescent="0.2">
      <c r="A606" s="1213"/>
      <c r="B606" s="1673"/>
      <c r="C606" s="673" t="s">
        <v>2</v>
      </c>
      <c r="D606" s="132">
        <v>0</v>
      </c>
      <c r="E606" s="132">
        <v>0</v>
      </c>
      <c r="F606" s="92">
        <v>0</v>
      </c>
      <c r="G606" s="739"/>
      <c r="H606" s="132">
        <f t="shared" si="79"/>
        <v>0</v>
      </c>
      <c r="I606" s="156"/>
      <c r="J606" s="39"/>
      <c r="K606" s="39"/>
      <c r="L606" s="39"/>
      <c r="M606" s="39"/>
    </row>
    <row r="607" spans="1:13" ht="45" x14ac:dyDescent="0.2">
      <c r="A607" s="1213"/>
      <c r="B607" s="1673"/>
      <c r="C607" s="673" t="s">
        <v>3</v>
      </c>
      <c r="D607" s="132">
        <v>0</v>
      </c>
      <c r="E607" s="132">
        <v>0</v>
      </c>
      <c r="F607" s="92">
        <v>0</v>
      </c>
      <c r="G607" s="739"/>
      <c r="H607" s="132">
        <f>E607</f>
        <v>0</v>
      </c>
      <c r="I607" s="723"/>
      <c r="J607" s="39"/>
      <c r="K607" s="39"/>
      <c r="L607" s="39"/>
      <c r="M607" s="39"/>
    </row>
    <row r="608" spans="1:13" x14ac:dyDescent="0.2">
      <c r="A608" s="1214"/>
      <c r="B608" s="1222"/>
      <c r="C608" s="673" t="s">
        <v>97</v>
      </c>
      <c r="D608" s="132">
        <v>0</v>
      </c>
      <c r="E608" s="132">
        <v>0</v>
      </c>
      <c r="F608" s="92">
        <v>0</v>
      </c>
      <c r="G608" s="739"/>
      <c r="H608" s="132">
        <f t="shared" ref="H608:H611" si="80">E608</f>
        <v>0</v>
      </c>
      <c r="I608" s="156"/>
      <c r="J608" s="39"/>
      <c r="K608" s="39"/>
      <c r="L608" s="39"/>
      <c r="M608" s="39"/>
    </row>
    <row r="609" spans="1:13" x14ac:dyDescent="0.2">
      <c r="A609" s="1212" t="s">
        <v>171</v>
      </c>
      <c r="B609" s="886" t="s">
        <v>1076</v>
      </c>
      <c r="C609" s="673" t="s">
        <v>1</v>
      </c>
      <c r="D609" s="132">
        <f>D610+D611+D612+D613</f>
        <v>608.1</v>
      </c>
      <c r="E609" s="132">
        <f>E610+E611+E612+E613</f>
        <v>464.29</v>
      </c>
      <c r="F609" s="92">
        <f>E609/D609*100</f>
        <v>76.350929123499427</v>
      </c>
      <c r="G609" s="739"/>
      <c r="H609" s="132">
        <f t="shared" si="80"/>
        <v>464.29</v>
      </c>
      <c r="I609" s="156"/>
      <c r="J609" s="39"/>
      <c r="K609" s="39"/>
      <c r="L609" s="39"/>
      <c r="M609" s="39"/>
    </row>
    <row r="610" spans="1:13" ht="45" x14ac:dyDescent="0.2">
      <c r="A610" s="1213"/>
      <c r="B610" s="1673"/>
      <c r="C610" s="673" t="s">
        <v>8</v>
      </c>
      <c r="D610" s="132">
        <f t="shared" ref="D610:E613" si="81">D615</f>
        <v>0</v>
      </c>
      <c r="E610" s="132">
        <f t="shared" si="81"/>
        <v>0</v>
      </c>
      <c r="F610" s="92">
        <v>0</v>
      </c>
      <c r="G610" s="739"/>
      <c r="H610" s="132">
        <f t="shared" si="80"/>
        <v>0</v>
      </c>
      <c r="I610" s="156"/>
      <c r="J610" s="39"/>
      <c r="K610" s="39"/>
      <c r="L610" s="39"/>
      <c r="M610" s="39"/>
    </row>
    <row r="611" spans="1:13" ht="45" x14ac:dyDescent="0.2">
      <c r="A611" s="1213"/>
      <c r="B611" s="1673"/>
      <c r="C611" s="673" t="s">
        <v>2</v>
      </c>
      <c r="D611" s="132">
        <f t="shared" si="81"/>
        <v>0</v>
      </c>
      <c r="E611" s="132">
        <f t="shared" si="81"/>
        <v>0</v>
      </c>
      <c r="F611" s="92">
        <v>0</v>
      </c>
      <c r="G611" s="739"/>
      <c r="H611" s="132">
        <f t="shared" si="80"/>
        <v>0</v>
      </c>
      <c r="I611" s="156"/>
      <c r="J611" s="39"/>
      <c r="K611" s="39"/>
      <c r="L611" s="39"/>
      <c r="M611" s="39"/>
    </row>
    <row r="612" spans="1:13" ht="45" x14ac:dyDescent="0.2">
      <c r="A612" s="1213"/>
      <c r="B612" s="1673"/>
      <c r="C612" s="673" t="s">
        <v>3</v>
      </c>
      <c r="D612" s="132">
        <f t="shared" si="81"/>
        <v>608.1</v>
      </c>
      <c r="E612" s="132">
        <f t="shared" si="81"/>
        <v>464.29</v>
      </c>
      <c r="F612" s="92">
        <f t="shared" ref="F612:F617" si="82">E612/D612*100</f>
        <v>76.350929123499427</v>
      </c>
      <c r="G612" s="739"/>
      <c r="H612" s="132">
        <f>E612</f>
        <v>464.29</v>
      </c>
      <c r="I612" s="723"/>
      <c r="J612" s="39"/>
      <c r="K612" s="39"/>
      <c r="L612" s="39"/>
      <c r="M612" s="39"/>
    </row>
    <row r="613" spans="1:13" x14ac:dyDescent="0.2">
      <c r="A613" s="1214"/>
      <c r="B613" s="1222"/>
      <c r="C613" s="673" t="s">
        <v>97</v>
      </c>
      <c r="D613" s="132">
        <f t="shared" si="81"/>
        <v>0</v>
      </c>
      <c r="E613" s="132">
        <f t="shared" si="81"/>
        <v>0</v>
      </c>
      <c r="F613" s="92">
        <v>0</v>
      </c>
      <c r="G613" s="739"/>
      <c r="H613" s="132">
        <f t="shared" ref="H613" si="83">E613</f>
        <v>0</v>
      </c>
      <c r="I613" s="156"/>
      <c r="J613" s="39"/>
      <c r="K613" s="39"/>
      <c r="L613" s="39"/>
      <c r="M613" s="39"/>
    </row>
    <row r="614" spans="1:13" x14ac:dyDescent="0.2">
      <c r="A614" s="1212" t="s">
        <v>173</v>
      </c>
      <c r="B614" s="886" t="s">
        <v>1077</v>
      </c>
      <c r="C614" s="673" t="s">
        <v>1</v>
      </c>
      <c r="D614" s="132">
        <f>D615+D616+D617+D618</f>
        <v>608.1</v>
      </c>
      <c r="E614" s="30">
        <f>E615+E616+E617+E618</f>
        <v>464.29</v>
      </c>
      <c r="F614" s="92">
        <f t="shared" si="82"/>
        <v>76.350929123499427</v>
      </c>
      <c r="G614" s="739"/>
      <c r="H614" s="132">
        <f t="shared" si="71"/>
        <v>464.29</v>
      </c>
      <c r="I614" s="156"/>
      <c r="J614" s="39"/>
      <c r="K614" s="39"/>
      <c r="L614" s="39"/>
      <c r="M614" s="39"/>
    </row>
    <row r="615" spans="1:13" ht="45" x14ac:dyDescent="0.2">
      <c r="A615" s="1213"/>
      <c r="B615" s="1673"/>
      <c r="C615" s="673" t="s">
        <v>8</v>
      </c>
      <c r="D615" s="132">
        <v>0</v>
      </c>
      <c r="E615" s="30">
        <v>0</v>
      </c>
      <c r="F615" s="92">
        <v>0</v>
      </c>
      <c r="G615" s="739"/>
      <c r="H615" s="132">
        <f t="shared" si="71"/>
        <v>0</v>
      </c>
      <c r="I615" s="156"/>
      <c r="J615" s="39"/>
      <c r="K615" s="39"/>
      <c r="L615" s="39"/>
      <c r="M615" s="39"/>
    </row>
    <row r="616" spans="1:13" ht="45" x14ac:dyDescent="0.2">
      <c r="A616" s="1213"/>
      <c r="B616" s="1673"/>
      <c r="C616" s="673" t="s">
        <v>2</v>
      </c>
      <c r="D616" s="132">
        <v>0</v>
      </c>
      <c r="E616" s="30">
        <v>0</v>
      </c>
      <c r="F616" s="92">
        <v>0</v>
      </c>
      <c r="G616" s="739"/>
      <c r="H616" s="132">
        <f t="shared" si="71"/>
        <v>0</v>
      </c>
      <c r="I616" s="723"/>
      <c r="J616" s="39"/>
      <c r="K616" s="39"/>
      <c r="L616" s="39"/>
      <c r="M616" s="39"/>
    </row>
    <row r="617" spans="1:13" ht="105" x14ac:dyDescent="0.2">
      <c r="A617" s="1213"/>
      <c r="B617" s="1673"/>
      <c r="C617" s="673" t="s">
        <v>3</v>
      </c>
      <c r="D617" s="132">
        <v>608.1</v>
      </c>
      <c r="E617" s="30">
        <v>464.29</v>
      </c>
      <c r="F617" s="92">
        <f t="shared" si="82"/>
        <v>76.350929123499427</v>
      </c>
      <c r="G617" s="739" t="s">
        <v>1567</v>
      </c>
      <c r="H617" s="132">
        <f t="shared" si="71"/>
        <v>464.29</v>
      </c>
      <c r="I617" s="723" t="s">
        <v>1568</v>
      </c>
      <c r="J617" s="39"/>
      <c r="K617" s="39"/>
      <c r="L617" s="39"/>
      <c r="M617" s="39"/>
    </row>
    <row r="618" spans="1:13" x14ac:dyDescent="0.2">
      <c r="A618" s="1214"/>
      <c r="B618" s="1222"/>
      <c r="C618" s="673" t="s">
        <v>97</v>
      </c>
      <c r="D618" s="132">
        <v>0</v>
      </c>
      <c r="E618" s="132">
        <v>0</v>
      </c>
      <c r="F618" s="92">
        <v>0</v>
      </c>
      <c r="G618" s="739"/>
      <c r="H618" s="132">
        <f t="shared" si="71"/>
        <v>0</v>
      </c>
      <c r="I618" s="156"/>
      <c r="J618" s="39"/>
      <c r="K618" s="39"/>
      <c r="L618" s="39"/>
      <c r="M618" s="39"/>
    </row>
    <row r="619" spans="1:13" x14ac:dyDescent="0.2">
      <c r="A619" s="735">
        <v>2</v>
      </c>
      <c r="B619" s="912" t="s">
        <v>787</v>
      </c>
      <c r="C619" s="671" t="s">
        <v>1</v>
      </c>
      <c r="D619" s="749">
        <f>D620+D621+D622+D623</f>
        <v>27363.999999999996</v>
      </c>
      <c r="E619" s="749">
        <f>E620+E621+E622+E623</f>
        <v>27285.529999999995</v>
      </c>
      <c r="F619" s="92">
        <f t="shared" ref="F619:F644" si="84">E619/D619*100</f>
        <v>99.713236368951911</v>
      </c>
      <c r="G619" s="739"/>
      <c r="H619" s="132">
        <f t="shared" si="71"/>
        <v>27285.529999999995</v>
      </c>
      <c r="I619" s="156"/>
      <c r="J619" s="39"/>
      <c r="K619" s="39"/>
      <c r="L619" s="39"/>
      <c r="M619" s="39"/>
    </row>
    <row r="620" spans="1:13" ht="45" x14ac:dyDescent="0.2">
      <c r="A620" s="735"/>
      <c r="B620" s="1675"/>
      <c r="C620" s="673" t="s">
        <v>8</v>
      </c>
      <c r="D620" s="132">
        <f t="shared" ref="D620:E623" si="85">D625</f>
        <v>0</v>
      </c>
      <c r="E620" s="132">
        <f t="shared" si="85"/>
        <v>0</v>
      </c>
      <c r="F620" s="92">
        <v>0</v>
      </c>
      <c r="G620" s="739"/>
      <c r="H620" s="132">
        <f t="shared" si="71"/>
        <v>0</v>
      </c>
      <c r="I620" s="156"/>
      <c r="J620" s="39"/>
      <c r="K620" s="39"/>
      <c r="L620" s="39"/>
      <c r="M620" s="39"/>
    </row>
    <row r="621" spans="1:13" ht="45" x14ac:dyDescent="0.2">
      <c r="A621" s="735"/>
      <c r="B621" s="1675"/>
      <c r="C621" s="673" t="s">
        <v>2</v>
      </c>
      <c r="D621" s="132">
        <f t="shared" si="85"/>
        <v>8364</v>
      </c>
      <c r="E621" s="132">
        <f t="shared" si="85"/>
        <v>8334.39</v>
      </c>
      <c r="F621" s="92">
        <f t="shared" si="84"/>
        <v>99.64598278335724</v>
      </c>
      <c r="G621" s="739"/>
      <c r="H621" s="132">
        <f t="shared" si="71"/>
        <v>8334.39</v>
      </c>
      <c r="I621" s="156"/>
      <c r="J621" s="39"/>
      <c r="K621" s="39"/>
      <c r="L621" s="39"/>
      <c r="M621" s="39"/>
    </row>
    <row r="622" spans="1:13" ht="45" x14ac:dyDescent="0.2">
      <c r="A622" s="735"/>
      <c r="B622" s="1675"/>
      <c r="C622" s="673" t="s">
        <v>3</v>
      </c>
      <c r="D622" s="132">
        <f t="shared" si="85"/>
        <v>18999.999999999996</v>
      </c>
      <c r="E622" s="132">
        <f t="shared" si="85"/>
        <v>18951.139999999996</v>
      </c>
      <c r="F622" s="92">
        <f t="shared" si="84"/>
        <v>99.742842105263151</v>
      </c>
      <c r="G622" s="739"/>
      <c r="H622" s="132">
        <f t="shared" si="71"/>
        <v>18951.139999999996</v>
      </c>
      <c r="I622" s="156"/>
      <c r="J622" s="39"/>
      <c r="K622" s="39"/>
      <c r="L622" s="39"/>
      <c r="M622" s="39"/>
    </row>
    <row r="623" spans="1:13" x14ac:dyDescent="0.2">
      <c r="A623" s="736"/>
      <c r="B623" s="1675"/>
      <c r="C623" s="673" t="s">
        <v>97</v>
      </c>
      <c r="D623" s="132">
        <f t="shared" si="85"/>
        <v>0</v>
      </c>
      <c r="E623" s="132">
        <f t="shared" si="85"/>
        <v>0</v>
      </c>
      <c r="F623" s="92">
        <v>0</v>
      </c>
      <c r="G623" s="739"/>
      <c r="H623" s="132">
        <f t="shared" si="71"/>
        <v>0</v>
      </c>
      <c r="I623" s="156"/>
      <c r="J623" s="39"/>
      <c r="K623" s="39"/>
      <c r="L623" s="39"/>
      <c r="M623" s="39"/>
    </row>
    <row r="624" spans="1:13" x14ac:dyDescent="0.2">
      <c r="A624" s="767" t="s">
        <v>17</v>
      </c>
      <c r="B624" s="886" t="s">
        <v>1078</v>
      </c>
      <c r="C624" s="750" t="s">
        <v>1</v>
      </c>
      <c r="D624" s="749">
        <f>D625+D626+D627+D628</f>
        <v>27363.999999999996</v>
      </c>
      <c r="E624" s="749">
        <f>E625+E626+E627+E628</f>
        <v>27285.529999999995</v>
      </c>
      <c r="F624" s="92">
        <f t="shared" si="84"/>
        <v>99.713236368951911</v>
      </c>
      <c r="G624" s="739"/>
      <c r="H624" s="132">
        <f t="shared" si="71"/>
        <v>27285.529999999995</v>
      </c>
      <c r="I624" s="156"/>
      <c r="J624" s="39"/>
      <c r="K624" s="39"/>
      <c r="L624" s="39"/>
      <c r="M624" s="39"/>
    </row>
    <row r="625" spans="1:13" ht="45" x14ac:dyDescent="0.2">
      <c r="A625" s="767"/>
      <c r="B625" s="1673"/>
      <c r="C625" s="109" t="s">
        <v>8</v>
      </c>
      <c r="D625" s="132">
        <f>D630+D636+D642+D647+D652+D657+D662+D667+D672+D677+D682+D687</f>
        <v>0</v>
      </c>
      <c r="E625" s="132">
        <f t="shared" ref="E625" si="86">E630+E636+E642+E647+E652+E657+E662+E667+E672+E677+E682+E687</f>
        <v>0</v>
      </c>
      <c r="F625" s="92">
        <v>0</v>
      </c>
      <c r="G625" s="739"/>
      <c r="H625" s="132">
        <f t="shared" si="71"/>
        <v>0</v>
      </c>
      <c r="I625" s="156"/>
      <c r="J625" s="39"/>
      <c r="K625" s="39"/>
      <c r="L625" s="39"/>
      <c r="M625" s="39"/>
    </row>
    <row r="626" spans="1:13" ht="45" x14ac:dyDescent="0.2">
      <c r="A626" s="767"/>
      <c r="B626" s="1673"/>
      <c r="C626" s="109" t="s">
        <v>2</v>
      </c>
      <c r="D626" s="132">
        <f t="shared" ref="D626:E628" si="87">D631+D637+D643+D648+D653+D658+D663+D668+D673+D678+D683+D688</f>
        <v>8364</v>
      </c>
      <c r="E626" s="132">
        <f t="shared" si="87"/>
        <v>8334.39</v>
      </c>
      <c r="F626" s="92">
        <f t="shared" si="84"/>
        <v>99.64598278335724</v>
      </c>
      <c r="G626" s="739"/>
      <c r="H626" s="132">
        <f t="shared" si="71"/>
        <v>8334.39</v>
      </c>
      <c r="I626" s="156"/>
      <c r="J626" s="39"/>
      <c r="K626" s="39"/>
      <c r="L626" s="39"/>
      <c r="M626" s="39"/>
    </row>
    <row r="627" spans="1:13" ht="45" x14ac:dyDescent="0.2">
      <c r="A627" s="767"/>
      <c r="B627" s="1673"/>
      <c r="C627" s="109" t="s">
        <v>3</v>
      </c>
      <c r="D627" s="132">
        <f t="shared" si="87"/>
        <v>18999.999999999996</v>
      </c>
      <c r="E627" s="132">
        <f>E632+E638+E644+E649+E654+E659+E664+E669+E674+E679+E684+E689</f>
        <v>18951.139999999996</v>
      </c>
      <c r="F627" s="92">
        <f t="shared" si="84"/>
        <v>99.742842105263151</v>
      </c>
      <c r="G627" s="739"/>
      <c r="H627" s="132">
        <f t="shared" si="71"/>
        <v>18951.139999999996</v>
      </c>
      <c r="I627" s="156"/>
      <c r="J627" s="39"/>
      <c r="K627" s="39"/>
      <c r="L627" s="39"/>
      <c r="M627" s="39"/>
    </row>
    <row r="628" spans="1:13" x14ac:dyDescent="0.2">
      <c r="A628" s="768"/>
      <c r="B628" s="1222"/>
      <c r="C628" s="109" t="s">
        <v>97</v>
      </c>
      <c r="D628" s="132">
        <f t="shared" si="87"/>
        <v>0</v>
      </c>
      <c r="E628" s="132">
        <f t="shared" si="87"/>
        <v>0</v>
      </c>
      <c r="F628" s="92">
        <v>0</v>
      </c>
      <c r="G628" s="739"/>
      <c r="H628" s="132">
        <f t="shared" si="71"/>
        <v>0</v>
      </c>
      <c r="I628" s="156"/>
      <c r="J628" s="39"/>
      <c r="K628" s="39"/>
      <c r="L628" s="39"/>
      <c r="M628" s="39"/>
    </row>
    <row r="629" spans="1:13" x14ac:dyDescent="0.2">
      <c r="A629" s="767" t="s">
        <v>18</v>
      </c>
      <c r="B629" s="1674" t="s">
        <v>1079</v>
      </c>
      <c r="C629" s="750" t="s">
        <v>1</v>
      </c>
      <c r="D629" s="749">
        <f>D630+D631+D632+D633</f>
        <v>7074.6399999999994</v>
      </c>
      <c r="E629" s="749">
        <f>E630+E631+E632+E633</f>
        <v>7074.6399999999994</v>
      </c>
      <c r="F629" s="92">
        <f t="shared" si="84"/>
        <v>100</v>
      </c>
      <c r="G629" s="739"/>
      <c r="H629" s="132">
        <f t="shared" si="71"/>
        <v>7074.6399999999994</v>
      </c>
      <c r="I629" s="156"/>
      <c r="J629" s="39"/>
      <c r="K629" s="39"/>
      <c r="L629" s="39"/>
      <c r="M629" s="39"/>
    </row>
    <row r="630" spans="1:13" ht="45" x14ac:dyDescent="0.2">
      <c r="A630" s="767"/>
      <c r="B630" s="1673"/>
      <c r="C630" s="109" t="s">
        <v>8</v>
      </c>
      <c r="D630" s="132">
        <v>0</v>
      </c>
      <c r="E630" s="132">
        <v>0</v>
      </c>
      <c r="F630" s="92">
        <v>0</v>
      </c>
      <c r="G630" s="739"/>
      <c r="H630" s="132">
        <f t="shared" si="71"/>
        <v>0</v>
      </c>
      <c r="I630" s="156"/>
      <c r="J630" s="39"/>
      <c r="K630" s="39"/>
      <c r="L630" s="39"/>
      <c r="M630" s="39"/>
    </row>
    <row r="631" spans="1:13" ht="45" x14ac:dyDescent="0.2">
      <c r="A631" s="767"/>
      <c r="B631" s="1673"/>
      <c r="C631" s="109" t="s">
        <v>2</v>
      </c>
      <c r="D631" s="132">
        <v>3580.2</v>
      </c>
      <c r="E631" s="132">
        <v>3580.2</v>
      </c>
      <c r="F631" s="92">
        <f t="shared" si="84"/>
        <v>100</v>
      </c>
      <c r="G631" s="1251" t="s">
        <v>1586</v>
      </c>
      <c r="H631" s="132">
        <f t="shared" si="71"/>
        <v>3580.2</v>
      </c>
      <c r="I631" s="886" t="s">
        <v>1587</v>
      </c>
      <c r="J631" s="39"/>
      <c r="K631" s="39"/>
      <c r="L631" s="39"/>
      <c r="M631" s="39"/>
    </row>
    <row r="632" spans="1:13" ht="45" x14ac:dyDescent="0.2">
      <c r="A632" s="767"/>
      <c r="B632" s="1673"/>
      <c r="C632" s="109" t="s">
        <v>3</v>
      </c>
      <c r="D632" s="132">
        <v>3494.44</v>
      </c>
      <c r="E632" s="132">
        <v>3494.44</v>
      </c>
      <c r="F632" s="92">
        <f t="shared" si="84"/>
        <v>100</v>
      </c>
      <c r="G632" s="1285"/>
      <c r="H632" s="132">
        <f t="shared" si="71"/>
        <v>3494.44</v>
      </c>
      <c r="I632" s="1222"/>
      <c r="J632" s="39"/>
      <c r="K632" s="39"/>
      <c r="L632" s="39"/>
      <c r="M632" s="39"/>
    </row>
    <row r="633" spans="1:13" x14ac:dyDescent="0.2">
      <c r="A633" s="768"/>
      <c r="B633" s="1222"/>
      <c r="C633" s="109" t="s">
        <v>97</v>
      </c>
      <c r="D633" s="132">
        <v>0</v>
      </c>
      <c r="E633" s="132">
        <v>0</v>
      </c>
      <c r="F633" s="92">
        <v>0</v>
      </c>
      <c r="G633" s="739"/>
      <c r="H633" s="132">
        <f t="shared" si="71"/>
        <v>0</v>
      </c>
      <c r="I633" s="156"/>
      <c r="J633" s="39"/>
      <c r="K633" s="39"/>
      <c r="L633" s="39"/>
      <c r="M633" s="39"/>
    </row>
    <row r="634" spans="1:13" x14ac:dyDescent="0.2">
      <c r="A634" s="767" t="s">
        <v>105</v>
      </c>
      <c r="B634" s="1674" t="s">
        <v>1080</v>
      </c>
      <c r="C634" s="1280" t="s">
        <v>1</v>
      </c>
      <c r="D634" s="1282">
        <f>D636+D637+D638+D639</f>
        <v>1203.79</v>
      </c>
      <c r="E634" s="1282">
        <f>E636+E637+E638+E639</f>
        <v>1203.79</v>
      </c>
      <c r="F634" s="1284">
        <f t="shared" si="84"/>
        <v>100</v>
      </c>
      <c r="G634" s="1251"/>
      <c r="H634" s="1282">
        <f t="shared" si="71"/>
        <v>1203.79</v>
      </c>
      <c r="I634" s="1173"/>
      <c r="J634" s="39"/>
      <c r="K634" s="39"/>
      <c r="L634" s="39"/>
      <c r="M634" s="39"/>
    </row>
    <row r="635" spans="1:13" x14ac:dyDescent="0.2">
      <c r="A635" s="767"/>
      <c r="B635" s="1673"/>
      <c r="C635" s="1281"/>
      <c r="D635" s="1283"/>
      <c r="E635" s="1283"/>
      <c r="F635" s="1285"/>
      <c r="G635" s="1285"/>
      <c r="H635" s="1463"/>
      <c r="I635" s="1279"/>
      <c r="J635" s="39"/>
      <c r="K635" s="39"/>
      <c r="L635" s="39"/>
      <c r="M635" s="39"/>
    </row>
    <row r="636" spans="1:13" ht="45" x14ac:dyDescent="0.2">
      <c r="A636" s="767"/>
      <c r="B636" s="1673"/>
      <c r="C636" s="109" t="s">
        <v>8</v>
      </c>
      <c r="D636" s="132">
        <v>0</v>
      </c>
      <c r="E636" s="132">
        <v>0</v>
      </c>
      <c r="F636" s="92">
        <v>0</v>
      </c>
      <c r="G636" s="739"/>
      <c r="H636" s="132">
        <f t="shared" si="71"/>
        <v>0</v>
      </c>
      <c r="I636" s="156"/>
      <c r="J636" s="39"/>
      <c r="K636" s="39"/>
      <c r="L636" s="39"/>
      <c r="M636" s="39"/>
    </row>
    <row r="637" spans="1:13" ht="45" x14ac:dyDescent="0.2">
      <c r="A637" s="767"/>
      <c r="B637" s="1673"/>
      <c r="C637" s="109" t="s">
        <v>2</v>
      </c>
      <c r="D637" s="132">
        <v>0</v>
      </c>
      <c r="E637" s="132">
        <v>0</v>
      </c>
      <c r="F637" s="92">
        <v>0</v>
      </c>
      <c r="G637" s="739"/>
      <c r="H637" s="132">
        <f t="shared" si="71"/>
        <v>0</v>
      </c>
      <c r="I637" s="723"/>
      <c r="J637" s="39"/>
      <c r="K637" s="39"/>
      <c r="L637" s="39"/>
      <c r="M637" s="39"/>
    </row>
    <row r="638" spans="1:13" ht="45" x14ac:dyDescent="0.2">
      <c r="A638" s="767"/>
      <c r="B638" s="1673"/>
      <c r="C638" s="109" t="s">
        <v>3</v>
      </c>
      <c r="D638" s="132">
        <v>1203.79</v>
      </c>
      <c r="E638" s="132">
        <v>1203.79</v>
      </c>
      <c r="F638" s="92">
        <f t="shared" si="84"/>
        <v>100</v>
      </c>
      <c r="G638" s="739" t="s">
        <v>1588</v>
      </c>
      <c r="H638" s="132">
        <f t="shared" si="71"/>
        <v>1203.79</v>
      </c>
      <c r="I638" s="723" t="s">
        <v>1412</v>
      </c>
      <c r="J638" s="39"/>
      <c r="K638" s="39"/>
      <c r="L638" s="39"/>
      <c r="M638" s="39"/>
    </row>
    <row r="639" spans="1:13" x14ac:dyDescent="0.2">
      <c r="A639" s="768"/>
      <c r="B639" s="1222"/>
      <c r="C639" s="109" t="s">
        <v>97</v>
      </c>
      <c r="D639" s="132">
        <v>0</v>
      </c>
      <c r="E639" s="132">
        <v>0</v>
      </c>
      <c r="F639" s="92">
        <v>0</v>
      </c>
      <c r="G639" s="739"/>
      <c r="H639" s="132">
        <f t="shared" si="71"/>
        <v>0</v>
      </c>
      <c r="I639" s="156"/>
      <c r="J639" s="39"/>
      <c r="K639" s="39"/>
      <c r="L639" s="39"/>
      <c r="M639" s="39"/>
    </row>
    <row r="640" spans="1:13" ht="12.75" x14ac:dyDescent="0.2">
      <c r="A640" s="1212" t="s">
        <v>107</v>
      </c>
      <c r="B640" s="1674" t="s">
        <v>1081</v>
      </c>
      <c r="C640" s="1280" t="s">
        <v>1</v>
      </c>
      <c r="D640" s="1282">
        <f>D642+D643+D644+D645</f>
        <v>2390</v>
      </c>
      <c r="E640" s="1282">
        <f>E642+E643+E644+E645</f>
        <v>2390</v>
      </c>
      <c r="F640" s="1284">
        <f t="shared" si="84"/>
        <v>100</v>
      </c>
      <c r="G640" s="1251"/>
      <c r="H640" s="1282">
        <f t="shared" si="71"/>
        <v>2390</v>
      </c>
      <c r="I640" s="1173"/>
      <c r="J640" s="39"/>
      <c r="K640" s="39"/>
      <c r="L640" s="39"/>
      <c r="M640" s="39"/>
    </row>
    <row r="641" spans="1:13" ht="12.75" x14ac:dyDescent="0.2">
      <c r="A641" s="1485"/>
      <c r="B641" s="1673"/>
      <c r="C641" s="1281"/>
      <c r="D641" s="1283"/>
      <c r="E641" s="1283"/>
      <c r="F641" s="1285"/>
      <c r="G641" s="1285"/>
      <c r="H641" s="1463"/>
      <c r="I641" s="1279"/>
      <c r="J641" s="39"/>
      <c r="K641" s="39"/>
      <c r="L641" s="39"/>
      <c r="M641" s="39"/>
    </row>
    <row r="642" spans="1:13" ht="45" x14ac:dyDescent="0.2">
      <c r="A642" s="1485"/>
      <c r="B642" s="1673"/>
      <c r="C642" s="109" t="s">
        <v>8</v>
      </c>
      <c r="D642" s="132">
        <v>0</v>
      </c>
      <c r="E642" s="132">
        <v>0</v>
      </c>
      <c r="F642" s="92">
        <v>0</v>
      </c>
      <c r="G642" s="739"/>
      <c r="H642" s="132">
        <f t="shared" si="71"/>
        <v>0</v>
      </c>
      <c r="I642" s="156"/>
      <c r="J642" s="39"/>
      <c r="K642" s="39"/>
      <c r="L642" s="39"/>
      <c r="M642" s="39"/>
    </row>
    <row r="643" spans="1:13" ht="45" x14ac:dyDescent="0.2">
      <c r="A643" s="1485"/>
      <c r="B643" s="1673"/>
      <c r="C643" s="109" t="s">
        <v>2</v>
      </c>
      <c r="D643" s="132">
        <v>0</v>
      </c>
      <c r="E643" s="132">
        <v>0</v>
      </c>
      <c r="F643" s="92">
        <v>0</v>
      </c>
      <c r="G643" s="739"/>
      <c r="H643" s="132">
        <f t="shared" si="71"/>
        <v>0</v>
      </c>
      <c r="I643" s="156"/>
      <c r="J643" s="39"/>
      <c r="K643" s="39"/>
      <c r="L643" s="39"/>
      <c r="M643" s="39"/>
    </row>
    <row r="644" spans="1:13" ht="45" x14ac:dyDescent="0.2">
      <c r="A644" s="1485"/>
      <c r="B644" s="1673"/>
      <c r="C644" s="109" t="s">
        <v>3</v>
      </c>
      <c r="D644" s="132">
        <v>2390</v>
      </c>
      <c r="E644" s="132">
        <v>2390</v>
      </c>
      <c r="F644" s="92">
        <f t="shared" si="84"/>
        <v>100</v>
      </c>
      <c r="G644" s="739" t="s">
        <v>1589</v>
      </c>
      <c r="H644" s="132">
        <f t="shared" si="71"/>
        <v>2390</v>
      </c>
      <c r="I644" s="723" t="s">
        <v>1211</v>
      </c>
      <c r="J644" s="39"/>
      <c r="K644" s="39"/>
      <c r="L644" s="39"/>
      <c r="M644" s="39"/>
    </row>
    <row r="645" spans="1:13" x14ac:dyDescent="0.2">
      <c r="A645" s="1285"/>
      <c r="B645" s="1222"/>
      <c r="C645" s="109" t="s">
        <v>97</v>
      </c>
      <c r="D645" s="132">
        <v>0</v>
      </c>
      <c r="E645" s="132">
        <v>0</v>
      </c>
      <c r="F645" s="92">
        <v>0</v>
      </c>
      <c r="G645" s="739"/>
      <c r="H645" s="132">
        <f t="shared" si="71"/>
        <v>0</v>
      </c>
      <c r="I645" s="156"/>
      <c r="J645" s="39"/>
      <c r="K645" s="39"/>
      <c r="L645" s="39"/>
      <c r="M645" s="39"/>
    </row>
    <row r="646" spans="1:13" x14ac:dyDescent="0.2">
      <c r="A646" s="766" t="s">
        <v>135</v>
      </c>
      <c r="B646" s="886" t="s">
        <v>1082</v>
      </c>
      <c r="C646" s="109" t="s">
        <v>1</v>
      </c>
      <c r="D646" s="132">
        <f>D647+D648+D649+D650</f>
        <v>2842.77</v>
      </c>
      <c r="E646" s="132">
        <f>E647+E648+E649+E650</f>
        <v>2813.4</v>
      </c>
      <c r="F646" s="92">
        <f t="shared" ref="F646:F679" si="88">E646/D646*100</f>
        <v>98.966852752772823</v>
      </c>
      <c r="G646" s="739"/>
      <c r="H646" s="132">
        <f t="shared" si="71"/>
        <v>2813.4</v>
      </c>
      <c r="I646" s="156"/>
      <c r="J646" s="39"/>
      <c r="K646" s="39"/>
      <c r="L646" s="39"/>
      <c r="M646" s="39"/>
    </row>
    <row r="647" spans="1:13" ht="45" x14ac:dyDescent="0.2">
      <c r="A647" s="767"/>
      <c r="B647" s="1673"/>
      <c r="C647" s="109" t="s">
        <v>8</v>
      </c>
      <c r="D647" s="132">
        <v>0</v>
      </c>
      <c r="E647" s="132">
        <v>0</v>
      </c>
      <c r="F647" s="92">
        <v>0</v>
      </c>
      <c r="G647" s="739"/>
      <c r="H647" s="132">
        <f t="shared" si="71"/>
        <v>0</v>
      </c>
      <c r="I647" s="156"/>
      <c r="J647" s="39"/>
      <c r="K647" s="39"/>
      <c r="L647" s="39"/>
      <c r="M647" s="39"/>
    </row>
    <row r="648" spans="1:13" ht="45" x14ac:dyDescent="0.2">
      <c r="A648" s="767"/>
      <c r="B648" s="1673"/>
      <c r="C648" s="109" t="s">
        <v>2</v>
      </c>
      <c r="D648" s="132">
        <v>0</v>
      </c>
      <c r="E648" s="30">
        <v>0</v>
      </c>
      <c r="F648" s="92">
        <v>0</v>
      </c>
      <c r="G648" s="739"/>
      <c r="H648" s="132">
        <f t="shared" si="71"/>
        <v>0</v>
      </c>
      <c r="I648" s="156"/>
      <c r="J648" s="39"/>
      <c r="K648" s="39"/>
      <c r="L648" s="39"/>
      <c r="M648" s="39"/>
    </row>
    <row r="649" spans="1:13" ht="75" x14ac:dyDescent="0.2">
      <c r="A649" s="767"/>
      <c r="B649" s="1673"/>
      <c r="C649" s="109" t="s">
        <v>3</v>
      </c>
      <c r="D649" s="132">
        <v>2842.77</v>
      </c>
      <c r="E649" s="30">
        <v>2813.4</v>
      </c>
      <c r="F649" s="92">
        <f t="shared" si="88"/>
        <v>98.966852752772823</v>
      </c>
      <c r="G649" s="723" t="s">
        <v>1590</v>
      </c>
      <c r="H649" s="132">
        <f t="shared" si="71"/>
        <v>2813.4</v>
      </c>
      <c r="I649" s="723" t="s">
        <v>1591</v>
      </c>
      <c r="J649" s="39"/>
      <c r="K649" s="39"/>
      <c r="L649" s="39"/>
      <c r="M649" s="39"/>
    </row>
    <row r="650" spans="1:13" x14ac:dyDescent="0.2">
      <c r="A650" s="768"/>
      <c r="B650" s="1222"/>
      <c r="C650" s="109" t="s">
        <v>97</v>
      </c>
      <c r="D650" s="132">
        <v>0</v>
      </c>
      <c r="E650" s="30">
        <v>0</v>
      </c>
      <c r="F650" s="92">
        <v>0</v>
      </c>
      <c r="G650" s="739"/>
      <c r="H650" s="132">
        <f t="shared" ref="H650:H718" si="89">E650</f>
        <v>0</v>
      </c>
      <c r="I650" s="156"/>
      <c r="J650" s="39"/>
      <c r="K650" s="39"/>
      <c r="L650" s="39"/>
      <c r="M650" s="39"/>
    </row>
    <row r="651" spans="1:13" x14ac:dyDescent="0.2">
      <c r="A651" s="1446" t="s">
        <v>136</v>
      </c>
      <c r="B651" s="886" t="s">
        <v>1083</v>
      </c>
      <c r="C651" s="109" t="s">
        <v>1</v>
      </c>
      <c r="D651" s="132">
        <f>D652+D653+D654+D655</f>
        <v>10755.34</v>
      </c>
      <c r="E651" s="30">
        <f>E652+E653+E654+E655</f>
        <v>10706.29</v>
      </c>
      <c r="F651" s="92">
        <f t="shared" si="88"/>
        <v>99.543947471674542</v>
      </c>
      <c r="G651" s="739"/>
      <c r="H651" s="132">
        <f t="shared" si="89"/>
        <v>10706.29</v>
      </c>
      <c r="I651" s="156"/>
      <c r="J651" s="39"/>
      <c r="K651" s="39"/>
      <c r="L651" s="39"/>
      <c r="M651" s="39"/>
    </row>
    <row r="652" spans="1:13" ht="45" x14ac:dyDescent="0.2">
      <c r="A652" s="1447"/>
      <c r="B652" s="1673"/>
      <c r="C652" s="109" t="s">
        <v>8</v>
      </c>
      <c r="D652" s="132">
        <v>0</v>
      </c>
      <c r="E652" s="30">
        <v>0</v>
      </c>
      <c r="F652" s="92">
        <v>0</v>
      </c>
      <c r="G652" s="739"/>
      <c r="H652" s="132">
        <f t="shared" si="89"/>
        <v>0</v>
      </c>
      <c r="I652" s="723"/>
      <c r="J652" s="39"/>
      <c r="K652" s="39"/>
      <c r="L652" s="39"/>
      <c r="M652" s="39"/>
    </row>
    <row r="653" spans="1:13" ht="60" x14ac:dyDescent="0.2">
      <c r="A653" s="1447"/>
      <c r="B653" s="1673"/>
      <c r="C653" s="109" t="s">
        <v>2</v>
      </c>
      <c r="D653" s="132">
        <v>4783.8</v>
      </c>
      <c r="E653" s="30">
        <v>4754.1899999999996</v>
      </c>
      <c r="F653" s="92">
        <f t="shared" si="88"/>
        <v>99.381035996488137</v>
      </c>
      <c r="G653" s="739" t="s">
        <v>1592</v>
      </c>
      <c r="H653" s="132">
        <f t="shared" si="89"/>
        <v>4754.1899999999996</v>
      </c>
      <c r="I653" s="723" t="s">
        <v>1211</v>
      </c>
      <c r="J653" s="39"/>
      <c r="K653" s="39"/>
      <c r="L653" s="39"/>
      <c r="M653" s="39"/>
    </row>
    <row r="654" spans="1:13" ht="90" x14ac:dyDescent="0.2">
      <c r="A654" s="1447"/>
      <c r="B654" s="1673"/>
      <c r="C654" s="109" t="s">
        <v>3</v>
      </c>
      <c r="D654" s="132">
        <v>5971.54</v>
      </c>
      <c r="E654" s="30">
        <v>5952.1</v>
      </c>
      <c r="F654" s="92">
        <f t="shared" si="88"/>
        <v>99.674455835513115</v>
      </c>
      <c r="G654" s="739" t="s">
        <v>1593</v>
      </c>
      <c r="H654" s="132">
        <f t="shared" si="89"/>
        <v>5952.1</v>
      </c>
      <c r="I654" s="723" t="s">
        <v>1594</v>
      </c>
      <c r="J654" s="39"/>
      <c r="K654" s="39"/>
      <c r="L654" s="39"/>
      <c r="M654" s="39"/>
    </row>
    <row r="655" spans="1:13" x14ac:dyDescent="0.2">
      <c r="A655" s="1448"/>
      <c r="B655" s="1222"/>
      <c r="C655" s="109" t="s">
        <v>97</v>
      </c>
      <c r="D655" s="132">
        <v>0</v>
      </c>
      <c r="E655" s="30">
        <v>0</v>
      </c>
      <c r="F655" s="92">
        <v>0</v>
      </c>
      <c r="G655" s="739"/>
      <c r="H655" s="132">
        <f t="shared" si="89"/>
        <v>0</v>
      </c>
      <c r="I655" s="156"/>
      <c r="J655" s="39"/>
      <c r="K655" s="39"/>
      <c r="L655" s="39"/>
      <c r="M655" s="39"/>
    </row>
    <row r="656" spans="1:13" x14ac:dyDescent="0.2">
      <c r="A656" s="1212" t="s">
        <v>138</v>
      </c>
      <c r="B656" s="886" t="s">
        <v>1084</v>
      </c>
      <c r="C656" s="673" t="s">
        <v>1</v>
      </c>
      <c r="D656" s="132">
        <f>D657+D658+D659+D660</f>
        <v>180.91</v>
      </c>
      <c r="E656" s="30">
        <f>E657+E658+E659+E660</f>
        <v>180.91</v>
      </c>
      <c r="F656" s="92">
        <f t="shared" si="88"/>
        <v>100</v>
      </c>
      <c r="G656" s="739"/>
      <c r="H656" s="132">
        <f t="shared" si="89"/>
        <v>180.91</v>
      </c>
      <c r="I656" s="156"/>
      <c r="J656" s="39"/>
      <c r="K656" s="39"/>
      <c r="L656" s="39"/>
      <c r="M656" s="39"/>
    </row>
    <row r="657" spans="1:13" ht="45" x14ac:dyDescent="0.2">
      <c r="A657" s="1213"/>
      <c r="B657" s="1673"/>
      <c r="C657" s="673" t="s">
        <v>8</v>
      </c>
      <c r="D657" s="132">
        <v>0</v>
      </c>
      <c r="E657" s="30">
        <v>0</v>
      </c>
      <c r="F657" s="92">
        <v>0</v>
      </c>
      <c r="G657" s="739"/>
      <c r="H657" s="132">
        <f t="shared" si="89"/>
        <v>0</v>
      </c>
      <c r="I657" s="156"/>
      <c r="J657" s="39"/>
      <c r="K657" s="39"/>
      <c r="L657" s="39"/>
      <c r="M657" s="39"/>
    </row>
    <row r="658" spans="1:13" ht="45" x14ac:dyDescent="0.2">
      <c r="A658" s="1213"/>
      <c r="B658" s="1673"/>
      <c r="C658" s="673" t="s">
        <v>2</v>
      </c>
      <c r="D658" s="132">
        <v>0</v>
      </c>
      <c r="E658" s="30">
        <v>0</v>
      </c>
      <c r="F658" s="92">
        <v>0</v>
      </c>
      <c r="G658" s="739"/>
      <c r="H658" s="132">
        <f t="shared" si="89"/>
        <v>0</v>
      </c>
      <c r="I658" s="156"/>
      <c r="J658" s="39"/>
      <c r="K658" s="39"/>
      <c r="L658" s="39"/>
      <c r="M658" s="39"/>
    </row>
    <row r="659" spans="1:13" ht="45" x14ac:dyDescent="0.2">
      <c r="A659" s="1213"/>
      <c r="B659" s="1673"/>
      <c r="C659" s="673" t="s">
        <v>3</v>
      </c>
      <c r="D659" s="132">
        <v>180.91</v>
      </c>
      <c r="E659" s="30">
        <v>180.91</v>
      </c>
      <c r="F659" s="92">
        <f t="shared" si="88"/>
        <v>100</v>
      </c>
      <c r="G659" s="192" t="s">
        <v>1282</v>
      </c>
      <c r="H659" s="132">
        <f t="shared" si="89"/>
        <v>180.91</v>
      </c>
      <c r="I659" s="192" t="s">
        <v>1282</v>
      </c>
      <c r="J659" s="39"/>
      <c r="K659" s="39"/>
      <c r="L659" s="39"/>
      <c r="M659" s="39"/>
    </row>
    <row r="660" spans="1:13" x14ac:dyDescent="0.2">
      <c r="A660" s="1214"/>
      <c r="B660" s="1222"/>
      <c r="C660" s="673" t="s">
        <v>97</v>
      </c>
      <c r="D660" s="132">
        <v>0</v>
      </c>
      <c r="E660" s="132">
        <v>0</v>
      </c>
      <c r="F660" s="92">
        <v>0</v>
      </c>
      <c r="G660" s="739"/>
      <c r="H660" s="132">
        <f t="shared" si="89"/>
        <v>0</v>
      </c>
      <c r="I660" s="156"/>
      <c r="J660" s="39"/>
      <c r="K660" s="39"/>
      <c r="L660" s="39"/>
      <c r="M660" s="39"/>
    </row>
    <row r="661" spans="1:13" x14ac:dyDescent="0.2">
      <c r="A661" s="1220" t="s">
        <v>203</v>
      </c>
      <c r="B661" s="886" t="s">
        <v>1085</v>
      </c>
      <c r="C661" s="673" t="s">
        <v>1</v>
      </c>
      <c r="D661" s="132">
        <f>D662+D663+D664+D665</f>
        <v>0</v>
      </c>
      <c r="E661" s="132">
        <f>E662+E663+E664+E665</f>
        <v>0</v>
      </c>
      <c r="F661" s="92">
        <v>0</v>
      </c>
      <c r="G661" s="739"/>
      <c r="H661" s="132">
        <f t="shared" si="89"/>
        <v>0</v>
      </c>
      <c r="I661" s="156"/>
      <c r="J661" s="39"/>
      <c r="K661" s="39"/>
      <c r="L661" s="39"/>
      <c r="M661" s="39"/>
    </row>
    <row r="662" spans="1:13" ht="45" x14ac:dyDescent="0.2">
      <c r="A662" s="1464"/>
      <c r="B662" s="1673"/>
      <c r="C662" s="673" t="s">
        <v>8</v>
      </c>
      <c r="D662" s="132">
        <v>0</v>
      </c>
      <c r="E662" s="132">
        <v>0</v>
      </c>
      <c r="F662" s="92">
        <v>0</v>
      </c>
      <c r="G662" s="739"/>
      <c r="H662" s="132">
        <f t="shared" si="89"/>
        <v>0</v>
      </c>
      <c r="I662" s="156"/>
      <c r="J662" s="39"/>
      <c r="K662" s="39"/>
      <c r="L662" s="39"/>
      <c r="M662" s="39"/>
    </row>
    <row r="663" spans="1:13" ht="45" x14ac:dyDescent="0.2">
      <c r="A663" s="1464"/>
      <c r="B663" s="1673"/>
      <c r="C663" s="673" t="s">
        <v>2</v>
      </c>
      <c r="D663" s="132">
        <v>0</v>
      </c>
      <c r="E663" s="132">
        <v>0</v>
      </c>
      <c r="F663" s="92">
        <v>0</v>
      </c>
      <c r="G663" s="739"/>
      <c r="H663" s="132">
        <f t="shared" si="89"/>
        <v>0</v>
      </c>
      <c r="I663" s="156"/>
      <c r="J663" s="39"/>
      <c r="K663" s="39"/>
      <c r="L663" s="39"/>
      <c r="M663" s="39"/>
    </row>
    <row r="664" spans="1:13" ht="45" x14ac:dyDescent="0.2">
      <c r="A664" s="1464"/>
      <c r="B664" s="1673"/>
      <c r="C664" s="673" t="s">
        <v>3</v>
      </c>
      <c r="D664" s="132">
        <v>0</v>
      </c>
      <c r="E664" s="132">
        <v>0</v>
      </c>
      <c r="F664" s="92">
        <v>0</v>
      </c>
      <c r="G664" s="738"/>
      <c r="H664" s="132">
        <f t="shared" si="89"/>
        <v>0</v>
      </c>
      <c r="I664" s="723"/>
      <c r="J664" s="39"/>
      <c r="K664" s="39"/>
      <c r="L664" s="39"/>
      <c r="M664" s="39"/>
    </row>
    <row r="665" spans="1:13" x14ac:dyDescent="0.2">
      <c r="A665" s="1465"/>
      <c r="B665" s="1222"/>
      <c r="C665" s="673" t="s">
        <v>97</v>
      </c>
      <c r="D665" s="132">
        <v>0</v>
      </c>
      <c r="E665" s="132">
        <v>0</v>
      </c>
      <c r="F665" s="92">
        <v>0</v>
      </c>
      <c r="G665" s="739"/>
      <c r="H665" s="132">
        <f t="shared" si="89"/>
        <v>0</v>
      </c>
      <c r="I665" s="156"/>
      <c r="J665" s="39"/>
      <c r="K665" s="39"/>
      <c r="L665" s="39"/>
      <c r="M665" s="39"/>
    </row>
    <row r="666" spans="1:13" x14ac:dyDescent="0.2">
      <c r="A666" s="983" t="s">
        <v>204</v>
      </c>
      <c r="B666" s="886" t="s">
        <v>1086</v>
      </c>
      <c r="C666" s="673" t="s">
        <v>1</v>
      </c>
      <c r="D666" s="132">
        <f>D667+D668+D669+D670</f>
        <v>954.46</v>
      </c>
      <c r="E666" s="132">
        <f>E667+E668+E669+E670</f>
        <v>954.46</v>
      </c>
      <c r="F666" s="92">
        <f t="shared" si="88"/>
        <v>100</v>
      </c>
      <c r="G666" s="739"/>
      <c r="H666" s="132">
        <f t="shared" si="89"/>
        <v>954.46</v>
      </c>
      <c r="I666" s="156"/>
      <c r="J666" s="39"/>
      <c r="K666" s="39"/>
      <c r="L666" s="39"/>
      <c r="M666" s="39"/>
    </row>
    <row r="667" spans="1:13" ht="45" x14ac:dyDescent="0.2">
      <c r="A667" s="983"/>
      <c r="B667" s="1673"/>
      <c r="C667" s="673" t="s">
        <v>8</v>
      </c>
      <c r="D667" s="132">
        <v>0</v>
      </c>
      <c r="E667" s="132">
        <v>0</v>
      </c>
      <c r="F667" s="92">
        <v>0</v>
      </c>
      <c r="G667" s="739"/>
      <c r="H667" s="132">
        <f t="shared" si="89"/>
        <v>0</v>
      </c>
      <c r="I667" s="156"/>
      <c r="J667" s="39"/>
      <c r="K667" s="39"/>
      <c r="L667" s="39"/>
      <c r="M667" s="39"/>
    </row>
    <row r="668" spans="1:13" ht="45" x14ac:dyDescent="0.2">
      <c r="A668" s="983"/>
      <c r="B668" s="1673"/>
      <c r="C668" s="673" t="s">
        <v>2</v>
      </c>
      <c r="D668" s="132">
        <v>0</v>
      </c>
      <c r="E668" s="132">
        <v>0</v>
      </c>
      <c r="F668" s="92">
        <v>0</v>
      </c>
      <c r="G668" s="739"/>
      <c r="H668" s="132">
        <f t="shared" si="89"/>
        <v>0</v>
      </c>
      <c r="I668" s="156"/>
      <c r="J668" s="39"/>
      <c r="K668" s="39"/>
      <c r="L668" s="39"/>
      <c r="M668" s="39"/>
    </row>
    <row r="669" spans="1:13" ht="45" x14ac:dyDescent="0.2">
      <c r="A669" s="983"/>
      <c r="B669" s="1673"/>
      <c r="C669" s="673" t="s">
        <v>3</v>
      </c>
      <c r="D669" s="132">
        <v>954.46</v>
      </c>
      <c r="E669" s="30">
        <v>954.46</v>
      </c>
      <c r="F669" s="92">
        <f t="shared" si="88"/>
        <v>100</v>
      </c>
      <c r="G669" s="739" t="s">
        <v>1282</v>
      </c>
      <c r="H669" s="132">
        <f t="shared" si="89"/>
        <v>954.46</v>
      </c>
      <c r="I669" s="192" t="s">
        <v>1282</v>
      </c>
      <c r="J669" s="39"/>
      <c r="K669" s="39"/>
      <c r="L669" s="39"/>
      <c r="M669" s="39"/>
    </row>
    <row r="670" spans="1:13" x14ac:dyDescent="0.2">
      <c r="A670" s="983"/>
      <c r="B670" s="1222"/>
      <c r="C670" s="673" t="s">
        <v>97</v>
      </c>
      <c r="D670" s="132">
        <v>0</v>
      </c>
      <c r="E670" s="30">
        <v>0</v>
      </c>
      <c r="F670" s="92">
        <v>0</v>
      </c>
      <c r="G670" s="739"/>
      <c r="H670" s="132">
        <f t="shared" si="89"/>
        <v>0</v>
      </c>
      <c r="I670" s="156"/>
      <c r="J670" s="39"/>
      <c r="K670" s="39"/>
      <c r="L670" s="39"/>
      <c r="M670" s="39"/>
    </row>
    <row r="671" spans="1:13" x14ac:dyDescent="0.2">
      <c r="A671" s="983" t="s">
        <v>205</v>
      </c>
      <c r="B671" s="886" t="s">
        <v>1087</v>
      </c>
      <c r="C671" s="673" t="s">
        <v>1</v>
      </c>
      <c r="D671" s="132">
        <f>D672+D673+D674+D675</f>
        <v>544.19000000000005</v>
      </c>
      <c r="E671" s="30">
        <f>E672+E673+E674+E675</f>
        <v>544.16999999999996</v>
      </c>
      <c r="F671" s="92">
        <f t="shared" si="88"/>
        <v>99.996324813024856</v>
      </c>
      <c r="G671" s="739"/>
      <c r="H671" s="132">
        <f t="shared" si="89"/>
        <v>544.16999999999996</v>
      </c>
      <c r="I671" s="156"/>
      <c r="J671" s="39"/>
      <c r="K671" s="39"/>
      <c r="L671" s="39"/>
      <c r="M671" s="39"/>
    </row>
    <row r="672" spans="1:13" ht="45" x14ac:dyDescent="0.2">
      <c r="A672" s="983"/>
      <c r="B672" s="1673"/>
      <c r="C672" s="673" t="s">
        <v>8</v>
      </c>
      <c r="D672" s="132">
        <v>0</v>
      </c>
      <c r="E672" s="30">
        <v>0</v>
      </c>
      <c r="F672" s="92">
        <v>0</v>
      </c>
      <c r="G672" s="739"/>
      <c r="H672" s="132">
        <f t="shared" si="89"/>
        <v>0</v>
      </c>
      <c r="I672" s="156"/>
      <c r="J672" s="39"/>
      <c r="K672" s="39"/>
      <c r="L672" s="39"/>
      <c r="M672" s="39"/>
    </row>
    <row r="673" spans="1:13" ht="45" x14ac:dyDescent="0.2">
      <c r="A673" s="983"/>
      <c r="B673" s="1673"/>
      <c r="C673" s="673" t="s">
        <v>2</v>
      </c>
      <c r="D673" s="132">
        <v>0</v>
      </c>
      <c r="E673" s="30">
        <v>0</v>
      </c>
      <c r="F673" s="92">
        <v>0</v>
      </c>
      <c r="G673" s="739"/>
      <c r="H673" s="132">
        <f t="shared" si="89"/>
        <v>0</v>
      </c>
      <c r="I673" s="156"/>
      <c r="J673" s="39"/>
      <c r="K673" s="39"/>
      <c r="L673" s="39"/>
      <c r="M673" s="39"/>
    </row>
    <row r="674" spans="1:13" ht="45" x14ac:dyDescent="0.2">
      <c r="A674" s="983"/>
      <c r="B674" s="1673"/>
      <c r="C674" s="673" t="s">
        <v>3</v>
      </c>
      <c r="D674" s="132">
        <v>544.19000000000005</v>
      </c>
      <c r="E674" s="30">
        <v>544.16999999999996</v>
      </c>
      <c r="F674" s="92">
        <f t="shared" si="88"/>
        <v>99.996324813024856</v>
      </c>
      <c r="G674" s="739" t="s">
        <v>1282</v>
      </c>
      <c r="H674" s="132">
        <f t="shared" si="89"/>
        <v>544.16999999999996</v>
      </c>
      <c r="I674" s="192" t="s">
        <v>1282</v>
      </c>
      <c r="J674" s="39"/>
      <c r="K674" s="39"/>
      <c r="L674" s="39"/>
      <c r="M674" s="39"/>
    </row>
    <row r="675" spans="1:13" x14ac:dyDescent="0.2">
      <c r="A675" s="983"/>
      <c r="B675" s="1222"/>
      <c r="C675" s="673" t="s">
        <v>97</v>
      </c>
      <c r="D675" s="132">
        <v>0</v>
      </c>
      <c r="E675" s="30">
        <v>0</v>
      </c>
      <c r="F675" s="92">
        <v>0</v>
      </c>
      <c r="G675" s="739"/>
      <c r="H675" s="132">
        <f t="shared" si="89"/>
        <v>0</v>
      </c>
      <c r="I675" s="156"/>
      <c r="J675" s="39"/>
      <c r="K675" s="39"/>
      <c r="L675" s="39"/>
      <c r="M675" s="39"/>
    </row>
    <row r="676" spans="1:13" x14ac:dyDescent="0.2">
      <c r="A676" s="983" t="s">
        <v>206</v>
      </c>
      <c r="B676" s="886" t="s">
        <v>1088</v>
      </c>
      <c r="C676" s="673" t="s">
        <v>1</v>
      </c>
      <c r="D676" s="132">
        <f>D677+D678+D679+D680</f>
        <v>361.8</v>
      </c>
      <c r="E676" s="30">
        <f>E677+E678+E679+E680</f>
        <v>361.8</v>
      </c>
      <c r="F676" s="92">
        <f t="shared" si="88"/>
        <v>100</v>
      </c>
      <c r="G676" s="739"/>
      <c r="H676" s="132">
        <f t="shared" si="89"/>
        <v>361.8</v>
      </c>
      <c r="I676" s="156"/>
      <c r="J676" s="39"/>
      <c r="K676" s="39"/>
      <c r="L676" s="39"/>
      <c r="M676" s="39"/>
    </row>
    <row r="677" spans="1:13" ht="45" x14ac:dyDescent="0.2">
      <c r="A677" s="983"/>
      <c r="B677" s="1673"/>
      <c r="C677" s="673" t="s">
        <v>8</v>
      </c>
      <c r="D677" s="132">
        <v>0</v>
      </c>
      <c r="E677" s="30">
        <v>0</v>
      </c>
      <c r="F677" s="92">
        <v>0</v>
      </c>
      <c r="G677" s="739"/>
      <c r="H677" s="132">
        <f t="shared" si="89"/>
        <v>0</v>
      </c>
      <c r="I677" s="156"/>
      <c r="J677" s="39"/>
      <c r="K677" s="39"/>
      <c r="L677" s="39"/>
      <c r="M677" s="39"/>
    </row>
    <row r="678" spans="1:13" ht="45" x14ac:dyDescent="0.2">
      <c r="A678" s="983"/>
      <c r="B678" s="1673"/>
      <c r="C678" s="673" t="s">
        <v>2</v>
      </c>
      <c r="D678" s="132">
        <v>0</v>
      </c>
      <c r="E678" s="30">
        <v>0</v>
      </c>
      <c r="F678" s="92">
        <v>0</v>
      </c>
      <c r="G678" s="739"/>
      <c r="H678" s="132">
        <f t="shared" si="89"/>
        <v>0</v>
      </c>
      <c r="I678" s="156"/>
      <c r="J678" s="39"/>
      <c r="K678" s="39"/>
      <c r="L678" s="39"/>
      <c r="M678" s="39"/>
    </row>
    <row r="679" spans="1:13" ht="135" x14ac:dyDescent="0.2">
      <c r="A679" s="983"/>
      <c r="B679" s="1673"/>
      <c r="C679" s="673" t="s">
        <v>3</v>
      </c>
      <c r="D679" s="132">
        <v>361.8</v>
      </c>
      <c r="E679" s="30">
        <v>361.8</v>
      </c>
      <c r="F679" s="92">
        <f t="shared" si="88"/>
        <v>100</v>
      </c>
      <c r="G679" s="739" t="s">
        <v>1595</v>
      </c>
      <c r="H679" s="132">
        <f t="shared" si="89"/>
        <v>361.8</v>
      </c>
      <c r="I679" s="723" t="s">
        <v>1211</v>
      </c>
      <c r="J679" s="39"/>
      <c r="K679" s="39"/>
      <c r="L679" s="39"/>
      <c r="M679" s="39"/>
    </row>
    <row r="680" spans="1:13" x14ac:dyDescent="0.2">
      <c r="A680" s="983"/>
      <c r="B680" s="1222"/>
      <c r="C680" s="673" t="s">
        <v>97</v>
      </c>
      <c r="D680" s="132">
        <v>0</v>
      </c>
      <c r="E680" s="132">
        <v>0</v>
      </c>
      <c r="F680" s="92">
        <v>0</v>
      </c>
      <c r="G680" s="739"/>
      <c r="H680" s="132">
        <f t="shared" si="89"/>
        <v>0</v>
      </c>
      <c r="I680" s="156"/>
      <c r="J680" s="39"/>
      <c r="K680" s="39"/>
      <c r="L680" s="39"/>
      <c r="M680" s="39"/>
    </row>
    <row r="681" spans="1:13" x14ac:dyDescent="0.2">
      <c r="A681" s="983" t="s">
        <v>207</v>
      </c>
      <c r="B681" s="886" t="s">
        <v>1089</v>
      </c>
      <c r="C681" s="673" t="s">
        <v>1</v>
      </c>
      <c r="D681" s="132">
        <f>D682+D683+D684+D685</f>
        <v>234.5</v>
      </c>
      <c r="E681" s="132">
        <f>E682+E683+E684+E685</f>
        <v>234.47</v>
      </c>
      <c r="F681" s="92">
        <f t="shared" ref="F681:F719" si="90">E681/D681*100</f>
        <v>99.987206823027719</v>
      </c>
      <c r="G681" s="739"/>
      <c r="H681" s="132">
        <f t="shared" si="89"/>
        <v>234.47</v>
      </c>
      <c r="I681" s="156"/>
      <c r="J681" s="39"/>
      <c r="K681" s="39"/>
      <c r="L681" s="39"/>
      <c r="M681" s="39"/>
    </row>
    <row r="682" spans="1:13" ht="45" x14ac:dyDescent="0.2">
      <c r="A682" s="983"/>
      <c r="B682" s="1673"/>
      <c r="C682" s="673" t="s">
        <v>8</v>
      </c>
      <c r="D682" s="132">
        <v>0</v>
      </c>
      <c r="E682" s="132">
        <v>0</v>
      </c>
      <c r="F682" s="92">
        <v>0</v>
      </c>
      <c r="G682" s="739"/>
      <c r="H682" s="132">
        <f t="shared" si="89"/>
        <v>0</v>
      </c>
      <c r="I682" s="156"/>
      <c r="J682" s="39"/>
      <c r="K682" s="39"/>
      <c r="L682" s="39"/>
      <c r="M682" s="39"/>
    </row>
    <row r="683" spans="1:13" ht="45" x14ac:dyDescent="0.2">
      <c r="A683" s="983"/>
      <c r="B683" s="1673"/>
      <c r="C683" s="673" t="s">
        <v>2</v>
      </c>
      <c r="D683" s="132">
        <v>0</v>
      </c>
      <c r="E683" s="132">
        <v>0</v>
      </c>
      <c r="F683" s="92">
        <v>0</v>
      </c>
      <c r="G683" s="739"/>
      <c r="H683" s="132">
        <f t="shared" si="89"/>
        <v>0</v>
      </c>
      <c r="I683" s="156"/>
      <c r="J683" s="39"/>
      <c r="K683" s="39"/>
      <c r="L683" s="39"/>
      <c r="M683" s="39"/>
    </row>
    <row r="684" spans="1:13" ht="90" x14ac:dyDescent="0.2">
      <c r="A684" s="983"/>
      <c r="B684" s="1673"/>
      <c r="C684" s="673" t="s">
        <v>3</v>
      </c>
      <c r="D684" s="132">
        <v>234.5</v>
      </c>
      <c r="E684" s="30">
        <v>234.47</v>
      </c>
      <c r="F684" s="92">
        <f t="shared" si="90"/>
        <v>99.987206823027719</v>
      </c>
      <c r="G684" s="723" t="s">
        <v>1596</v>
      </c>
      <c r="H684" s="132">
        <f t="shared" si="89"/>
        <v>234.47</v>
      </c>
      <c r="I684" s="723" t="s">
        <v>1597</v>
      </c>
      <c r="J684" s="39"/>
      <c r="K684" s="39"/>
      <c r="L684" s="39"/>
      <c r="M684" s="39"/>
    </row>
    <row r="685" spans="1:13" x14ac:dyDescent="0.2">
      <c r="A685" s="983"/>
      <c r="B685" s="1222"/>
      <c r="C685" s="673" t="s">
        <v>97</v>
      </c>
      <c r="D685" s="132">
        <v>0</v>
      </c>
      <c r="E685" s="132">
        <v>0</v>
      </c>
      <c r="F685" s="92">
        <v>0</v>
      </c>
      <c r="G685" s="739"/>
      <c r="H685" s="132">
        <f t="shared" si="89"/>
        <v>0</v>
      </c>
      <c r="I685" s="156"/>
      <c r="J685" s="39"/>
      <c r="K685" s="39"/>
      <c r="L685" s="39"/>
      <c r="M685" s="39"/>
    </row>
    <row r="686" spans="1:13" x14ac:dyDescent="0.2">
      <c r="A686" s="983" t="s">
        <v>955</v>
      </c>
      <c r="B686" s="886" t="s">
        <v>1090</v>
      </c>
      <c r="C686" s="673" t="s">
        <v>1</v>
      </c>
      <c r="D686" s="132">
        <f>D687+D688+D689+D690</f>
        <v>821.6</v>
      </c>
      <c r="E686" s="132">
        <f>E687+E688+E689+E690</f>
        <v>821.6</v>
      </c>
      <c r="F686" s="92">
        <f t="shared" ref="F686" si="91">E686/D686*100</f>
        <v>100</v>
      </c>
      <c r="G686" s="739"/>
      <c r="H686" s="132">
        <f t="shared" si="89"/>
        <v>821.6</v>
      </c>
      <c r="I686" s="156"/>
      <c r="J686" s="39"/>
      <c r="K686" s="39"/>
      <c r="L686" s="39"/>
      <c r="M686" s="39"/>
    </row>
    <row r="687" spans="1:13" ht="45" x14ac:dyDescent="0.2">
      <c r="A687" s="983"/>
      <c r="B687" s="1673"/>
      <c r="C687" s="673" t="s">
        <v>8</v>
      </c>
      <c r="D687" s="132">
        <v>0</v>
      </c>
      <c r="E687" s="132">
        <v>0</v>
      </c>
      <c r="F687" s="92">
        <v>0</v>
      </c>
      <c r="G687" s="739"/>
      <c r="H687" s="132">
        <f t="shared" si="89"/>
        <v>0</v>
      </c>
      <c r="I687" s="156"/>
      <c r="J687" s="39"/>
      <c r="K687" s="39"/>
      <c r="L687" s="39"/>
      <c r="M687" s="39"/>
    </row>
    <row r="688" spans="1:13" ht="45" x14ac:dyDescent="0.2">
      <c r="A688" s="983"/>
      <c r="B688" s="1673"/>
      <c r="C688" s="673" t="s">
        <v>2</v>
      </c>
      <c r="D688" s="132">
        <v>0</v>
      </c>
      <c r="E688" s="132">
        <v>0</v>
      </c>
      <c r="F688" s="92">
        <v>0</v>
      </c>
      <c r="G688" s="739"/>
      <c r="H688" s="132">
        <f t="shared" si="89"/>
        <v>0</v>
      </c>
      <c r="I688" s="156"/>
      <c r="J688" s="39"/>
      <c r="K688" s="39"/>
      <c r="L688" s="39"/>
      <c r="M688" s="39"/>
    </row>
    <row r="689" spans="1:13" ht="105" x14ac:dyDescent="0.2">
      <c r="A689" s="983"/>
      <c r="B689" s="1673"/>
      <c r="C689" s="673" t="s">
        <v>3</v>
      </c>
      <c r="D689" s="132">
        <v>821.6</v>
      </c>
      <c r="E689" s="30">
        <v>821.6</v>
      </c>
      <c r="F689" s="92">
        <f t="shared" ref="F689" si="92">E689/D689*100</f>
        <v>100</v>
      </c>
      <c r="G689" s="739" t="s">
        <v>1598</v>
      </c>
      <c r="H689" s="132">
        <f t="shared" si="89"/>
        <v>821.6</v>
      </c>
      <c r="I689" s="723" t="s">
        <v>1412</v>
      </c>
      <c r="J689" s="39"/>
      <c r="K689" s="39"/>
      <c r="L689" s="39"/>
      <c r="M689" s="39"/>
    </row>
    <row r="690" spans="1:13" x14ac:dyDescent="0.2">
      <c r="A690" s="983"/>
      <c r="B690" s="1222"/>
      <c r="C690" s="673" t="s">
        <v>97</v>
      </c>
      <c r="D690" s="132">
        <v>0</v>
      </c>
      <c r="E690" s="132">
        <v>0</v>
      </c>
      <c r="F690" s="92">
        <v>0</v>
      </c>
      <c r="G690" s="739"/>
      <c r="H690" s="132">
        <f t="shared" si="89"/>
        <v>0</v>
      </c>
      <c r="I690" s="156"/>
      <c r="J690" s="39"/>
      <c r="K690" s="39"/>
      <c r="L690" s="39"/>
      <c r="M690" s="39"/>
    </row>
    <row r="691" spans="1:13" x14ac:dyDescent="0.2">
      <c r="A691" s="983">
        <v>3</v>
      </c>
      <c r="B691" s="912" t="s">
        <v>1091</v>
      </c>
      <c r="C691" s="673" t="s">
        <v>1</v>
      </c>
      <c r="D691" s="132">
        <f>D692+D693+D694+D695</f>
        <v>25563</v>
      </c>
      <c r="E691" s="132">
        <f>E692+E693+E694+E695</f>
        <v>23781.62</v>
      </c>
      <c r="F691" s="92">
        <f t="shared" si="90"/>
        <v>93.031412588506825</v>
      </c>
      <c r="G691" s="739"/>
      <c r="H691" s="132">
        <f t="shared" si="89"/>
        <v>23781.62</v>
      </c>
      <c r="I691" s="156"/>
      <c r="J691" s="39"/>
      <c r="K691" s="39"/>
      <c r="L691" s="39"/>
      <c r="M691" s="39"/>
    </row>
    <row r="692" spans="1:13" ht="45" x14ac:dyDescent="0.2">
      <c r="A692" s="983"/>
      <c r="B692" s="1673"/>
      <c r="C692" s="673" t="s">
        <v>8</v>
      </c>
      <c r="D692" s="132">
        <f t="shared" ref="D692:E695" si="93">D697</f>
        <v>0</v>
      </c>
      <c r="E692" s="132">
        <f t="shared" si="93"/>
        <v>0</v>
      </c>
      <c r="F692" s="92">
        <v>0</v>
      </c>
      <c r="G692" s="739"/>
      <c r="H692" s="132">
        <f t="shared" si="89"/>
        <v>0</v>
      </c>
      <c r="I692" s="156"/>
      <c r="J692" s="39"/>
      <c r="K692" s="39"/>
      <c r="L692" s="39"/>
      <c r="M692" s="39"/>
    </row>
    <row r="693" spans="1:13" ht="45" x14ac:dyDescent="0.2">
      <c r="A693" s="983"/>
      <c r="B693" s="1673"/>
      <c r="C693" s="673" t="s">
        <v>2</v>
      </c>
      <c r="D693" s="132">
        <f t="shared" si="93"/>
        <v>0</v>
      </c>
      <c r="E693" s="132">
        <f t="shared" si="93"/>
        <v>0</v>
      </c>
      <c r="F693" s="92">
        <v>0</v>
      </c>
      <c r="G693" s="739"/>
      <c r="H693" s="132">
        <f t="shared" si="89"/>
        <v>0</v>
      </c>
      <c r="I693" s="156"/>
      <c r="J693" s="39"/>
      <c r="K693" s="39"/>
      <c r="L693" s="39"/>
      <c r="M693" s="39"/>
    </row>
    <row r="694" spans="1:13" ht="45" x14ac:dyDescent="0.2">
      <c r="A694" s="983"/>
      <c r="B694" s="1673"/>
      <c r="C694" s="673" t="s">
        <v>3</v>
      </c>
      <c r="D694" s="132">
        <f t="shared" si="93"/>
        <v>25563</v>
      </c>
      <c r="E694" s="30">
        <f t="shared" si="93"/>
        <v>23781.62</v>
      </c>
      <c r="F694" s="92">
        <f t="shared" si="90"/>
        <v>93.031412588506825</v>
      </c>
      <c r="G694" s="739"/>
      <c r="H694" s="132">
        <f t="shared" si="89"/>
        <v>23781.62</v>
      </c>
      <c r="I694" s="156"/>
      <c r="J694" s="39"/>
      <c r="K694" s="39"/>
      <c r="L694" s="39"/>
      <c r="M694" s="39"/>
    </row>
    <row r="695" spans="1:13" x14ac:dyDescent="0.2">
      <c r="A695" s="983"/>
      <c r="B695" s="1222"/>
      <c r="C695" s="673" t="s">
        <v>97</v>
      </c>
      <c r="D695" s="132">
        <f t="shared" si="93"/>
        <v>0</v>
      </c>
      <c r="E695" s="132">
        <f t="shared" si="93"/>
        <v>0</v>
      </c>
      <c r="F695" s="92">
        <v>0</v>
      </c>
      <c r="G695" s="739"/>
      <c r="H695" s="132">
        <f t="shared" si="89"/>
        <v>0</v>
      </c>
      <c r="I695" s="156"/>
      <c r="J695" s="39"/>
      <c r="K695" s="39"/>
      <c r="L695" s="39"/>
      <c r="M695" s="39"/>
    </row>
    <row r="696" spans="1:13" x14ac:dyDescent="0.2">
      <c r="A696" s="983" t="s">
        <v>24</v>
      </c>
      <c r="B696" s="886" t="s">
        <v>1092</v>
      </c>
      <c r="C696" s="673" t="s">
        <v>1</v>
      </c>
      <c r="D696" s="132">
        <f>D697+D698+D699+D700</f>
        <v>25563</v>
      </c>
      <c r="E696" s="132">
        <f>E697+E698+E699+E700</f>
        <v>23781.62</v>
      </c>
      <c r="F696" s="92">
        <f t="shared" si="90"/>
        <v>93.031412588506825</v>
      </c>
      <c r="G696" s="739"/>
      <c r="H696" s="132">
        <f t="shared" si="89"/>
        <v>23781.62</v>
      </c>
      <c r="I696" s="156"/>
      <c r="J696" s="39"/>
      <c r="K696" s="39"/>
      <c r="L696" s="39"/>
      <c r="M696" s="39"/>
    </row>
    <row r="697" spans="1:13" ht="45" x14ac:dyDescent="0.2">
      <c r="A697" s="983"/>
      <c r="B697" s="1673"/>
      <c r="C697" s="673" t="s">
        <v>8</v>
      </c>
      <c r="D697" s="132">
        <f t="shared" ref="D697:E700" si="94">D702</f>
        <v>0</v>
      </c>
      <c r="E697" s="132">
        <f t="shared" si="94"/>
        <v>0</v>
      </c>
      <c r="F697" s="92">
        <v>0</v>
      </c>
      <c r="G697" s="739"/>
      <c r="H697" s="132">
        <f t="shared" si="89"/>
        <v>0</v>
      </c>
      <c r="I697" s="156"/>
      <c r="J697" s="39"/>
      <c r="K697" s="39"/>
      <c r="L697" s="39"/>
      <c r="M697" s="39"/>
    </row>
    <row r="698" spans="1:13" ht="45" x14ac:dyDescent="0.2">
      <c r="A698" s="983"/>
      <c r="B698" s="1673"/>
      <c r="C698" s="673" t="s">
        <v>2</v>
      </c>
      <c r="D698" s="132">
        <f t="shared" si="94"/>
        <v>0</v>
      </c>
      <c r="E698" s="132">
        <f t="shared" si="94"/>
        <v>0</v>
      </c>
      <c r="F698" s="92">
        <v>0</v>
      </c>
      <c r="G698" s="739"/>
      <c r="H698" s="132">
        <f t="shared" si="89"/>
        <v>0</v>
      </c>
      <c r="I698" s="156"/>
      <c r="J698" s="39"/>
      <c r="K698" s="39"/>
      <c r="L698" s="39"/>
      <c r="M698" s="39"/>
    </row>
    <row r="699" spans="1:13" ht="45" x14ac:dyDescent="0.2">
      <c r="A699" s="983"/>
      <c r="B699" s="1673"/>
      <c r="C699" s="673" t="s">
        <v>3</v>
      </c>
      <c r="D699" s="132">
        <f t="shared" si="94"/>
        <v>25563</v>
      </c>
      <c r="E699" s="132">
        <f t="shared" si="94"/>
        <v>23781.62</v>
      </c>
      <c r="F699" s="92">
        <f t="shared" si="90"/>
        <v>93.031412588506825</v>
      </c>
      <c r="G699" s="739"/>
      <c r="H699" s="132">
        <f t="shared" si="89"/>
        <v>23781.62</v>
      </c>
      <c r="I699" s="723"/>
      <c r="J699" s="39"/>
      <c r="K699" s="39"/>
      <c r="L699" s="39"/>
      <c r="M699" s="39"/>
    </row>
    <row r="700" spans="1:13" x14ac:dyDescent="0.2">
      <c r="A700" s="983"/>
      <c r="B700" s="1222"/>
      <c r="C700" s="673" t="s">
        <v>97</v>
      </c>
      <c r="D700" s="132">
        <f t="shared" si="94"/>
        <v>0</v>
      </c>
      <c r="E700" s="132">
        <f t="shared" si="94"/>
        <v>0</v>
      </c>
      <c r="F700" s="92">
        <v>0</v>
      </c>
      <c r="G700" s="739"/>
      <c r="H700" s="132">
        <f t="shared" si="89"/>
        <v>0</v>
      </c>
      <c r="I700" s="156"/>
      <c r="J700" s="39"/>
      <c r="K700" s="39"/>
      <c r="L700" s="39"/>
      <c r="M700" s="39"/>
    </row>
    <row r="701" spans="1:13" x14ac:dyDescent="0.2">
      <c r="A701" s="983" t="s">
        <v>25</v>
      </c>
      <c r="B701" s="886" t="s">
        <v>1093</v>
      </c>
      <c r="C701" s="673" t="s">
        <v>1</v>
      </c>
      <c r="D701" s="132">
        <f>D702+D703+D704+D705</f>
        <v>25563</v>
      </c>
      <c r="E701" s="132">
        <f>E702+E703+E704+E705</f>
        <v>23781.62</v>
      </c>
      <c r="F701" s="92">
        <f t="shared" si="90"/>
        <v>93.031412588506825</v>
      </c>
      <c r="G701" s="739"/>
      <c r="H701" s="132">
        <f t="shared" si="89"/>
        <v>23781.62</v>
      </c>
      <c r="I701" s="156"/>
      <c r="J701" s="39"/>
      <c r="K701" s="39"/>
      <c r="L701" s="39"/>
      <c r="M701" s="39"/>
    </row>
    <row r="702" spans="1:13" ht="45" x14ac:dyDescent="0.2">
      <c r="A702" s="983"/>
      <c r="B702" s="1673"/>
      <c r="C702" s="673" t="s">
        <v>8</v>
      </c>
      <c r="D702" s="132">
        <v>0</v>
      </c>
      <c r="E702" s="132">
        <v>0</v>
      </c>
      <c r="F702" s="92">
        <v>0</v>
      </c>
      <c r="G702" s="739"/>
      <c r="H702" s="132">
        <f t="shared" si="89"/>
        <v>0</v>
      </c>
      <c r="I702" s="156"/>
      <c r="J702" s="39"/>
      <c r="K702" s="39"/>
      <c r="L702" s="39"/>
      <c r="M702" s="39"/>
    </row>
    <row r="703" spans="1:13" ht="45" x14ac:dyDescent="0.2">
      <c r="A703" s="983"/>
      <c r="B703" s="1673"/>
      <c r="C703" s="673" t="s">
        <v>2</v>
      </c>
      <c r="D703" s="132">
        <v>0</v>
      </c>
      <c r="E703" s="132">
        <v>0</v>
      </c>
      <c r="F703" s="92">
        <v>0</v>
      </c>
      <c r="G703" s="739"/>
      <c r="H703" s="132">
        <f t="shared" si="89"/>
        <v>0</v>
      </c>
      <c r="I703" s="156"/>
      <c r="J703" s="39"/>
      <c r="K703" s="39"/>
      <c r="L703" s="39"/>
      <c r="M703" s="39"/>
    </row>
    <row r="704" spans="1:13" ht="135" x14ac:dyDescent="0.2">
      <c r="A704" s="983"/>
      <c r="B704" s="1673"/>
      <c r="C704" s="673" t="s">
        <v>3</v>
      </c>
      <c r="D704" s="132">
        <v>25563</v>
      </c>
      <c r="E704" s="132">
        <f>23275.75+66+439.87</f>
        <v>23781.62</v>
      </c>
      <c r="F704" s="92">
        <f t="shared" si="90"/>
        <v>93.031412588506825</v>
      </c>
      <c r="G704" s="738" t="s">
        <v>109</v>
      </c>
      <c r="H704" s="132">
        <f>E704</f>
        <v>23781.62</v>
      </c>
      <c r="I704" s="704" t="s">
        <v>1569</v>
      </c>
      <c r="J704" s="39"/>
      <c r="K704" s="39"/>
      <c r="L704" s="39"/>
      <c r="M704" s="39"/>
    </row>
    <row r="705" spans="1:13" x14ac:dyDescent="0.2">
      <c r="A705" s="983"/>
      <c r="B705" s="1222"/>
      <c r="C705" s="673" t="s">
        <v>97</v>
      </c>
      <c r="D705" s="132">
        <v>0</v>
      </c>
      <c r="E705" s="132">
        <v>0</v>
      </c>
      <c r="F705" s="92">
        <v>0</v>
      </c>
      <c r="G705" s="739"/>
      <c r="H705" s="132">
        <f t="shared" si="89"/>
        <v>0</v>
      </c>
      <c r="I705" s="156"/>
      <c r="J705" s="39"/>
      <c r="K705" s="39"/>
      <c r="L705" s="39"/>
      <c r="M705" s="39"/>
    </row>
    <row r="706" spans="1:13" x14ac:dyDescent="0.2">
      <c r="A706" s="983">
        <v>4</v>
      </c>
      <c r="B706" s="912" t="s">
        <v>1094</v>
      </c>
      <c r="C706" s="673" t="s">
        <v>1</v>
      </c>
      <c r="D706" s="132">
        <f>D707+D708+D709+D710</f>
        <v>250</v>
      </c>
      <c r="E706" s="132">
        <f>E707+E708+E709+E710</f>
        <v>249.92</v>
      </c>
      <c r="F706" s="92">
        <f t="shared" si="90"/>
        <v>99.967999999999989</v>
      </c>
      <c r="G706" s="739"/>
      <c r="H706" s="132">
        <f t="shared" si="89"/>
        <v>249.92</v>
      </c>
      <c r="I706" s="156"/>
      <c r="J706" s="39"/>
      <c r="K706" s="39"/>
      <c r="L706" s="39"/>
      <c r="M706" s="39"/>
    </row>
    <row r="707" spans="1:13" ht="45" x14ac:dyDescent="0.2">
      <c r="A707" s="983"/>
      <c r="B707" s="1673"/>
      <c r="C707" s="673" t="s">
        <v>8</v>
      </c>
      <c r="D707" s="132">
        <f t="shared" ref="D707:E710" si="95">D712</f>
        <v>0</v>
      </c>
      <c r="E707" s="132">
        <f t="shared" si="95"/>
        <v>0</v>
      </c>
      <c r="F707" s="92">
        <v>0</v>
      </c>
      <c r="G707" s="739"/>
      <c r="H707" s="132">
        <f t="shared" si="89"/>
        <v>0</v>
      </c>
      <c r="I707" s="156"/>
      <c r="J707" s="39"/>
      <c r="K707" s="39"/>
      <c r="L707" s="39"/>
      <c r="M707" s="39"/>
    </row>
    <row r="708" spans="1:13" ht="45" x14ac:dyDescent="0.2">
      <c r="A708" s="983"/>
      <c r="B708" s="1673"/>
      <c r="C708" s="673" t="s">
        <v>2</v>
      </c>
      <c r="D708" s="132">
        <f t="shared" si="95"/>
        <v>0</v>
      </c>
      <c r="E708" s="132">
        <f t="shared" si="95"/>
        <v>0</v>
      </c>
      <c r="F708" s="92">
        <v>0</v>
      </c>
      <c r="G708" s="739"/>
      <c r="H708" s="132">
        <f t="shared" si="89"/>
        <v>0</v>
      </c>
      <c r="I708" s="156"/>
      <c r="J708" s="39"/>
      <c r="K708" s="39"/>
      <c r="L708" s="39"/>
      <c r="M708" s="39"/>
    </row>
    <row r="709" spans="1:13" ht="45" x14ac:dyDescent="0.2">
      <c r="A709" s="983"/>
      <c r="B709" s="1673"/>
      <c r="C709" s="673" t="s">
        <v>3</v>
      </c>
      <c r="D709" s="132">
        <f t="shared" si="95"/>
        <v>250</v>
      </c>
      <c r="E709" s="30">
        <f t="shared" si="95"/>
        <v>249.92</v>
      </c>
      <c r="F709" s="92">
        <f t="shared" si="90"/>
        <v>99.967999999999989</v>
      </c>
      <c r="G709" s="739"/>
      <c r="H709" s="132">
        <f t="shared" si="89"/>
        <v>249.92</v>
      </c>
      <c r="I709" s="156"/>
      <c r="J709" s="39"/>
      <c r="K709" s="39"/>
      <c r="L709" s="39"/>
      <c r="M709" s="39"/>
    </row>
    <row r="710" spans="1:13" x14ac:dyDescent="0.2">
      <c r="A710" s="983"/>
      <c r="B710" s="1222"/>
      <c r="C710" s="673" t="s">
        <v>97</v>
      </c>
      <c r="D710" s="132">
        <f t="shared" si="95"/>
        <v>0</v>
      </c>
      <c r="E710" s="132">
        <f t="shared" si="95"/>
        <v>0</v>
      </c>
      <c r="F710" s="92">
        <v>0</v>
      </c>
      <c r="G710" s="739"/>
      <c r="H710" s="132">
        <f t="shared" si="89"/>
        <v>0</v>
      </c>
      <c r="I710" s="156"/>
      <c r="J710" s="39"/>
      <c r="K710" s="39"/>
      <c r="L710" s="39"/>
      <c r="M710" s="39"/>
    </row>
    <row r="711" spans="1:13" x14ac:dyDescent="0.2">
      <c r="A711" s="983" t="s">
        <v>36</v>
      </c>
      <c r="B711" s="886" t="s">
        <v>1095</v>
      </c>
      <c r="C711" s="673" t="s">
        <v>1</v>
      </c>
      <c r="D711" s="132">
        <f>D712+D713+D714+D715</f>
        <v>250</v>
      </c>
      <c r="E711" s="132">
        <f>E712+E713+E714+E715</f>
        <v>249.92</v>
      </c>
      <c r="F711" s="92">
        <f t="shared" si="90"/>
        <v>99.967999999999989</v>
      </c>
      <c r="G711" s="739"/>
      <c r="H711" s="132">
        <f t="shared" si="89"/>
        <v>249.92</v>
      </c>
      <c r="I711" s="156"/>
      <c r="J711" s="39"/>
      <c r="K711" s="39"/>
      <c r="L711" s="39"/>
      <c r="M711" s="39"/>
    </row>
    <row r="712" spans="1:13" ht="45" x14ac:dyDescent="0.2">
      <c r="A712" s="983"/>
      <c r="B712" s="1673"/>
      <c r="C712" s="673" t="s">
        <v>8</v>
      </c>
      <c r="D712" s="132">
        <f t="shared" ref="D712:E715" si="96">D717</f>
        <v>0</v>
      </c>
      <c r="E712" s="132">
        <f t="shared" si="96"/>
        <v>0</v>
      </c>
      <c r="F712" s="92">
        <v>0</v>
      </c>
      <c r="G712" s="739"/>
      <c r="H712" s="132">
        <f t="shared" si="89"/>
        <v>0</v>
      </c>
      <c r="I712" s="156"/>
      <c r="J712" s="39"/>
      <c r="K712" s="39"/>
      <c r="L712" s="39"/>
      <c r="M712" s="39"/>
    </row>
    <row r="713" spans="1:13" ht="45" x14ac:dyDescent="0.2">
      <c r="A713" s="983"/>
      <c r="B713" s="1673"/>
      <c r="C713" s="673" t="s">
        <v>2</v>
      </c>
      <c r="D713" s="132">
        <f t="shared" si="96"/>
        <v>0</v>
      </c>
      <c r="E713" s="132">
        <f t="shared" si="96"/>
        <v>0</v>
      </c>
      <c r="F713" s="92">
        <v>0</v>
      </c>
      <c r="G713" s="739"/>
      <c r="H713" s="132">
        <f t="shared" si="89"/>
        <v>0</v>
      </c>
      <c r="I713" s="156"/>
      <c r="J713" s="39"/>
      <c r="K713" s="39"/>
      <c r="L713" s="39"/>
      <c r="M713" s="39"/>
    </row>
    <row r="714" spans="1:13" ht="45" x14ac:dyDescent="0.2">
      <c r="A714" s="983"/>
      <c r="B714" s="1673"/>
      <c r="C714" s="673" t="s">
        <v>3</v>
      </c>
      <c r="D714" s="132">
        <f t="shared" si="96"/>
        <v>250</v>
      </c>
      <c r="E714" s="30">
        <f>E719</f>
        <v>249.92</v>
      </c>
      <c r="F714" s="92">
        <f t="shared" si="90"/>
        <v>99.967999999999989</v>
      </c>
      <c r="G714" s="739"/>
      <c r="H714" s="132">
        <f t="shared" si="89"/>
        <v>249.92</v>
      </c>
      <c r="I714" s="156"/>
      <c r="J714" s="39"/>
      <c r="K714" s="39"/>
      <c r="L714" s="39"/>
      <c r="M714" s="39"/>
    </row>
    <row r="715" spans="1:13" x14ac:dyDescent="0.2">
      <c r="A715" s="983"/>
      <c r="B715" s="1222"/>
      <c r="C715" s="673" t="s">
        <v>97</v>
      </c>
      <c r="D715" s="132">
        <f t="shared" si="96"/>
        <v>0</v>
      </c>
      <c r="E715" s="132">
        <f t="shared" si="96"/>
        <v>0</v>
      </c>
      <c r="F715" s="92">
        <v>0</v>
      </c>
      <c r="G715" s="739"/>
      <c r="H715" s="132">
        <f t="shared" si="89"/>
        <v>0</v>
      </c>
      <c r="I715" s="156"/>
      <c r="J715" s="39"/>
      <c r="K715" s="39"/>
      <c r="L715" s="39"/>
      <c r="M715" s="39"/>
    </row>
    <row r="716" spans="1:13" x14ac:dyDescent="0.2">
      <c r="A716" s="983" t="s">
        <v>37</v>
      </c>
      <c r="B716" s="886" t="s">
        <v>1096</v>
      </c>
      <c r="C716" s="673" t="s">
        <v>1</v>
      </c>
      <c r="D716" s="132">
        <f>D717+D718+D719+D720</f>
        <v>250</v>
      </c>
      <c r="E716" s="132">
        <f>E717+E718+E719+E720</f>
        <v>249.92</v>
      </c>
      <c r="F716" s="92">
        <f t="shared" si="90"/>
        <v>99.967999999999989</v>
      </c>
      <c r="G716" s="739"/>
      <c r="H716" s="132">
        <f t="shared" si="89"/>
        <v>249.92</v>
      </c>
      <c r="I716" s="156"/>
      <c r="J716" s="39"/>
      <c r="K716" s="39"/>
      <c r="L716" s="39"/>
      <c r="M716" s="39"/>
    </row>
    <row r="717" spans="1:13" ht="45" x14ac:dyDescent="0.2">
      <c r="A717" s="983"/>
      <c r="B717" s="1673"/>
      <c r="C717" s="673" t="s">
        <v>8</v>
      </c>
      <c r="D717" s="132">
        <v>0</v>
      </c>
      <c r="E717" s="132">
        <v>0</v>
      </c>
      <c r="F717" s="92">
        <v>0</v>
      </c>
      <c r="G717" s="739"/>
      <c r="H717" s="132">
        <f t="shared" si="89"/>
        <v>0</v>
      </c>
      <c r="I717" s="156"/>
      <c r="J717" s="39"/>
      <c r="K717" s="39"/>
      <c r="L717" s="39"/>
      <c r="M717" s="39"/>
    </row>
    <row r="718" spans="1:13" ht="45" x14ac:dyDescent="0.2">
      <c r="A718" s="983"/>
      <c r="B718" s="1673"/>
      <c r="C718" s="673" t="s">
        <v>2</v>
      </c>
      <c r="D718" s="132">
        <v>0</v>
      </c>
      <c r="E718" s="132">
        <v>0</v>
      </c>
      <c r="F718" s="92">
        <v>0</v>
      </c>
      <c r="G718" s="739"/>
      <c r="H718" s="132">
        <f t="shared" si="89"/>
        <v>0</v>
      </c>
      <c r="I718" s="156"/>
      <c r="J718" s="39"/>
      <c r="K718" s="39"/>
      <c r="L718" s="39"/>
      <c r="M718" s="39"/>
    </row>
    <row r="719" spans="1:13" ht="45" x14ac:dyDescent="0.2">
      <c r="A719" s="983"/>
      <c r="B719" s="1673"/>
      <c r="C719" s="673" t="s">
        <v>3</v>
      </c>
      <c r="D719" s="132">
        <v>250</v>
      </c>
      <c r="E719" s="30">
        <v>249.92</v>
      </c>
      <c r="F719" s="92">
        <f t="shared" si="90"/>
        <v>99.967999999999989</v>
      </c>
      <c r="G719" s="739" t="s">
        <v>1282</v>
      </c>
      <c r="H719" s="132">
        <f t="shared" ref="H719:H720" si="97">E719</f>
        <v>249.92</v>
      </c>
      <c r="I719" s="192" t="s">
        <v>1282</v>
      </c>
      <c r="J719" s="39"/>
      <c r="K719" s="39"/>
      <c r="L719" s="39"/>
      <c r="M719" s="39"/>
    </row>
    <row r="720" spans="1:13" x14ac:dyDescent="0.2">
      <c r="A720" s="983"/>
      <c r="B720" s="1222"/>
      <c r="C720" s="673" t="s">
        <v>97</v>
      </c>
      <c r="D720" s="132">
        <v>0</v>
      </c>
      <c r="E720" s="132">
        <v>0</v>
      </c>
      <c r="F720" s="92">
        <v>0</v>
      </c>
      <c r="G720" s="739"/>
      <c r="H720" s="132">
        <f t="shared" si="97"/>
        <v>0</v>
      </c>
      <c r="I720" s="156"/>
      <c r="J720" s="39"/>
      <c r="K720" s="39"/>
      <c r="L720" s="39"/>
      <c r="M720" s="39"/>
    </row>
    <row r="721" spans="1:13" ht="14.25" x14ac:dyDescent="0.2">
      <c r="A721" s="1442" t="s">
        <v>788</v>
      </c>
      <c r="B721" s="1471"/>
      <c r="C721" s="1471"/>
      <c r="D721" s="1471"/>
      <c r="E721" s="1471"/>
      <c r="F721" s="1471"/>
      <c r="G721" s="1471"/>
      <c r="H721" s="1471"/>
      <c r="I721" s="1472"/>
      <c r="J721" s="39"/>
      <c r="K721" s="39"/>
      <c r="L721" s="39"/>
      <c r="M721" s="39"/>
    </row>
    <row r="722" spans="1:13" ht="14.25" x14ac:dyDescent="0.2">
      <c r="A722" s="983"/>
      <c r="B722" s="1045" t="s">
        <v>54</v>
      </c>
      <c r="C722" s="33" t="s">
        <v>1</v>
      </c>
      <c r="D722" s="67">
        <f>D723+D724+D725+D726</f>
        <v>124594.4</v>
      </c>
      <c r="E722" s="67">
        <f>E723+E724+E725+E726</f>
        <v>119972.01000000001</v>
      </c>
      <c r="F722" s="94">
        <f t="shared" ref="F722:F725" si="98">E722/D722*100</f>
        <v>96.290049954091046</v>
      </c>
      <c r="G722" s="42"/>
      <c r="H722" s="67">
        <f t="shared" ref="H722:H785" si="99">E722</f>
        <v>119972.01000000001</v>
      </c>
      <c r="I722" s="191"/>
      <c r="J722" s="39"/>
      <c r="K722" s="39"/>
      <c r="L722" s="39"/>
      <c r="M722" s="39"/>
    </row>
    <row r="723" spans="1:13" ht="42.75" x14ac:dyDescent="0.2">
      <c r="A723" s="983"/>
      <c r="B723" s="1045"/>
      <c r="C723" s="33" t="s">
        <v>8</v>
      </c>
      <c r="D723" s="67">
        <f t="shared" ref="D723:E725" si="100">D728+D743+D763+D778</f>
        <v>0</v>
      </c>
      <c r="E723" s="67">
        <f t="shared" si="100"/>
        <v>0</v>
      </c>
      <c r="F723" s="94">
        <v>0</v>
      </c>
      <c r="G723" s="42"/>
      <c r="H723" s="67">
        <f t="shared" si="99"/>
        <v>0</v>
      </c>
      <c r="I723" s="191"/>
      <c r="J723" s="39"/>
      <c r="K723" s="39"/>
      <c r="L723" s="39"/>
      <c r="M723" s="39"/>
    </row>
    <row r="724" spans="1:13" ht="57" x14ac:dyDescent="0.2">
      <c r="A724" s="983"/>
      <c r="B724" s="1045"/>
      <c r="C724" s="33" t="s">
        <v>2</v>
      </c>
      <c r="D724" s="67">
        <f t="shared" si="100"/>
        <v>0</v>
      </c>
      <c r="E724" s="67">
        <f t="shared" si="100"/>
        <v>0</v>
      </c>
      <c r="F724" s="94">
        <v>0</v>
      </c>
      <c r="G724" s="42"/>
      <c r="H724" s="67">
        <f t="shared" si="99"/>
        <v>0</v>
      </c>
      <c r="I724" s="191"/>
      <c r="J724" s="39"/>
      <c r="K724" s="39"/>
      <c r="L724" s="39"/>
      <c r="M724" s="39"/>
    </row>
    <row r="725" spans="1:13" ht="71.25" x14ac:dyDescent="0.2">
      <c r="A725" s="983"/>
      <c r="B725" s="1045"/>
      <c r="C725" s="33" t="s">
        <v>3</v>
      </c>
      <c r="D725" s="67">
        <f t="shared" si="100"/>
        <v>124594.4</v>
      </c>
      <c r="E725" s="67">
        <f t="shared" si="100"/>
        <v>119972.01000000001</v>
      </c>
      <c r="F725" s="94">
        <f t="shared" si="98"/>
        <v>96.290049954091046</v>
      </c>
      <c r="G725" s="42"/>
      <c r="H725" s="67">
        <f t="shared" si="99"/>
        <v>119972.01000000001</v>
      </c>
      <c r="I725" s="191"/>
      <c r="J725" s="39"/>
      <c r="K725" s="39"/>
      <c r="L725" s="39"/>
      <c r="M725" s="39"/>
    </row>
    <row r="726" spans="1:13" ht="28.5" x14ac:dyDescent="0.2">
      <c r="A726" s="983"/>
      <c r="B726" s="1045"/>
      <c r="C726" s="33" t="s">
        <v>97</v>
      </c>
      <c r="D726" s="67">
        <f>D736+D746+D766+D781</f>
        <v>0</v>
      </c>
      <c r="E726" s="67">
        <f>E736+E746+E766+E781</f>
        <v>0</v>
      </c>
      <c r="F726" s="94">
        <v>0</v>
      </c>
      <c r="G726" s="42"/>
      <c r="H726" s="67">
        <f t="shared" si="99"/>
        <v>0</v>
      </c>
      <c r="I726" s="191"/>
      <c r="J726" s="39"/>
      <c r="K726" s="39"/>
      <c r="L726" s="39"/>
      <c r="M726" s="39"/>
    </row>
    <row r="727" spans="1:13" x14ac:dyDescent="0.2">
      <c r="A727" s="983">
        <v>1</v>
      </c>
      <c r="B727" s="912" t="s">
        <v>1097</v>
      </c>
      <c r="C727" s="673" t="s">
        <v>1</v>
      </c>
      <c r="D727" s="132">
        <f>D728+D729+D730+D731</f>
        <v>32394</v>
      </c>
      <c r="E727" s="132">
        <f>E728+E729+E730+E731</f>
        <v>29943.02</v>
      </c>
      <c r="F727" s="92">
        <f t="shared" ref="F727:F787" si="101">E727/D727*100</f>
        <v>92.433845773908757</v>
      </c>
      <c r="G727" s="739"/>
      <c r="H727" s="132">
        <f t="shared" si="99"/>
        <v>29943.02</v>
      </c>
      <c r="I727" s="156"/>
      <c r="J727" s="39"/>
      <c r="K727" s="39"/>
      <c r="L727" s="39"/>
      <c r="M727" s="39"/>
    </row>
    <row r="728" spans="1:13" ht="45" x14ac:dyDescent="0.2">
      <c r="A728" s="983"/>
      <c r="B728" s="1673"/>
      <c r="C728" s="673" t="s">
        <v>8</v>
      </c>
      <c r="D728" s="132">
        <f t="shared" ref="D728:E731" si="102">D733</f>
        <v>0</v>
      </c>
      <c r="E728" s="132">
        <f t="shared" si="102"/>
        <v>0</v>
      </c>
      <c r="F728" s="92">
        <v>0</v>
      </c>
      <c r="G728" s="739"/>
      <c r="H728" s="132">
        <f t="shared" si="99"/>
        <v>0</v>
      </c>
      <c r="I728" s="156"/>
      <c r="J728" s="39"/>
      <c r="K728" s="39"/>
      <c r="L728" s="39"/>
      <c r="M728" s="39"/>
    </row>
    <row r="729" spans="1:13" ht="45" x14ac:dyDescent="0.2">
      <c r="A729" s="983"/>
      <c r="B729" s="1673"/>
      <c r="C729" s="673" t="s">
        <v>2</v>
      </c>
      <c r="D729" s="132">
        <f t="shared" si="102"/>
        <v>0</v>
      </c>
      <c r="E729" s="132">
        <f t="shared" si="102"/>
        <v>0</v>
      </c>
      <c r="F729" s="92">
        <v>0</v>
      </c>
      <c r="G729" s="739"/>
      <c r="H729" s="132">
        <f t="shared" si="99"/>
        <v>0</v>
      </c>
      <c r="I729" s="156"/>
      <c r="J729" s="39"/>
      <c r="K729" s="39"/>
      <c r="L729" s="39"/>
      <c r="M729" s="39"/>
    </row>
    <row r="730" spans="1:13" ht="45" x14ac:dyDescent="0.2">
      <c r="A730" s="983"/>
      <c r="B730" s="1673"/>
      <c r="C730" s="673" t="s">
        <v>3</v>
      </c>
      <c r="D730" s="132">
        <f t="shared" si="102"/>
        <v>32394</v>
      </c>
      <c r="E730" s="132">
        <f t="shared" si="102"/>
        <v>29943.02</v>
      </c>
      <c r="F730" s="92">
        <f t="shared" si="101"/>
        <v>92.433845773908757</v>
      </c>
      <c r="G730" s="739"/>
      <c r="H730" s="132">
        <f t="shared" si="99"/>
        <v>29943.02</v>
      </c>
      <c r="I730" s="156"/>
      <c r="J730" s="39"/>
      <c r="K730" s="39"/>
      <c r="L730" s="39"/>
      <c r="M730" s="39"/>
    </row>
    <row r="731" spans="1:13" x14ac:dyDescent="0.2">
      <c r="A731" s="983"/>
      <c r="B731" s="1222"/>
      <c r="C731" s="673" t="s">
        <v>97</v>
      </c>
      <c r="D731" s="132">
        <f t="shared" si="102"/>
        <v>0</v>
      </c>
      <c r="E731" s="132">
        <f t="shared" si="102"/>
        <v>0</v>
      </c>
      <c r="F731" s="92">
        <v>0</v>
      </c>
      <c r="G731" s="739"/>
      <c r="H731" s="132">
        <f t="shared" si="99"/>
        <v>0</v>
      </c>
      <c r="I731" s="156"/>
      <c r="J731" s="39"/>
      <c r="K731" s="39"/>
      <c r="L731" s="39"/>
      <c r="M731" s="39"/>
    </row>
    <row r="732" spans="1:13" x14ac:dyDescent="0.2">
      <c r="A732" s="983">
        <v>1.1000000000000001</v>
      </c>
      <c r="B732" s="886" t="s">
        <v>1098</v>
      </c>
      <c r="C732" s="673" t="s">
        <v>1</v>
      </c>
      <c r="D732" s="132">
        <f>D733+D734+D735+D736</f>
        <v>32394</v>
      </c>
      <c r="E732" s="132">
        <f>E733+E734+E735+E736</f>
        <v>29943.02</v>
      </c>
      <c r="F732" s="92">
        <f t="shared" si="101"/>
        <v>92.433845773908757</v>
      </c>
      <c r="G732" s="739"/>
      <c r="H732" s="132">
        <f t="shared" si="99"/>
        <v>29943.02</v>
      </c>
      <c r="I732" s="156"/>
      <c r="J732" s="39"/>
      <c r="K732" s="39"/>
      <c r="L732" s="39"/>
      <c r="M732" s="39"/>
    </row>
    <row r="733" spans="1:13" ht="45" x14ac:dyDescent="0.2">
      <c r="A733" s="983"/>
      <c r="B733" s="1673"/>
      <c r="C733" s="673" t="s">
        <v>8</v>
      </c>
      <c r="D733" s="132">
        <f t="shared" ref="D733:E736" si="103">D738</f>
        <v>0</v>
      </c>
      <c r="E733" s="132">
        <f t="shared" si="103"/>
        <v>0</v>
      </c>
      <c r="F733" s="92">
        <v>0</v>
      </c>
      <c r="G733" s="739"/>
      <c r="H733" s="132">
        <f t="shared" si="99"/>
        <v>0</v>
      </c>
      <c r="I733" s="156"/>
      <c r="J733" s="39"/>
      <c r="K733" s="39"/>
      <c r="L733" s="39"/>
      <c r="M733" s="39"/>
    </row>
    <row r="734" spans="1:13" ht="45" x14ac:dyDescent="0.2">
      <c r="A734" s="983"/>
      <c r="B734" s="1673"/>
      <c r="C734" s="673" t="s">
        <v>2</v>
      </c>
      <c r="D734" s="132">
        <f t="shared" si="103"/>
        <v>0</v>
      </c>
      <c r="E734" s="132">
        <f t="shared" si="103"/>
        <v>0</v>
      </c>
      <c r="F734" s="92">
        <v>0</v>
      </c>
      <c r="G734" s="739"/>
      <c r="H734" s="132">
        <f t="shared" si="99"/>
        <v>0</v>
      </c>
      <c r="I734" s="156"/>
      <c r="J734" s="39"/>
      <c r="K734" s="39"/>
      <c r="L734" s="39"/>
      <c r="M734" s="39"/>
    </row>
    <row r="735" spans="1:13" ht="45" x14ac:dyDescent="0.2">
      <c r="A735" s="983"/>
      <c r="B735" s="1673"/>
      <c r="C735" s="673" t="s">
        <v>3</v>
      </c>
      <c r="D735" s="132">
        <f t="shared" si="103"/>
        <v>32394</v>
      </c>
      <c r="E735" s="132">
        <f t="shared" si="103"/>
        <v>29943.02</v>
      </c>
      <c r="F735" s="92">
        <f>E735/D735*100</f>
        <v>92.433845773908757</v>
      </c>
      <c r="G735" s="738"/>
      <c r="H735" s="132">
        <f>E735</f>
        <v>29943.02</v>
      </c>
      <c r="I735" s="723"/>
      <c r="J735" s="39"/>
      <c r="K735" s="39"/>
      <c r="L735" s="39"/>
      <c r="M735" s="39"/>
    </row>
    <row r="736" spans="1:13" x14ac:dyDescent="0.2">
      <c r="A736" s="983"/>
      <c r="B736" s="1222"/>
      <c r="C736" s="673" t="s">
        <v>97</v>
      </c>
      <c r="D736" s="132">
        <f t="shared" si="103"/>
        <v>0</v>
      </c>
      <c r="E736" s="132">
        <f t="shared" si="103"/>
        <v>0</v>
      </c>
      <c r="F736" s="92">
        <v>0</v>
      </c>
      <c r="G736" s="739"/>
      <c r="H736" s="132">
        <f t="shared" si="99"/>
        <v>0</v>
      </c>
      <c r="I736" s="156"/>
      <c r="J736" s="39"/>
      <c r="K736" s="39"/>
      <c r="L736" s="39"/>
      <c r="M736" s="39"/>
    </row>
    <row r="737" spans="1:13" x14ac:dyDescent="0.2">
      <c r="A737" s="983" t="s">
        <v>12</v>
      </c>
      <c r="B737" s="886" t="s">
        <v>1099</v>
      </c>
      <c r="C737" s="673" t="s">
        <v>1</v>
      </c>
      <c r="D737" s="132">
        <f>D738+D739+D740+D741</f>
        <v>32394</v>
      </c>
      <c r="E737" s="132">
        <f>E738+E739+E740+E741</f>
        <v>29943.02</v>
      </c>
      <c r="F737" s="92">
        <f t="shared" si="101"/>
        <v>92.433845773908757</v>
      </c>
      <c r="G737" s="739"/>
      <c r="H737" s="132">
        <f t="shared" si="99"/>
        <v>29943.02</v>
      </c>
      <c r="I737" s="156"/>
      <c r="J737" s="39"/>
      <c r="K737" s="39"/>
      <c r="L737" s="39"/>
      <c r="M737" s="39"/>
    </row>
    <row r="738" spans="1:13" ht="45" x14ac:dyDescent="0.2">
      <c r="A738" s="983"/>
      <c r="B738" s="1673"/>
      <c r="C738" s="673" t="s">
        <v>8</v>
      </c>
      <c r="D738" s="132">
        <v>0</v>
      </c>
      <c r="E738" s="132">
        <v>0</v>
      </c>
      <c r="F738" s="92">
        <v>0</v>
      </c>
      <c r="G738" s="739"/>
      <c r="H738" s="132">
        <f t="shared" si="99"/>
        <v>0</v>
      </c>
      <c r="I738" s="156"/>
      <c r="J738" s="39"/>
      <c r="K738" s="39"/>
      <c r="L738" s="39"/>
      <c r="M738" s="39"/>
    </row>
    <row r="739" spans="1:13" ht="45" x14ac:dyDescent="0.2">
      <c r="A739" s="983"/>
      <c r="B739" s="1673"/>
      <c r="C739" s="673" t="s">
        <v>2</v>
      </c>
      <c r="D739" s="132">
        <v>0</v>
      </c>
      <c r="E739" s="132">
        <v>0</v>
      </c>
      <c r="F739" s="92">
        <v>0</v>
      </c>
      <c r="G739" s="739"/>
      <c r="H739" s="132">
        <f t="shared" si="99"/>
        <v>0</v>
      </c>
      <c r="I739" s="156"/>
      <c r="J739" s="39"/>
      <c r="K739" s="39"/>
      <c r="L739" s="39"/>
      <c r="M739" s="39"/>
    </row>
    <row r="740" spans="1:13" ht="120" x14ac:dyDescent="0.2">
      <c r="A740" s="983"/>
      <c r="B740" s="1673"/>
      <c r="C740" s="673" t="s">
        <v>3</v>
      </c>
      <c r="D740" s="132">
        <v>32394</v>
      </c>
      <c r="E740" s="30">
        <v>29943.02</v>
      </c>
      <c r="F740" s="92">
        <f t="shared" si="101"/>
        <v>92.433845773908757</v>
      </c>
      <c r="G740" s="738" t="s">
        <v>208</v>
      </c>
      <c r="H740" s="132">
        <f t="shared" si="99"/>
        <v>29943.02</v>
      </c>
      <c r="I740" s="733" t="s">
        <v>1599</v>
      </c>
      <c r="J740" s="39"/>
      <c r="K740" s="39"/>
      <c r="L740" s="39"/>
      <c r="M740" s="39"/>
    </row>
    <row r="741" spans="1:13" x14ac:dyDescent="0.2">
      <c r="A741" s="983"/>
      <c r="B741" s="1222"/>
      <c r="C741" s="673" t="s">
        <v>97</v>
      </c>
      <c r="D741" s="132">
        <v>0</v>
      </c>
      <c r="E741" s="132">
        <v>0</v>
      </c>
      <c r="F741" s="92">
        <v>0</v>
      </c>
      <c r="G741" s="739"/>
      <c r="H741" s="132">
        <f t="shared" si="99"/>
        <v>0</v>
      </c>
      <c r="I741" s="156"/>
      <c r="J741" s="39"/>
      <c r="K741" s="39"/>
      <c r="L741" s="39"/>
      <c r="M741" s="39"/>
    </row>
    <row r="742" spans="1:13" x14ac:dyDescent="0.2">
      <c r="A742" s="1212">
        <v>2</v>
      </c>
      <c r="B742" s="912" t="s">
        <v>1100</v>
      </c>
      <c r="C742" s="673" t="s">
        <v>1</v>
      </c>
      <c r="D742" s="132">
        <f>D743+D744+D745+D746</f>
        <v>67670.399999999994</v>
      </c>
      <c r="E742" s="132">
        <f>E743+E744+E745+E746</f>
        <v>67594.760000000009</v>
      </c>
      <c r="F742" s="92">
        <f t="shared" si="101"/>
        <v>99.888222915780034</v>
      </c>
      <c r="G742" s="739"/>
      <c r="H742" s="132">
        <f t="shared" si="99"/>
        <v>67594.760000000009</v>
      </c>
      <c r="I742" s="156"/>
      <c r="J742" s="39"/>
      <c r="K742" s="39"/>
      <c r="L742" s="39"/>
      <c r="M742" s="39"/>
    </row>
    <row r="743" spans="1:13" ht="45" x14ac:dyDescent="0.2">
      <c r="A743" s="1213"/>
      <c r="B743" s="1673"/>
      <c r="C743" s="673" t="s">
        <v>8</v>
      </c>
      <c r="D743" s="132">
        <f t="shared" ref="D743:E746" si="104">D748</f>
        <v>0</v>
      </c>
      <c r="E743" s="132">
        <f t="shared" si="104"/>
        <v>0</v>
      </c>
      <c r="F743" s="92">
        <v>0</v>
      </c>
      <c r="G743" s="739"/>
      <c r="H743" s="132">
        <f t="shared" si="99"/>
        <v>0</v>
      </c>
      <c r="I743" s="156"/>
      <c r="J743" s="39"/>
      <c r="K743" s="39"/>
      <c r="L743" s="39"/>
      <c r="M743" s="39"/>
    </row>
    <row r="744" spans="1:13" ht="45" x14ac:dyDescent="0.2">
      <c r="A744" s="1213"/>
      <c r="B744" s="1673"/>
      <c r="C744" s="673" t="s">
        <v>2</v>
      </c>
      <c r="D744" s="132">
        <f t="shared" si="104"/>
        <v>0</v>
      </c>
      <c r="E744" s="132">
        <f t="shared" si="104"/>
        <v>0</v>
      </c>
      <c r="F744" s="92">
        <v>0</v>
      </c>
      <c r="G744" s="739"/>
      <c r="H744" s="132">
        <f t="shared" si="99"/>
        <v>0</v>
      </c>
      <c r="I744" s="156"/>
      <c r="J744" s="39"/>
      <c r="K744" s="39"/>
      <c r="L744" s="39"/>
      <c r="M744" s="39"/>
    </row>
    <row r="745" spans="1:13" ht="45" x14ac:dyDescent="0.2">
      <c r="A745" s="1213"/>
      <c r="B745" s="1673"/>
      <c r="C745" s="673" t="s">
        <v>3</v>
      </c>
      <c r="D745" s="132">
        <f t="shared" si="104"/>
        <v>67670.399999999994</v>
      </c>
      <c r="E745" s="132">
        <f t="shared" si="104"/>
        <v>67594.760000000009</v>
      </c>
      <c r="F745" s="92">
        <f t="shared" si="101"/>
        <v>99.888222915780034</v>
      </c>
      <c r="G745" s="738"/>
      <c r="H745" s="132">
        <f t="shared" si="99"/>
        <v>67594.760000000009</v>
      </c>
      <c r="I745" s="723"/>
      <c r="J745" s="39"/>
      <c r="K745" s="39"/>
      <c r="L745" s="39"/>
      <c r="M745" s="39"/>
    </row>
    <row r="746" spans="1:13" x14ac:dyDescent="0.2">
      <c r="A746" s="1214"/>
      <c r="B746" s="1222"/>
      <c r="C746" s="673" t="s">
        <v>97</v>
      </c>
      <c r="D746" s="132">
        <f t="shared" si="104"/>
        <v>0</v>
      </c>
      <c r="E746" s="132">
        <f t="shared" si="104"/>
        <v>0</v>
      </c>
      <c r="F746" s="92">
        <v>0</v>
      </c>
      <c r="G746" s="739"/>
      <c r="H746" s="132">
        <f t="shared" si="99"/>
        <v>0</v>
      </c>
      <c r="I746" s="156"/>
      <c r="J746" s="39"/>
      <c r="K746" s="39"/>
      <c r="L746" s="39"/>
      <c r="M746" s="39"/>
    </row>
    <row r="747" spans="1:13" x14ac:dyDescent="0.2">
      <c r="A747" s="983" t="s">
        <v>17</v>
      </c>
      <c r="B747" s="886" t="s">
        <v>1101</v>
      </c>
      <c r="C747" s="673" t="s">
        <v>1</v>
      </c>
      <c r="D747" s="132">
        <f>D748+D749+D750+D751</f>
        <v>67670.399999999994</v>
      </c>
      <c r="E747" s="132">
        <f>E748+E749+E750+E751</f>
        <v>67594.760000000009</v>
      </c>
      <c r="F747" s="92">
        <f t="shared" si="101"/>
        <v>99.888222915780034</v>
      </c>
      <c r="G747" s="739"/>
      <c r="H747" s="132">
        <f t="shared" si="99"/>
        <v>67594.760000000009</v>
      </c>
      <c r="I747" s="156"/>
      <c r="J747" s="39"/>
      <c r="K747" s="39"/>
      <c r="L747" s="39"/>
      <c r="M747" s="39"/>
    </row>
    <row r="748" spans="1:13" ht="45" x14ac:dyDescent="0.2">
      <c r="A748" s="983"/>
      <c r="B748" s="1673"/>
      <c r="C748" s="673" t="s">
        <v>8</v>
      </c>
      <c r="D748" s="132">
        <f t="shared" ref="D748:E751" si="105">D753+D758</f>
        <v>0</v>
      </c>
      <c r="E748" s="132">
        <f t="shared" si="105"/>
        <v>0</v>
      </c>
      <c r="F748" s="92">
        <v>0</v>
      </c>
      <c r="G748" s="739"/>
      <c r="H748" s="132">
        <f t="shared" si="99"/>
        <v>0</v>
      </c>
      <c r="I748" s="156"/>
      <c r="J748" s="39"/>
      <c r="K748" s="39"/>
      <c r="L748" s="39"/>
      <c r="M748" s="39"/>
    </row>
    <row r="749" spans="1:13" ht="45" x14ac:dyDescent="0.2">
      <c r="A749" s="983"/>
      <c r="B749" s="1673"/>
      <c r="C749" s="673" t="s">
        <v>2</v>
      </c>
      <c r="D749" s="132">
        <f t="shared" si="105"/>
        <v>0</v>
      </c>
      <c r="E749" s="132">
        <f t="shared" si="105"/>
        <v>0</v>
      </c>
      <c r="F749" s="92">
        <v>0</v>
      </c>
      <c r="G749" s="739"/>
      <c r="H749" s="132">
        <f t="shared" si="99"/>
        <v>0</v>
      </c>
      <c r="I749" s="156"/>
      <c r="J749" s="39"/>
      <c r="K749" s="39"/>
      <c r="L749" s="39"/>
      <c r="M749" s="39"/>
    </row>
    <row r="750" spans="1:13" ht="45" x14ac:dyDescent="0.2">
      <c r="A750" s="983"/>
      <c r="B750" s="1673"/>
      <c r="C750" s="673" t="s">
        <v>3</v>
      </c>
      <c r="D750" s="132">
        <f t="shared" si="105"/>
        <v>67670.399999999994</v>
      </c>
      <c r="E750" s="30">
        <f>E755+E760</f>
        <v>67594.760000000009</v>
      </c>
      <c r="F750" s="92">
        <f t="shared" si="101"/>
        <v>99.888222915780034</v>
      </c>
      <c r="G750" s="738"/>
      <c r="H750" s="132">
        <f t="shared" si="99"/>
        <v>67594.760000000009</v>
      </c>
      <c r="I750" s="723"/>
      <c r="J750" s="39"/>
      <c r="K750" s="39"/>
      <c r="L750" s="39"/>
      <c r="M750" s="39"/>
    </row>
    <row r="751" spans="1:13" x14ac:dyDescent="0.2">
      <c r="A751" s="983"/>
      <c r="B751" s="1222"/>
      <c r="C751" s="673" t="s">
        <v>97</v>
      </c>
      <c r="D751" s="132">
        <f t="shared" si="105"/>
        <v>0</v>
      </c>
      <c r="E751" s="132">
        <f t="shared" si="105"/>
        <v>0</v>
      </c>
      <c r="F751" s="92">
        <v>0</v>
      </c>
      <c r="G751" s="739"/>
      <c r="H751" s="132">
        <f t="shared" si="99"/>
        <v>0</v>
      </c>
      <c r="I751" s="156"/>
      <c r="J751" s="39"/>
      <c r="K751" s="39"/>
      <c r="L751" s="39"/>
      <c r="M751" s="39"/>
    </row>
    <row r="752" spans="1:13" x14ac:dyDescent="0.2">
      <c r="A752" s="983" t="s">
        <v>18</v>
      </c>
      <c r="B752" s="886" t="s">
        <v>1102</v>
      </c>
      <c r="C752" s="673" t="s">
        <v>1</v>
      </c>
      <c r="D752" s="132">
        <f>D753+D754+D755+D756</f>
        <v>37213.4</v>
      </c>
      <c r="E752" s="132">
        <f>E753+E754+E755+E756</f>
        <v>37165.550000000003</v>
      </c>
      <c r="F752" s="92">
        <f t="shared" si="101"/>
        <v>99.871417285171475</v>
      </c>
      <c r="G752" s="739"/>
      <c r="H752" s="132">
        <f t="shared" si="99"/>
        <v>37165.550000000003</v>
      </c>
      <c r="I752" s="156"/>
      <c r="J752" s="39"/>
      <c r="K752" s="39"/>
      <c r="L752" s="39"/>
      <c r="M752" s="39"/>
    </row>
    <row r="753" spans="1:13" ht="45" x14ac:dyDescent="0.2">
      <c r="A753" s="983"/>
      <c r="B753" s="1673"/>
      <c r="C753" s="673" t="s">
        <v>8</v>
      </c>
      <c r="D753" s="132">
        <v>0</v>
      </c>
      <c r="E753" s="132">
        <v>0</v>
      </c>
      <c r="F753" s="92">
        <v>0</v>
      </c>
      <c r="G753" s="739"/>
      <c r="H753" s="132">
        <f t="shared" si="99"/>
        <v>0</v>
      </c>
      <c r="I753" s="156"/>
      <c r="J753" s="39"/>
      <c r="K753" s="39"/>
      <c r="L753" s="39"/>
      <c r="M753" s="39"/>
    </row>
    <row r="754" spans="1:13" ht="45" x14ac:dyDescent="0.2">
      <c r="A754" s="983"/>
      <c r="B754" s="1673"/>
      <c r="C754" s="673" t="s">
        <v>2</v>
      </c>
      <c r="D754" s="132">
        <v>0</v>
      </c>
      <c r="E754" s="132">
        <v>0</v>
      </c>
      <c r="F754" s="92">
        <v>0</v>
      </c>
      <c r="G754" s="739"/>
      <c r="H754" s="132">
        <f t="shared" si="99"/>
        <v>0</v>
      </c>
      <c r="I754" s="156"/>
      <c r="J754" s="39"/>
      <c r="K754" s="39"/>
      <c r="L754" s="39"/>
      <c r="M754" s="39"/>
    </row>
    <row r="755" spans="1:13" ht="90" x14ac:dyDescent="0.2">
      <c r="A755" s="983"/>
      <c r="B755" s="1673"/>
      <c r="C755" s="673" t="s">
        <v>3</v>
      </c>
      <c r="D755" s="132">
        <v>37213.4</v>
      </c>
      <c r="E755" s="30">
        <v>37165.550000000003</v>
      </c>
      <c r="F755" s="92">
        <f>E755/D755*100</f>
        <v>99.871417285171475</v>
      </c>
      <c r="G755" s="738" t="s">
        <v>109</v>
      </c>
      <c r="H755" s="132">
        <f>E755</f>
        <v>37165.550000000003</v>
      </c>
      <c r="I755" s="723" t="s">
        <v>1600</v>
      </c>
      <c r="J755" s="39"/>
      <c r="K755" s="39"/>
      <c r="L755" s="39"/>
      <c r="M755" s="39"/>
    </row>
    <row r="756" spans="1:13" x14ac:dyDescent="0.2">
      <c r="A756" s="983"/>
      <c r="B756" s="1222"/>
      <c r="C756" s="673" t="s">
        <v>97</v>
      </c>
      <c r="D756" s="132">
        <v>0</v>
      </c>
      <c r="E756" s="132">
        <v>0</v>
      </c>
      <c r="F756" s="92">
        <v>0</v>
      </c>
      <c r="G756" s="739"/>
      <c r="H756" s="132">
        <f t="shared" si="99"/>
        <v>0</v>
      </c>
      <c r="I756" s="156"/>
      <c r="J756" s="39"/>
      <c r="K756" s="39"/>
      <c r="L756" s="39"/>
      <c r="M756" s="39"/>
    </row>
    <row r="757" spans="1:13" x14ac:dyDescent="0.2">
      <c r="A757" s="983" t="s">
        <v>105</v>
      </c>
      <c r="B757" s="886" t="s">
        <v>1103</v>
      </c>
      <c r="C757" s="673" t="s">
        <v>1</v>
      </c>
      <c r="D757" s="132">
        <f>D758+D759+D760+D761</f>
        <v>30457</v>
      </c>
      <c r="E757" s="132">
        <f>E758+E759+E760+E761</f>
        <v>30429.21</v>
      </c>
      <c r="F757" s="92">
        <f t="shared" si="101"/>
        <v>99.908756607676395</v>
      </c>
      <c r="G757" s="739"/>
      <c r="H757" s="132">
        <f t="shared" si="99"/>
        <v>30429.21</v>
      </c>
      <c r="I757" s="156"/>
      <c r="J757" s="39"/>
      <c r="K757" s="39"/>
      <c r="L757" s="39"/>
      <c r="M757" s="39"/>
    </row>
    <row r="758" spans="1:13" ht="45" x14ac:dyDescent="0.2">
      <c r="A758" s="983"/>
      <c r="B758" s="1673"/>
      <c r="C758" s="673" t="s">
        <v>8</v>
      </c>
      <c r="D758" s="132">
        <v>0</v>
      </c>
      <c r="E758" s="132">
        <v>0</v>
      </c>
      <c r="F758" s="92">
        <v>0</v>
      </c>
      <c r="G758" s="739"/>
      <c r="H758" s="132">
        <f t="shared" si="99"/>
        <v>0</v>
      </c>
      <c r="I758" s="156"/>
      <c r="J758" s="39"/>
      <c r="K758" s="39"/>
      <c r="L758" s="39"/>
      <c r="M758" s="39"/>
    </row>
    <row r="759" spans="1:13" ht="45" x14ac:dyDescent="0.2">
      <c r="A759" s="983"/>
      <c r="B759" s="1673"/>
      <c r="C759" s="673" t="s">
        <v>2</v>
      </c>
      <c r="D759" s="132">
        <v>0</v>
      </c>
      <c r="E759" s="132">
        <v>0</v>
      </c>
      <c r="F759" s="92">
        <v>0</v>
      </c>
      <c r="G759" s="739"/>
      <c r="H759" s="132">
        <f t="shared" si="99"/>
        <v>0</v>
      </c>
      <c r="I759" s="156"/>
      <c r="J759" s="39"/>
      <c r="K759" s="39"/>
      <c r="L759" s="39"/>
      <c r="M759" s="39"/>
    </row>
    <row r="760" spans="1:13" ht="90" x14ac:dyDescent="0.2">
      <c r="A760" s="983"/>
      <c r="B760" s="1673"/>
      <c r="C760" s="673" t="s">
        <v>3</v>
      </c>
      <c r="D760" s="132">
        <v>30457</v>
      </c>
      <c r="E760" s="30">
        <v>30429.21</v>
      </c>
      <c r="F760" s="92">
        <f>E760/D760*100</f>
        <v>99.908756607676395</v>
      </c>
      <c r="G760" s="738" t="s">
        <v>109</v>
      </c>
      <c r="H760" s="132">
        <f>E760</f>
        <v>30429.21</v>
      </c>
      <c r="I760" s="723" t="s">
        <v>1601</v>
      </c>
      <c r="J760" s="39"/>
      <c r="K760" s="39"/>
      <c r="L760" s="39"/>
      <c r="M760" s="39"/>
    </row>
    <row r="761" spans="1:13" x14ac:dyDescent="0.2">
      <c r="A761" s="983"/>
      <c r="B761" s="1222"/>
      <c r="C761" s="673" t="s">
        <v>97</v>
      </c>
      <c r="D761" s="132">
        <v>0</v>
      </c>
      <c r="E761" s="132">
        <v>0</v>
      </c>
      <c r="F761" s="92">
        <v>0</v>
      </c>
      <c r="G761" s="739"/>
      <c r="H761" s="132">
        <f t="shared" si="99"/>
        <v>0</v>
      </c>
      <c r="I761" s="156"/>
      <c r="J761" s="39"/>
      <c r="K761" s="39"/>
      <c r="L761" s="39"/>
      <c r="M761" s="39"/>
    </row>
    <row r="762" spans="1:13" x14ac:dyDescent="0.2">
      <c r="A762" s="983">
        <v>3</v>
      </c>
      <c r="B762" s="912" t="s">
        <v>1104</v>
      </c>
      <c r="C762" s="673" t="s">
        <v>1</v>
      </c>
      <c r="D762" s="132">
        <f>D763+D764+D765+D766</f>
        <v>300</v>
      </c>
      <c r="E762" s="132">
        <f>E763+E764+E765+E766</f>
        <v>145.80000000000001</v>
      </c>
      <c r="F762" s="92">
        <f t="shared" si="101"/>
        <v>48.6</v>
      </c>
      <c r="G762" s="739"/>
      <c r="H762" s="132">
        <f t="shared" si="99"/>
        <v>145.80000000000001</v>
      </c>
      <c r="I762" s="156"/>
      <c r="J762" s="39"/>
      <c r="K762" s="39"/>
      <c r="L762" s="39"/>
      <c r="M762" s="39"/>
    </row>
    <row r="763" spans="1:13" ht="45" x14ac:dyDescent="0.2">
      <c r="A763" s="983"/>
      <c r="B763" s="1673"/>
      <c r="C763" s="673" t="s">
        <v>8</v>
      </c>
      <c r="D763" s="132">
        <f t="shared" ref="D763:E766" si="106">D768</f>
        <v>0</v>
      </c>
      <c r="E763" s="132">
        <f t="shared" si="106"/>
        <v>0</v>
      </c>
      <c r="F763" s="92">
        <v>0</v>
      </c>
      <c r="G763" s="739"/>
      <c r="H763" s="132">
        <f t="shared" si="99"/>
        <v>0</v>
      </c>
      <c r="I763" s="156"/>
      <c r="J763" s="39"/>
      <c r="K763" s="39"/>
      <c r="L763" s="39"/>
      <c r="M763" s="39"/>
    </row>
    <row r="764" spans="1:13" ht="45" x14ac:dyDescent="0.2">
      <c r="A764" s="983"/>
      <c r="B764" s="1673"/>
      <c r="C764" s="673" t="s">
        <v>2</v>
      </c>
      <c r="D764" s="132">
        <f t="shared" si="106"/>
        <v>0</v>
      </c>
      <c r="E764" s="132">
        <f t="shared" si="106"/>
        <v>0</v>
      </c>
      <c r="F764" s="92">
        <v>0</v>
      </c>
      <c r="G764" s="739"/>
      <c r="H764" s="132">
        <f t="shared" si="99"/>
        <v>0</v>
      </c>
      <c r="I764" s="156"/>
      <c r="J764" s="39"/>
      <c r="K764" s="39"/>
      <c r="L764" s="39"/>
      <c r="M764" s="39"/>
    </row>
    <row r="765" spans="1:13" ht="45" x14ac:dyDescent="0.2">
      <c r="A765" s="983"/>
      <c r="B765" s="1673"/>
      <c r="C765" s="673" t="s">
        <v>3</v>
      </c>
      <c r="D765" s="132">
        <f t="shared" si="106"/>
        <v>300</v>
      </c>
      <c r="E765" s="132">
        <f t="shared" si="106"/>
        <v>145.80000000000001</v>
      </c>
      <c r="F765" s="92">
        <f t="shared" si="101"/>
        <v>48.6</v>
      </c>
      <c r="G765" s="739"/>
      <c r="H765" s="132">
        <f t="shared" si="99"/>
        <v>145.80000000000001</v>
      </c>
      <c r="I765" s="156"/>
      <c r="J765" s="39"/>
      <c r="K765" s="39"/>
      <c r="L765" s="39"/>
      <c r="M765" s="39"/>
    </row>
    <row r="766" spans="1:13" x14ac:dyDescent="0.2">
      <c r="A766" s="983"/>
      <c r="B766" s="1222"/>
      <c r="C766" s="673" t="s">
        <v>97</v>
      </c>
      <c r="D766" s="132">
        <f t="shared" si="106"/>
        <v>0</v>
      </c>
      <c r="E766" s="132">
        <f t="shared" si="106"/>
        <v>0</v>
      </c>
      <c r="F766" s="92">
        <v>0</v>
      </c>
      <c r="G766" s="739"/>
      <c r="H766" s="132">
        <f t="shared" si="99"/>
        <v>0</v>
      </c>
      <c r="I766" s="156"/>
      <c r="J766" s="39"/>
      <c r="K766" s="39"/>
      <c r="L766" s="39"/>
      <c r="M766" s="39"/>
    </row>
    <row r="767" spans="1:13" x14ac:dyDescent="0.2">
      <c r="A767" s="1212" t="s">
        <v>24</v>
      </c>
      <c r="B767" s="886" t="s">
        <v>1105</v>
      </c>
      <c r="C767" s="673" t="s">
        <v>1</v>
      </c>
      <c r="D767" s="132">
        <f>D768+D769+D770+D771</f>
        <v>300</v>
      </c>
      <c r="E767" s="132">
        <f>E768+E769+E770+E771</f>
        <v>145.80000000000001</v>
      </c>
      <c r="F767" s="92">
        <f t="shared" si="101"/>
        <v>48.6</v>
      </c>
      <c r="G767" s="739"/>
      <c r="H767" s="132">
        <f t="shared" si="99"/>
        <v>145.80000000000001</v>
      </c>
      <c r="I767" s="156"/>
      <c r="J767" s="39"/>
      <c r="K767" s="39"/>
      <c r="L767" s="39"/>
      <c r="M767" s="39"/>
    </row>
    <row r="768" spans="1:13" ht="45" x14ac:dyDescent="0.2">
      <c r="A768" s="1213"/>
      <c r="B768" s="1673"/>
      <c r="C768" s="673" t="s">
        <v>8</v>
      </c>
      <c r="D768" s="132">
        <f t="shared" ref="D768:E771" si="107">D773</f>
        <v>0</v>
      </c>
      <c r="E768" s="132">
        <f t="shared" si="107"/>
        <v>0</v>
      </c>
      <c r="F768" s="92">
        <v>0</v>
      </c>
      <c r="G768" s="739"/>
      <c r="H768" s="132">
        <f t="shared" si="99"/>
        <v>0</v>
      </c>
      <c r="I768" s="156"/>
      <c r="J768" s="39"/>
      <c r="K768" s="39"/>
      <c r="L768" s="39"/>
      <c r="M768" s="39"/>
    </row>
    <row r="769" spans="1:13" ht="45" x14ac:dyDescent="0.2">
      <c r="A769" s="1213"/>
      <c r="B769" s="1673"/>
      <c r="C769" s="673" t="s">
        <v>2</v>
      </c>
      <c r="D769" s="132">
        <f t="shared" si="107"/>
        <v>0</v>
      </c>
      <c r="E769" s="132">
        <f t="shared" si="107"/>
        <v>0</v>
      </c>
      <c r="F769" s="92">
        <v>0</v>
      </c>
      <c r="G769" s="739"/>
      <c r="H769" s="132">
        <f t="shared" si="99"/>
        <v>0</v>
      </c>
      <c r="I769" s="156"/>
      <c r="J769" s="39"/>
      <c r="K769" s="39"/>
      <c r="L769" s="39"/>
      <c r="M769" s="39"/>
    </row>
    <row r="770" spans="1:13" ht="45" x14ac:dyDescent="0.2">
      <c r="A770" s="1213"/>
      <c r="B770" s="1673"/>
      <c r="C770" s="673" t="s">
        <v>3</v>
      </c>
      <c r="D770" s="132">
        <f t="shared" si="107"/>
        <v>300</v>
      </c>
      <c r="E770" s="132">
        <f>E775</f>
        <v>145.80000000000001</v>
      </c>
      <c r="F770" s="92">
        <f t="shared" si="101"/>
        <v>48.6</v>
      </c>
      <c r="G770" s="738"/>
      <c r="H770" s="132">
        <f t="shared" si="99"/>
        <v>145.80000000000001</v>
      </c>
      <c r="I770" s="723"/>
      <c r="J770" s="39"/>
      <c r="K770" s="39"/>
      <c r="L770" s="39"/>
      <c r="M770" s="39"/>
    </row>
    <row r="771" spans="1:13" x14ac:dyDescent="0.2">
      <c r="A771" s="1214"/>
      <c r="B771" s="1222"/>
      <c r="C771" s="673" t="s">
        <v>97</v>
      </c>
      <c r="D771" s="132">
        <f t="shared" si="107"/>
        <v>0</v>
      </c>
      <c r="E771" s="132">
        <f t="shared" si="107"/>
        <v>0</v>
      </c>
      <c r="F771" s="92">
        <v>0</v>
      </c>
      <c r="G771" s="739"/>
      <c r="H771" s="132">
        <f t="shared" si="99"/>
        <v>0</v>
      </c>
      <c r="I771" s="156"/>
      <c r="J771" s="39"/>
      <c r="K771" s="39"/>
      <c r="L771" s="39"/>
      <c r="M771" s="39"/>
    </row>
    <row r="772" spans="1:13" x14ac:dyDescent="0.2">
      <c r="A772" s="1212" t="s">
        <v>25</v>
      </c>
      <c r="B772" s="886" t="s">
        <v>1106</v>
      </c>
      <c r="C772" s="673" t="s">
        <v>1</v>
      </c>
      <c r="D772" s="132">
        <f>D773+D774+D775+D776</f>
        <v>300</v>
      </c>
      <c r="E772" s="132">
        <f>E773+E774+E775+E776</f>
        <v>145.80000000000001</v>
      </c>
      <c r="F772" s="92">
        <f t="shared" si="101"/>
        <v>48.6</v>
      </c>
      <c r="G772" s="739"/>
      <c r="H772" s="132">
        <f t="shared" si="99"/>
        <v>145.80000000000001</v>
      </c>
      <c r="I772" s="156"/>
      <c r="J772" s="39"/>
      <c r="K772" s="39"/>
      <c r="L772" s="39"/>
      <c r="M772" s="39"/>
    </row>
    <row r="773" spans="1:13" ht="45" x14ac:dyDescent="0.2">
      <c r="A773" s="1213"/>
      <c r="B773" s="1673"/>
      <c r="C773" s="673" t="s">
        <v>8</v>
      </c>
      <c r="D773" s="132">
        <v>0</v>
      </c>
      <c r="E773" s="132">
        <v>0</v>
      </c>
      <c r="F773" s="92">
        <v>0</v>
      </c>
      <c r="G773" s="739"/>
      <c r="H773" s="132">
        <f t="shared" si="99"/>
        <v>0</v>
      </c>
      <c r="I773" s="156"/>
      <c r="J773" s="39"/>
      <c r="K773" s="39"/>
      <c r="L773" s="39"/>
      <c r="M773" s="39"/>
    </row>
    <row r="774" spans="1:13" ht="45" x14ac:dyDescent="0.2">
      <c r="A774" s="1213"/>
      <c r="B774" s="1673"/>
      <c r="C774" s="673" t="s">
        <v>2</v>
      </c>
      <c r="D774" s="132">
        <v>0</v>
      </c>
      <c r="E774" s="132">
        <v>0</v>
      </c>
      <c r="F774" s="92">
        <v>0</v>
      </c>
      <c r="G774" s="739"/>
      <c r="H774" s="132">
        <f t="shared" si="99"/>
        <v>0</v>
      </c>
      <c r="I774" s="156"/>
      <c r="J774" s="39"/>
      <c r="K774" s="39"/>
      <c r="L774" s="39"/>
      <c r="M774" s="39"/>
    </row>
    <row r="775" spans="1:13" ht="165" x14ac:dyDescent="0.2">
      <c r="A775" s="1213"/>
      <c r="B775" s="1673"/>
      <c r="C775" s="673" t="s">
        <v>3</v>
      </c>
      <c r="D775" s="132">
        <v>300</v>
      </c>
      <c r="E775" s="30">
        <v>145.80000000000001</v>
      </c>
      <c r="F775" s="92">
        <f>E775/D775*100</f>
        <v>48.6</v>
      </c>
      <c r="G775" s="738" t="s">
        <v>1570</v>
      </c>
      <c r="H775" s="132">
        <f>E775</f>
        <v>145.80000000000001</v>
      </c>
      <c r="I775" s="723" t="s">
        <v>1602</v>
      </c>
      <c r="J775" s="39"/>
      <c r="K775" s="39"/>
      <c r="L775" s="39"/>
      <c r="M775" s="39"/>
    </row>
    <row r="776" spans="1:13" x14ac:dyDescent="0.2">
      <c r="A776" s="1214"/>
      <c r="B776" s="1222"/>
      <c r="C776" s="673" t="s">
        <v>97</v>
      </c>
      <c r="D776" s="132">
        <v>0</v>
      </c>
      <c r="E776" s="132">
        <v>0</v>
      </c>
      <c r="F776" s="92">
        <v>0</v>
      </c>
      <c r="G776" s="739"/>
      <c r="H776" s="132">
        <f t="shared" si="99"/>
        <v>0</v>
      </c>
      <c r="I776" s="156"/>
      <c r="J776" s="39"/>
      <c r="K776" s="39"/>
      <c r="L776" s="39"/>
      <c r="M776" s="39"/>
    </row>
    <row r="777" spans="1:13" x14ac:dyDescent="0.2">
      <c r="A777" s="983">
        <v>4</v>
      </c>
      <c r="B777" s="912" t="s">
        <v>1107</v>
      </c>
      <c r="C777" s="673" t="s">
        <v>1</v>
      </c>
      <c r="D777" s="132">
        <f>D778+D779+D780+D781</f>
        <v>24230</v>
      </c>
      <c r="E777" s="132">
        <f>E778+E779+E780+E781</f>
        <v>22288.43</v>
      </c>
      <c r="F777" s="92">
        <f t="shared" si="101"/>
        <v>91.98691704498556</v>
      </c>
      <c r="G777" s="739"/>
      <c r="H777" s="132">
        <f t="shared" si="99"/>
        <v>22288.43</v>
      </c>
      <c r="I777" s="156"/>
      <c r="J777" s="39"/>
      <c r="K777" s="39"/>
      <c r="L777" s="39"/>
      <c r="M777" s="39"/>
    </row>
    <row r="778" spans="1:13" ht="45" x14ac:dyDescent="0.2">
      <c r="A778" s="983"/>
      <c r="B778" s="1673"/>
      <c r="C778" s="673" t="s">
        <v>8</v>
      </c>
      <c r="D778" s="132">
        <f t="shared" ref="D778:E781" si="108">D783</f>
        <v>0</v>
      </c>
      <c r="E778" s="132">
        <f t="shared" si="108"/>
        <v>0</v>
      </c>
      <c r="F778" s="92">
        <v>0</v>
      </c>
      <c r="G778" s="739"/>
      <c r="H778" s="132">
        <f t="shared" si="99"/>
        <v>0</v>
      </c>
      <c r="I778" s="156"/>
      <c r="J778" s="39"/>
      <c r="K778" s="39"/>
      <c r="L778" s="39"/>
      <c r="M778" s="39"/>
    </row>
    <row r="779" spans="1:13" ht="45" x14ac:dyDescent="0.2">
      <c r="A779" s="983"/>
      <c r="B779" s="1673"/>
      <c r="C779" s="673" t="s">
        <v>2</v>
      </c>
      <c r="D779" s="132">
        <f t="shared" si="108"/>
        <v>0</v>
      </c>
      <c r="E779" s="132">
        <f t="shared" si="108"/>
        <v>0</v>
      </c>
      <c r="F779" s="92">
        <v>0</v>
      </c>
      <c r="G779" s="739"/>
      <c r="H779" s="132">
        <f t="shared" si="99"/>
        <v>0</v>
      </c>
      <c r="I779" s="156"/>
      <c r="J779" s="39"/>
      <c r="K779" s="39"/>
      <c r="L779" s="39"/>
      <c r="M779" s="39"/>
    </row>
    <row r="780" spans="1:13" ht="45" x14ac:dyDescent="0.2">
      <c r="A780" s="983"/>
      <c r="B780" s="1673"/>
      <c r="C780" s="673" t="s">
        <v>3</v>
      </c>
      <c r="D780" s="132">
        <f t="shared" si="108"/>
        <v>24230</v>
      </c>
      <c r="E780" s="132">
        <f t="shared" si="108"/>
        <v>22288.43</v>
      </c>
      <c r="F780" s="92">
        <f t="shared" si="101"/>
        <v>91.98691704498556</v>
      </c>
      <c r="G780" s="739"/>
      <c r="H780" s="132">
        <f t="shared" si="99"/>
        <v>22288.43</v>
      </c>
      <c r="I780" s="156"/>
      <c r="J780" s="39"/>
      <c r="K780" s="39"/>
      <c r="L780" s="39"/>
      <c r="M780" s="39"/>
    </row>
    <row r="781" spans="1:13" x14ac:dyDescent="0.2">
      <c r="A781" s="983"/>
      <c r="B781" s="1222"/>
      <c r="C781" s="673" t="s">
        <v>97</v>
      </c>
      <c r="D781" s="132">
        <f t="shared" si="108"/>
        <v>0</v>
      </c>
      <c r="E781" s="132">
        <f t="shared" si="108"/>
        <v>0</v>
      </c>
      <c r="F781" s="92">
        <v>0</v>
      </c>
      <c r="G781" s="739"/>
      <c r="H781" s="132">
        <f t="shared" si="99"/>
        <v>0</v>
      </c>
      <c r="I781" s="156"/>
      <c r="J781" s="39"/>
      <c r="K781" s="39"/>
      <c r="L781" s="39"/>
      <c r="M781" s="39"/>
    </row>
    <row r="782" spans="1:13" x14ac:dyDescent="0.2">
      <c r="A782" s="983" t="s">
        <v>36</v>
      </c>
      <c r="B782" s="886" t="s">
        <v>1108</v>
      </c>
      <c r="C782" s="673" t="s">
        <v>1</v>
      </c>
      <c r="D782" s="132">
        <f>D783+D784+D785+D786</f>
        <v>24230</v>
      </c>
      <c r="E782" s="132">
        <f>E783+E784+E785+E786</f>
        <v>22288.43</v>
      </c>
      <c r="F782" s="92">
        <f t="shared" si="101"/>
        <v>91.98691704498556</v>
      </c>
      <c r="G782" s="739"/>
      <c r="H782" s="132">
        <f t="shared" si="99"/>
        <v>22288.43</v>
      </c>
      <c r="I782" s="156"/>
      <c r="J782" s="39"/>
      <c r="K782" s="39"/>
      <c r="L782" s="39"/>
      <c r="M782" s="39"/>
    </row>
    <row r="783" spans="1:13" ht="45" x14ac:dyDescent="0.2">
      <c r="A783" s="983"/>
      <c r="B783" s="1673"/>
      <c r="C783" s="673" t="s">
        <v>8</v>
      </c>
      <c r="D783" s="132">
        <f t="shared" ref="D783:E786" si="109">D788</f>
        <v>0</v>
      </c>
      <c r="E783" s="132">
        <f t="shared" si="109"/>
        <v>0</v>
      </c>
      <c r="F783" s="92">
        <v>0</v>
      </c>
      <c r="G783" s="739"/>
      <c r="H783" s="132">
        <f t="shared" si="99"/>
        <v>0</v>
      </c>
      <c r="I783" s="156"/>
      <c r="J783" s="39"/>
      <c r="K783" s="39"/>
      <c r="L783" s="39"/>
      <c r="M783" s="39"/>
    </row>
    <row r="784" spans="1:13" ht="45" x14ac:dyDescent="0.2">
      <c r="A784" s="983"/>
      <c r="B784" s="1673"/>
      <c r="C784" s="673" t="s">
        <v>2</v>
      </c>
      <c r="D784" s="132">
        <f t="shared" si="109"/>
        <v>0</v>
      </c>
      <c r="E784" s="132">
        <f t="shared" si="109"/>
        <v>0</v>
      </c>
      <c r="F784" s="92">
        <v>0</v>
      </c>
      <c r="G784" s="739"/>
      <c r="H784" s="132">
        <f t="shared" si="99"/>
        <v>0</v>
      </c>
      <c r="I784" s="156"/>
      <c r="J784" s="39"/>
      <c r="K784" s="39"/>
      <c r="L784" s="39"/>
      <c r="M784" s="39"/>
    </row>
    <row r="785" spans="1:13" ht="45" x14ac:dyDescent="0.2">
      <c r="A785" s="983"/>
      <c r="B785" s="1673"/>
      <c r="C785" s="673" t="s">
        <v>3</v>
      </c>
      <c r="D785" s="132">
        <f t="shared" si="109"/>
        <v>24230</v>
      </c>
      <c r="E785" s="132">
        <f t="shared" si="109"/>
        <v>22288.43</v>
      </c>
      <c r="F785" s="92">
        <f t="shared" si="101"/>
        <v>91.98691704498556</v>
      </c>
      <c r="G785" s="738"/>
      <c r="H785" s="132">
        <f t="shared" si="99"/>
        <v>22288.43</v>
      </c>
      <c r="I785" s="723"/>
      <c r="K785" s="39"/>
      <c r="L785" s="39"/>
      <c r="M785" s="39"/>
    </row>
    <row r="786" spans="1:13" x14ac:dyDescent="0.2">
      <c r="A786" s="983"/>
      <c r="B786" s="1222"/>
      <c r="C786" s="673" t="s">
        <v>97</v>
      </c>
      <c r="D786" s="132">
        <f t="shared" si="109"/>
        <v>0</v>
      </c>
      <c r="E786" s="132">
        <f t="shared" si="109"/>
        <v>0</v>
      </c>
      <c r="F786" s="92">
        <v>0</v>
      </c>
      <c r="G786" s="739"/>
      <c r="H786" s="132">
        <f t="shared" ref="H786:H789" si="110">E786</f>
        <v>0</v>
      </c>
      <c r="I786" s="156"/>
      <c r="K786" s="39"/>
      <c r="L786" s="39"/>
      <c r="M786" s="39"/>
    </row>
    <row r="787" spans="1:13" x14ac:dyDescent="0.2">
      <c r="A787" s="1215" t="s">
        <v>37</v>
      </c>
      <c r="B787" s="886" t="s">
        <v>1109</v>
      </c>
      <c r="C787" s="673" t="s">
        <v>1</v>
      </c>
      <c r="D787" s="132">
        <f>D788+D789+D790+D791</f>
        <v>24230</v>
      </c>
      <c r="E787" s="132">
        <f>E788+E789+E790+E791</f>
        <v>22288.43</v>
      </c>
      <c r="F787" s="92">
        <f t="shared" si="101"/>
        <v>91.98691704498556</v>
      </c>
      <c r="G787" s="739"/>
      <c r="H787" s="132">
        <f t="shared" si="110"/>
        <v>22288.43</v>
      </c>
      <c r="I787" s="156"/>
      <c r="K787" s="39"/>
      <c r="L787" s="39"/>
      <c r="M787" s="39"/>
    </row>
    <row r="788" spans="1:13" ht="45" x14ac:dyDescent="0.2">
      <c r="A788" s="983"/>
      <c r="B788" s="1673"/>
      <c r="C788" s="673" t="s">
        <v>8</v>
      </c>
      <c r="D788" s="132">
        <v>0</v>
      </c>
      <c r="E788" s="132">
        <v>0</v>
      </c>
      <c r="F788" s="92">
        <v>0</v>
      </c>
      <c r="G788" s="739"/>
      <c r="H788" s="132">
        <f t="shared" si="110"/>
        <v>0</v>
      </c>
      <c r="I788" s="156"/>
      <c r="K788" s="39"/>
      <c r="L788" s="39"/>
      <c r="M788" s="39"/>
    </row>
    <row r="789" spans="1:13" ht="45" x14ac:dyDescent="0.2">
      <c r="A789" s="983"/>
      <c r="B789" s="1673"/>
      <c r="C789" s="673" t="s">
        <v>2</v>
      </c>
      <c r="D789" s="132">
        <v>0</v>
      </c>
      <c r="E789" s="132">
        <v>0</v>
      </c>
      <c r="F789" s="92">
        <v>0</v>
      </c>
      <c r="G789" s="739"/>
      <c r="H789" s="132">
        <f t="shared" si="110"/>
        <v>0</v>
      </c>
      <c r="I789" s="156"/>
      <c r="K789" s="39"/>
      <c r="L789" s="39"/>
      <c r="M789" s="39"/>
    </row>
    <row r="790" spans="1:13" ht="135" x14ac:dyDescent="0.2">
      <c r="A790" s="983"/>
      <c r="B790" s="1673"/>
      <c r="C790" s="673" t="s">
        <v>3</v>
      </c>
      <c r="D790" s="132">
        <v>24230</v>
      </c>
      <c r="E790" s="30">
        <v>22288.43</v>
      </c>
      <c r="F790" s="92">
        <f>E790/D790*100</f>
        <v>91.98691704498556</v>
      </c>
      <c r="G790" s="738" t="s">
        <v>109</v>
      </c>
      <c r="H790" s="132">
        <f>E790</f>
        <v>22288.43</v>
      </c>
      <c r="I790" s="733" t="s">
        <v>1571</v>
      </c>
      <c r="K790" s="39"/>
      <c r="L790" s="39"/>
      <c r="M790" s="39"/>
    </row>
    <row r="791" spans="1:13" x14ac:dyDescent="0.2">
      <c r="A791" s="983"/>
      <c r="B791" s="1222"/>
      <c r="C791" s="673" t="s">
        <v>97</v>
      </c>
      <c r="D791" s="132">
        <v>0</v>
      </c>
      <c r="E791" s="132">
        <v>0</v>
      </c>
      <c r="F791" s="92">
        <v>0</v>
      </c>
      <c r="G791" s="739"/>
      <c r="H791" s="132">
        <v>0</v>
      </c>
      <c r="I791" s="156"/>
      <c r="K791" s="39"/>
      <c r="L791" s="39"/>
      <c r="M791" s="39"/>
    </row>
    <row r="792" spans="1:13" ht="14.25" x14ac:dyDescent="0.2">
      <c r="A792" s="1199" t="s">
        <v>209</v>
      </c>
      <c r="B792" s="1200"/>
      <c r="C792" s="1200"/>
      <c r="D792" s="1200"/>
      <c r="E792" s="1200"/>
      <c r="F792" s="1200"/>
      <c r="G792" s="1200"/>
      <c r="H792" s="1200"/>
      <c r="I792" s="1201"/>
      <c r="J792" s="608"/>
      <c r="K792" s="39"/>
      <c r="L792" s="39"/>
      <c r="M792" s="39"/>
    </row>
    <row r="793" spans="1:13" x14ac:dyDescent="0.2">
      <c r="A793" s="1202"/>
      <c r="B793" s="1196" t="s">
        <v>19</v>
      </c>
      <c r="C793" s="419" t="s">
        <v>1</v>
      </c>
      <c r="D793" s="67">
        <f>D794+D795+D796</f>
        <v>123464.9</v>
      </c>
      <c r="E793" s="67">
        <f>E794+E795+E796</f>
        <v>118901.99999999997</v>
      </c>
      <c r="F793" s="94">
        <f>E793/D793*100</f>
        <v>96.304293770942166</v>
      </c>
      <c r="G793" s="44"/>
      <c r="H793" s="67">
        <f>H794+H795+H796</f>
        <v>118901.99999999997</v>
      </c>
      <c r="I793" s="156"/>
      <c r="K793" s="39"/>
      <c r="L793" s="39"/>
      <c r="M793" s="39"/>
    </row>
    <row r="794" spans="1:13" ht="42.75" x14ac:dyDescent="0.2">
      <c r="A794" s="1203"/>
      <c r="B794" s="1197"/>
      <c r="C794" s="419" t="s">
        <v>210</v>
      </c>
      <c r="D794" s="67">
        <f t="shared" ref="D794:E796" si="111">D799+D839+D859</f>
        <v>0</v>
      </c>
      <c r="E794" s="67">
        <f t="shared" si="111"/>
        <v>0</v>
      </c>
      <c r="F794" s="94">
        <v>0</v>
      </c>
      <c r="G794" s="44"/>
      <c r="H794" s="67">
        <f>H799+H839+H859</f>
        <v>0</v>
      </c>
      <c r="I794" s="156"/>
      <c r="K794" s="39"/>
      <c r="L794" s="39"/>
      <c r="M794" s="39"/>
    </row>
    <row r="795" spans="1:13" ht="57" x14ac:dyDescent="0.2">
      <c r="A795" s="1203"/>
      <c r="B795" s="1197"/>
      <c r="C795" s="419" t="s">
        <v>2</v>
      </c>
      <c r="D795" s="67">
        <f t="shared" si="111"/>
        <v>69377</v>
      </c>
      <c r="E795" s="67">
        <f t="shared" si="111"/>
        <v>67224.739999999991</v>
      </c>
      <c r="F795" s="94">
        <f>E795/D795*100</f>
        <v>96.897732677976833</v>
      </c>
      <c r="G795" s="44">
        <v>3</v>
      </c>
      <c r="H795" s="67">
        <f>H800+H840+H860</f>
        <v>67224.739999999991</v>
      </c>
      <c r="I795" s="156"/>
      <c r="K795" s="39"/>
      <c r="L795" s="39"/>
      <c r="M795" s="39"/>
    </row>
    <row r="796" spans="1:13" ht="71.25" x14ac:dyDescent="0.2">
      <c r="A796" s="1204"/>
      <c r="B796" s="1197"/>
      <c r="C796" s="419" t="s">
        <v>3</v>
      </c>
      <c r="D796" s="67">
        <f t="shared" si="111"/>
        <v>54087.899999999994</v>
      </c>
      <c r="E796" s="67">
        <f t="shared" si="111"/>
        <v>51677.259999999987</v>
      </c>
      <c r="F796" s="94">
        <f>E796/D796*100</f>
        <v>95.543106683749954</v>
      </c>
      <c r="G796" s="44"/>
      <c r="H796" s="67">
        <f>H801+H841+H861</f>
        <v>51677.259999999987</v>
      </c>
      <c r="I796" s="156"/>
      <c r="K796" s="39"/>
      <c r="L796" s="39"/>
      <c r="M796" s="39"/>
    </row>
    <row r="797" spans="1:13" ht="14.25" x14ac:dyDescent="0.2">
      <c r="A797" s="1456" t="s">
        <v>211</v>
      </c>
      <c r="B797" s="1457"/>
      <c r="C797" s="1457"/>
      <c r="D797" s="1457"/>
      <c r="E797" s="1457"/>
      <c r="F797" s="1457"/>
      <c r="G797" s="1457"/>
      <c r="H797" s="1457"/>
      <c r="I797" s="1458"/>
      <c r="K797" s="39"/>
      <c r="L797" s="39"/>
      <c r="M797" s="39"/>
    </row>
    <row r="798" spans="1:13" x14ac:dyDescent="0.2">
      <c r="A798" s="1202"/>
      <c r="B798" s="1210" t="s">
        <v>212</v>
      </c>
      <c r="C798" s="420" t="s">
        <v>1</v>
      </c>
      <c r="D798" s="421">
        <f>D799+D800+D801</f>
        <v>86147.799999999988</v>
      </c>
      <c r="E798" s="421">
        <f>E799+E800+E801</f>
        <v>82733.00999999998</v>
      </c>
      <c r="F798" s="94">
        <f>E798/D798*100</f>
        <v>96.036126285291076</v>
      </c>
      <c r="G798" s="422"/>
      <c r="H798" s="421">
        <f>H799+H800+H801</f>
        <v>82733.00999999998</v>
      </c>
      <c r="I798" s="156"/>
      <c r="K798" s="39"/>
      <c r="L798" s="39"/>
      <c r="M798" s="39"/>
    </row>
    <row r="799" spans="1:13" ht="42.75" x14ac:dyDescent="0.2">
      <c r="A799" s="1203"/>
      <c r="B799" s="1211"/>
      <c r="C799" s="419" t="s">
        <v>210</v>
      </c>
      <c r="D799" s="421">
        <v>0</v>
      </c>
      <c r="E799" s="421">
        <v>0</v>
      </c>
      <c r="F799" s="94">
        <v>0</v>
      </c>
      <c r="G799" s="422"/>
      <c r="H799" s="421">
        <v>0</v>
      </c>
      <c r="I799" s="156"/>
      <c r="K799" s="39"/>
      <c r="L799" s="39"/>
      <c r="M799" s="39"/>
    </row>
    <row r="800" spans="1:13" ht="57" x14ac:dyDescent="0.2">
      <c r="A800" s="1203"/>
      <c r="B800" s="1211"/>
      <c r="C800" s="419" t="s">
        <v>2</v>
      </c>
      <c r="D800" s="67">
        <f>D803</f>
        <v>41130</v>
      </c>
      <c r="E800" s="67">
        <f>E803</f>
        <v>40084.519999999997</v>
      </c>
      <c r="F800" s="94">
        <f>E800/D800*100</f>
        <v>97.458108436664219</v>
      </c>
      <c r="G800" s="422"/>
      <c r="H800" s="67">
        <f>H803</f>
        <v>40084.519999999997</v>
      </c>
      <c r="I800" s="156"/>
      <c r="K800" s="39"/>
      <c r="L800" s="39"/>
      <c r="M800" s="39"/>
    </row>
    <row r="801" spans="1:13" ht="71.25" x14ac:dyDescent="0.2">
      <c r="A801" s="1204"/>
      <c r="B801" s="1274"/>
      <c r="C801" s="419" t="s">
        <v>3</v>
      </c>
      <c r="D801" s="67">
        <f>D804+D834</f>
        <v>45017.799999999996</v>
      </c>
      <c r="E801" s="67">
        <f>E804+E834</f>
        <v>42648.489999999991</v>
      </c>
      <c r="F801" s="94">
        <f>E801/D801*100</f>
        <v>94.73694849592826</v>
      </c>
      <c r="G801" s="422"/>
      <c r="H801" s="67">
        <f>H804+H834</f>
        <v>42648.489999999991</v>
      </c>
      <c r="I801" s="156"/>
      <c r="J801" s="39"/>
      <c r="K801" s="39"/>
      <c r="L801" s="39"/>
      <c r="M801" s="39"/>
    </row>
    <row r="802" spans="1:13" x14ac:dyDescent="0.2">
      <c r="A802" s="1202" t="s">
        <v>10</v>
      </c>
      <c r="B802" s="1664" t="s">
        <v>213</v>
      </c>
      <c r="C802" s="423" t="s">
        <v>1</v>
      </c>
      <c r="D802" s="132">
        <f>D803+D804</f>
        <v>80907.799999999988</v>
      </c>
      <c r="E802" s="132">
        <f>E803+E804</f>
        <v>77503.739999999991</v>
      </c>
      <c r="F802" s="424">
        <f>E802/D802*100</f>
        <v>95.792667703237512</v>
      </c>
      <c r="G802" s="425"/>
      <c r="H802" s="132">
        <f>H803+H804</f>
        <v>77503.739999999991</v>
      </c>
      <c r="I802" s="156"/>
      <c r="J802" s="39"/>
      <c r="K802" s="39"/>
      <c r="L802" s="39"/>
      <c r="M802" s="39"/>
    </row>
    <row r="803" spans="1:13" ht="45" x14ac:dyDescent="0.2">
      <c r="A803" s="1203"/>
      <c r="B803" s="1664"/>
      <c r="C803" s="743" t="s">
        <v>214</v>
      </c>
      <c r="D803" s="749">
        <f>D828</f>
        <v>41130</v>
      </c>
      <c r="E803" s="749">
        <f>E828</f>
        <v>40084.519999999997</v>
      </c>
      <c r="F803" s="424">
        <f t="shared" ref="F803:F850" si="112">E803/D803*100</f>
        <v>97.458108436664219</v>
      </c>
      <c r="G803" s="427"/>
      <c r="H803" s="749">
        <f>H828</f>
        <v>40084.519999999997</v>
      </c>
      <c r="I803" s="156"/>
      <c r="J803" s="39"/>
      <c r="K803" s="39"/>
      <c r="L803" s="39"/>
      <c r="M803" s="39"/>
    </row>
    <row r="804" spans="1:13" ht="45" x14ac:dyDescent="0.2">
      <c r="A804" s="1203"/>
      <c r="B804" s="1664"/>
      <c r="C804" s="743" t="s">
        <v>3</v>
      </c>
      <c r="D804" s="749">
        <f>D806+D817+D826+D829</f>
        <v>39777.799999999996</v>
      </c>
      <c r="E804" s="749">
        <f>E806+E817+E826+E829</f>
        <v>37419.219999999994</v>
      </c>
      <c r="F804" s="424">
        <f t="shared" si="112"/>
        <v>94.070612251054612</v>
      </c>
      <c r="G804" s="427"/>
      <c r="H804" s="749">
        <f>H806+H817+H826+H829</f>
        <v>37419.219999999994</v>
      </c>
      <c r="I804" s="728"/>
      <c r="J804" s="39"/>
      <c r="K804" s="39"/>
      <c r="L804" s="39"/>
      <c r="M804" s="39"/>
    </row>
    <row r="805" spans="1:13" x14ac:dyDescent="0.2">
      <c r="A805" s="1202" t="s">
        <v>11</v>
      </c>
      <c r="B805" s="1661" t="s">
        <v>890</v>
      </c>
      <c r="C805" s="587" t="s">
        <v>1</v>
      </c>
      <c r="D805" s="132">
        <f>D806</f>
        <v>9525.6</v>
      </c>
      <c r="E805" s="132">
        <f>E806</f>
        <v>8466.24</v>
      </c>
      <c r="F805" s="424">
        <f t="shared" si="112"/>
        <v>88.878810783572675</v>
      </c>
      <c r="G805" s="635"/>
      <c r="H805" s="132">
        <f>H806</f>
        <v>8466.24</v>
      </c>
      <c r="I805" s="156"/>
      <c r="J805" s="39"/>
      <c r="K805" s="39"/>
      <c r="L805" s="39"/>
      <c r="M805" s="39"/>
    </row>
    <row r="806" spans="1:13" ht="30" x14ac:dyDescent="0.2">
      <c r="A806" s="1204"/>
      <c r="B806" s="1662"/>
      <c r="C806" s="423" t="s">
        <v>1224</v>
      </c>
      <c r="D806" s="13">
        <f>D807+D808+D809+D810+D811+D812+D813+D814+D815</f>
        <v>9525.6</v>
      </c>
      <c r="E806" s="13">
        <f>E807+E808+E809+E810+E811+E812+E813+E814+E815</f>
        <v>8466.24</v>
      </c>
      <c r="F806" s="424">
        <f t="shared" si="112"/>
        <v>88.878810783572675</v>
      </c>
      <c r="G806" s="425"/>
      <c r="H806" s="13">
        <f>H807+H808+H809+H810+H811+H812+H813+H814+H815</f>
        <v>8466.24</v>
      </c>
      <c r="I806" s="156"/>
      <c r="J806" s="39"/>
      <c r="K806" s="39"/>
      <c r="L806" s="39"/>
      <c r="M806" s="39"/>
    </row>
    <row r="807" spans="1:13" ht="90" x14ac:dyDescent="0.2">
      <c r="A807" s="712" t="s">
        <v>12</v>
      </c>
      <c r="B807" s="745" t="s">
        <v>215</v>
      </c>
      <c r="C807" s="743" t="s">
        <v>1224</v>
      </c>
      <c r="D807" s="133">
        <v>440</v>
      </c>
      <c r="E807" s="133">
        <v>356.08</v>
      </c>
      <c r="F807" s="424">
        <f t="shared" si="112"/>
        <v>80.927272727272722</v>
      </c>
      <c r="G807" s="429" t="s">
        <v>1428</v>
      </c>
      <c r="H807" s="430">
        <v>356.08</v>
      </c>
      <c r="I807" s="723" t="s">
        <v>1429</v>
      </c>
      <c r="J807" s="39"/>
      <c r="K807" s="39"/>
      <c r="L807" s="39"/>
      <c r="M807" s="39"/>
    </row>
    <row r="808" spans="1:13" ht="90" x14ac:dyDescent="0.2">
      <c r="A808" s="712" t="s">
        <v>100</v>
      </c>
      <c r="B808" s="714" t="s">
        <v>216</v>
      </c>
      <c r="C808" s="743" t="s">
        <v>1224</v>
      </c>
      <c r="D808" s="133">
        <v>154.30000000000001</v>
      </c>
      <c r="E808" s="133">
        <v>138.47</v>
      </c>
      <c r="F808" s="424">
        <f>E808/D808*100</f>
        <v>89.740764744005176</v>
      </c>
      <c r="G808" s="427" t="s">
        <v>1430</v>
      </c>
      <c r="H808" s="431">
        <v>138.47</v>
      </c>
      <c r="I808" s="723" t="s">
        <v>1432</v>
      </c>
      <c r="J808" s="39"/>
      <c r="K808" s="39"/>
      <c r="L808" s="39"/>
      <c r="M808" s="39"/>
    </row>
    <row r="809" spans="1:13" ht="90" x14ac:dyDescent="0.2">
      <c r="A809" s="712" t="s">
        <v>101</v>
      </c>
      <c r="B809" s="745" t="s">
        <v>217</v>
      </c>
      <c r="C809" s="743" t="s">
        <v>1224</v>
      </c>
      <c r="D809" s="13">
        <v>315</v>
      </c>
      <c r="E809" s="13">
        <v>296.45</v>
      </c>
      <c r="F809" s="424">
        <f t="shared" si="112"/>
        <v>94.111111111111114</v>
      </c>
      <c r="G809" s="635" t="s">
        <v>1431</v>
      </c>
      <c r="H809" s="430">
        <v>296.45</v>
      </c>
      <c r="I809" s="723" t="s">
        <v>1433</v>
      </c>
      <c r="J809" s="39"/>
      <c r="K809" s="39"/>
      <c r="L809" s="39"/>
      <c r="M809" s="39"/>
    </row>
    <row r="810" spans="1:13" ht="90" x14ac:dyDescent="0.2">
      <c r="A810" s="712" t="s">
        <v>102</v>
      </c>
      <c r="B810" s="745" t="s">
        <v>218</v>
      </c>
      <c r="C810" s="743" t="s">
        <v>1224</v>
      </c>
      <c r="D810" s="133">
        <v>15.8</v>
      </c>
      <c r="E810" s="133">
        <v>6.14</v>
      </c>
      <c r="F810" s="424">
        <f t="shared" si="112"/>
        <v>38.860759493670884</v>
      </c>
      <c r="G810" s="429" t="s">
        <v>1434</v>
      </c>
      <c r="H810" s="430">
        <v>6.14</v>
      </c>
      <c r="I810" s="723" t="s">
        <v>1435</v>
      </c>
      <c r="J810" s="39"/>
      <c r="K810" s="39"/>
      <c r="L810" s="39"/>
      <c r="M810" s="39"/>
    </row>
    <row r="811" spans="1:13" ht="105" x14ac:dyDescent="0.2">
      <c r="A811" s="712" t="s">
        <v>103</v>
      </c>
      <c r="B811" s="745" t="s">
        <v>219</v>
      </c>
      <c r="C811" s="743" t="s">
        <v>1224</v>
      </c>
      <c r="D811" s="133">
        <v>11.1</v>
      </c>
      <c r="E811" s="133">
        <v>0</v>
      </c>
      <c r="F811" s="424">
        <f t="shared" si="112"/>
        <v>0</v>
      </c>
      <c r="G811" s="432" t="s">
        <v>1448</v>
      </c>
      <c r="H811" s="430">
        <v>0</v>
      </c>
      <c r="I811" s="723" t="s">
        <v>1606</v>
      </c>
      <c r="J811" s="39"/>
      <c r="K811" s="39"/>
      <c r="L811" s="39"/>
      <c r="M811" s="39"/>
    </row>
    <row r="812" spans="1:13" ht="90" x14ac:dyDescent="0.2">
      <c r="A812" s="712" t="s">
        <v>13</v>
      </c>
      <c r="B812" s="745" t="s">
        <v>220</v>
      </c>
      <c r="C812" s="743" t="s">
        <v>1224</v>
      </c>
      <c r="D812" s="133">
        <v>28.4</v>
      </c>
      <c r="E812" s="133">
        <v>27</v>
      </c>
      <c r="F812" s="424">
        <f>E812/D812*100</f>
        <v>95.070422535211279</v>
      </c>
      <c r="G812" s="427" t="s">
        <v>221</v>
      </c>
      <c r="H812" s="430">
        <v>27</v>
      </c>
      <c r="I812" s="723" t="s">
        <v>1436</v>
      </c>
      <c r="J812" s="39"/>
      <c r="K812" s="39"/>
      <c r="L812" s="39"/>
      <c r="M812" s="39"/>
    </row>
    <row r="813" spans="1:13" ht="90" x14ac:dyDescent="0.2">
      <c r="A813" s="712" t="s">
        <v>222</v>
      </c>
      <c r="B813" s="745" t="s">
        <v>223</v>
      </c>
      <c r="C813" s="743" t="s">
        <v>1224</v>
      </c>
      <c r="D813" s="133">
        <v>11.1</v>
      </c>
      <c r="E813" s="133">
        <v>6.1</v>
      </c>
      <c r="F813" s="424">
        <f t="shared" si="112"/>
        <v>54.95495495495495</v>
      </c>
      <c r="G813" s="427" t="s">
        <v>1434</v>
      </c>
      <c r="H813" s="430">
        <v>6.1</v>
      </c>
      <c r="I813" s="723" t="s">
        <v>1437</v>
      </c>
      <c r="J813" s="39"/>
      <c r="K813" s="39"/>
      <c r="L813" s="39"/>
      <c r="M813" s="39"/>
    </row>
    <row r="814" spans="1:13" ht="195" x14ac:dyDescent="0.2">
      <c r="A814" s="748" t="s">
        <v>224</v>
      </c>
      <c r="B814" s="745" t="s">
        <v>225</v>
      </c>
      <c r="C814" s="743" t="s">
        <v>1224</v>
      </c>
      <c r="D814" s="13">
        <v>8520</v>
      </c>
      <c r="E814" s="434">
        <v>7609</v>
      </c>
      <c r="F814" s="424">
        <f>E814/D814*100</f>
        <v>89.3075117370892</v>
      </c>
      <c r="G814" s="427" t="s">
        <v>1449</v>
      </c>
      <c r="H814" s="430">
        <v>7609</v>
      </c>
      <c r="I814" s="723" t="s">
        <v>1438</v>
      </c>
      <c r="J814" s="39"/>
      <c r="K814" s="39"/>
      <c r="L814" s="39"/>
      <c r="M814" s="39"/>
    </row>
    <row r="815" spans="1:13" ht="90" x14ac:dyDescent="0.2">
      <c r="A815" s="712" t="s">
        <v>226</v>
      </c>
      <c r="B815" s="745" t="s">
        <v>227</v>
      </c>
      <c r="C815" s="743" t="s">
        <v>1224</v>
      </c>
      <c r="D815" s="435">
        <v>29.9</v>
      </c>
      <c r="E815" s="133">
        <v>27</v>
      </c>
      <c r="F815" s="424">
        <f t="shared" si="112"/>
        <v>90.301003344481614</v>
      </c>
      <c r="G815" s="427" t="s">
        <v>228</v>
      </c>
      <c r="H815" s="431">
        <v>27</v>
      </c>
      <c r="I815" s="723" t="s">
        <v>1439</v>
      </c>
      <c r="J815" s="39"/>
      <c r="K815" s="39"/>
      <c r="L815" s="39"/>
      <c r="M815" s="39"/>
    </row>
    <row r="816" spans="1:13" x14ac:dyDescent="0.2">
      <c r="A816" s="1202" t="s">
        <v>14</v>
      </c>
      <c r="B816" s="1661" t="s">
        <v>891</v>
      </c>
      <c r="C816" s="587" t="s">
        <v>1</v>
      </c>
      <c r="D816" s="13">
        <f>D817</f>
        <v>17622</v>
      </c>
      <c r="E816" s="13">
        <f>E817</f>
        <v>16923.050000000003</v>
      </c>
      <c r="F816" s="424">
        <f t="shared" si="112"/>
        <v>96.033651117920797</v>
      </c>
      <c r="G816" s="635"/>
      <c r="H816" s="13">
        <f>H817</f>
        <v>16923.050000000003</v>
      </c>
      <c r="I816" s="723"/>
      <c r="J816" s="39"/>
      <c r="K816" s="39"/>
      <c r="L816" s="39"/>
      <c r="M816" s="39"/>
    </row>
    <row r="817" spans="1:13" ht="30" x14ac:dyDescent="0.2">
      <c r="A817" s="1204"/>
      <c r="B817" s="1662"/>
      <c r="C817" s="423" t="s">
        <v>1224</v>
      </c>
      <c r="D817" s="24">
        <f>D818+D819+D820+D821+D822+D823+D824</f>
        <v>17622</v>
      </c>
      <c r="E817" s="24">
        <f>E818+E819+E820+E821+E822+E823+E824</f>
        <v>16923.050000000003</v>
      </c>
      <c r="F817" s="424">
        <f t="shared" si="112"/>
        <v>96.033651117920797</v>
      </c>
      <c r="G817" s="432"/>
      <c r="H817" s="24">
        <f>H818+H819+H820+H821+H822+H823+H824</f>
        <v>16923.050000000003</v>
      </c>
      <c r="I817" s="156"/>
      <c r="J817" s="39"/>
      <c r="K817" s="39"/>
      <c r="L817" s="39"/>
      <c r="M817" s="39"/>
    </row>
    <row r="818" spans="1:13" ht="90" x14ac:dyDescent="0.2">
      <c r="A818" s="712" t="s">
        <v>15</v>
      </c>
      <c r="B818" s="745" t="s">
        <v>229</v>
      </c>
      <c r="C818" s="743" t="s">
        <v>1224</v>
      </c>
      <c r="D818" s="133">
        <v>4000</v>
      </c>
      <c r="E818" s="133">
        <v>3660.5</v>
      </c>
      <c r="F818" s="424">
        <f t="shared" si="112"/>
        <v>91.512500000000003</v>
      </c>
      <c r="G818" s="427" t="s">
        <v>1440</v>
      </c>
      <c r="H818" s="430">
        <v>3660.5</v>
      </c>
      <c r="I818" s="723" t="s">
        <v>1441</v>
      </c>
      <c r="J818" s="39"/>
      <c r="K818" s="39"/>
      <c r="L818" s="39"/>
      <c r="M818" s="39"/>
    </row>
    <row r="819" spans="1:13" ht="165" x14ac:dyDescent="0.2">
      <c r="A819" s="712" t="s">
        <v>167</v>
      </c>
      <c r="B819" s="745" t="s">
        <v>230</v>
      </c>
      <c r="C819" s="743" t="s">
        <v>1224</v>
      </c>
      <c r="D819" s="133">
        <v>1462</v>
      </c>
      <c r="E819" s="133">
        <v>1459.34</v>
      </c>
      <c r="F819" s="424">
        <v>99.8</v>
      </c>
      <c r="G819" s="427" t="s">
        <v>231</v>
      </c>
      <c r="H819" s="431">
        <v>1459.34</v>
      </c>
      <c r="I819" s="723" t="s">
        <v>1442</v>
      </c>
      <c r="J819" s="39"/>
      <c r="K819" s="39"/>
      <c r="L819" s="39"/>
      <c r="M819" s="39"/>
    </row>
    <row r="820" spans="1:13" ht="210" x14ac:dyDescent="0.2">
      <c r="A820" s="712" t="s">
        <v>169</v>
      </c>
      <c r="B820" s="745" t="s">
        <v>232</v>
      </c>
      <c r="C820" s="743" t="s">
        <v>1224</v>
      </c>
      <c r="D820" s="133">
        <v>436</v>
      </c>
      <c r="E820" s="431">
        <v>296.56</v>
      </c>
      <c r="F820" s="424">
        <f t="shared" si="112"/>
        <v>68.018348623853214</v>
      </c>
      <c r="G820" s="436" t="s">
        <v>1443</v>
      </c>
      <c r="H820" s="13">
        <v>296.56</v>
      </c>
      <c r="I820" s="723" t="s">
        <v>1444</v>
      </c>
      <c r="J820" s="39"/>
      <c r="K820" s="39"/>
      <c r="L820" s="39"/>
      <c r="M820" s="39"/>
    </row>
    <row r="821" spans="1:13" ht="90" x14ac:dyDescent="0.2">
      <c r="A821" s="712" t="s">
        <v>170</v>
      </c>
      <c r="B821" s="745" t="s">
        <v>233</v>
      </c>
      <c r="C821" s="437" t="s">
        <v>1224</v>
      </c>
      <c r="D821" s="431">
        <v>7326</v>
      </c>
      <c r="E821" s="133">
        <v>7289.75</v>
      </c>
      <c r="F821" s="424">
        <f t="shared" si="112"/>
        <v>99.505187005186997</v>
      </c>
      <c r="G821" s="438" t="s">
        <v>1445</v>
      </c>
      <c r="H821" s="439">
        <v>7289.75</v>
      </c>
      <c r="I821" s="723" t="s">
        <v>1446</v>
      </c>
      <c r="J821" s="39"/>
      <c r="K821" s="39"/>
      <c r="L821" s="39"/>
      <c r="M821" s="39"/>
    </row>
    <row r="822" spans="1:13" ht="90" x14ac:dyDescent="0.2">
      <c r="A822" s="712" t="s">
        <v>234</v>
      </c>
      <c r="B822" s="745" t="s">
        <v>235</v>
      </c>
      <c r="C822" s="743" t="s">
        <v>1224</v>
      </c>
      <c r="D822" s="13">
        <v>3000</v>
      </c>
      <c r="E822" s="13">
        <v>2946.9</v>
      </c>
      <c r="F822" s="424">
        <f t="shared" si="112"/>
        <v>98.23</v>
      </c>
      <c r="G822" s="438" t="s">
        <v>1225</v>
      </c>
      <c r="H822" s="431">
        <v>2946.9</v>
      </c>
      <c r="I822" s="723" t="s">
        <v>1446</v>
      </c>
      <c r="J822" s="39"/>
      <c r="K822" s="39"/>
      <c r="L822" s="39"/>
      <c r="M822" s="39"/>
    </row>
    <row r="823" spans="1:13" ht="90" x14ac:dyDescent="0.2">
      <c r="A823" s="712" t="s">
        <v>236</v>
      </c>
      <c r="B823" s="745" t="s">
        <v>237</v>
      </c>
      <c r="C823" s="743" t="s">
        <v>1224</v>
      </c>
      <c r="D823" s="133">
        <v>1270</v>
      </c>
      <c r="E823" s="431">
        <v>1270</v>
      </c>
      <c r="F823" s="424">
        <f t="shared" si="112"/>
        <v>100</v>
      </c>
      <c r="G823" s="436" t="s">
        <v>1447</v>
      </c>
      <c r="H823" s="13">
        <v>1270</v>
      </c>
      <c r="I823" s="684" t="s">
        <v>1211</v>
      </c>
      <c r="J823" s="39"/>
      <c r="K823" s="39"/>
      <c r="L823" s="39"/>
      <c r="M823" s="39"/>
    </row>
    <row r="824" spans="1:13" ht="135" x14ac:dyDescent="0.2">
      <c r="A824" s="712" t="s">
        <v>238</v>
      </c>
      <c r="B824" s="745" t="s">
        <v>239</v>
      </c>
      <c r="C824" s="743" t="s">
        <v>1224</v>
      </c>
      <c r="D824" s="133">
        <v>128</v>
      </c>
      <c r="E824" s="431">
        <v>0</v>
      </c>
      <c r="F824" s="424">
        <f t="shared" si="112"/>
        <v>0</v>
      </c>
      <c r="G824" s="436" t="s">
        <v>1450</v>
      </c>
      <c r="H824" s="440">
        <v>0</v>
      </c>
      <c r="I824" s="684" t="s">
        <v>1605</v>
      </c>
      <c r="J824" s="39"/>
      <c r="K824" s="39"/>
      <c r="L824" s="39"/>
      <c r="M824" s="39"/>
    </row>
    <row r="825" spans="1:13" x14ac:dyDescent="0.2">
      <c r="A825" s="1202" t="s">
        <v>171</v>
      </c>
      <c r="B825" s="1661" t="s">
        <v>892</v>
      </c>
      <c r="C825" s="587" t="s">
        <v>1</v>
      </c>
      <c r="D825" s="24">
        <f>D826</f>
        <v>11905.5</v>
      </c>
      <c r="E825" s="24">
        <f>E826</f>
        <v>11863.55</v>
      </c>
      <c r="F825" s="424">
        <f t="shared" si="112"/>
        <v>99.647641846205531</v>
      </c>
      <c r="G825" s="1671" t="s">
        <v>1451</v>
      </c>
      <c r="H825" s="13">
        <f>H826</f>
        <v>11863.55</v>
      </c>
      <c r="I825" s="886" t="s">
        <v>1452</v>
      </c>
      <c r="J825" s="39"/>
      <c r="K825" s="39"/>
      <c r="L825" s="39"/>
      <c r="M825" s="39"/>
    </row>
    <row r="826" spans="1:13" ht="30" x14ac:dyDescent="0.2">
      <c r="A826" s="1204"/>
      <c r="B826" s="1662"/>
      <c r="C826" s="744" t="s">
        <v>1224</v>
      </c>
      <c r="D826" s="85">
        <v>11905.5</v>
      </c>
      <c r="E826" s="85">
        <v>11863.55</v>
      </c>
      <c r="F826" s="424">
        <f t="shared" si="112"/>
        <v>99.647641846205531</v>
      </c>
      <c r="G826" s="1672"/>
      <c r="H826" s="439">
        <v>11863.55</v>
      </c>
      <c r="I826" s="887"/>
      <c r="J826" s="39"/>
      <c r="K826" s="39"/>
      <c r="L826" s="39"/>
      <c r="M826" s="39"/>
    </row>
    <row r="827" spans="1:13" x14ac:dyDescent="0.2">
      <c r="A827" s="1202" t="s">
        <v>240</v>
      </c>
      <c r="B827" s="1661" t="s">
        <v>893</v>
      </c>
      <c r="C827" s="715" t="s">
        <v>1</v>
      </c>
      <c r="D827" s="85">
        <f>D828+D829</f>
        <v>41854.699999999997</v>
      </c>
      <c r="E827" s="85">
        <f>E828+E829</f>
        <v>40250.899999999994</v>
      </c>
      <c r="F827" s="424">
        <f t="shared" si="112"/>
        <v>96.168172272170139</v>
      </c>
      <c r="G827" s="441"/>
      <c r="H827" s="85">
        <f>H828+H829</f>
        <v>40250.899999999994</v>
      </c>
      <c r="I827" s="685"/>
      <c r="J827" s="39"/>
      <c r="K827" s="39"/>
      <c r="L827" s="39"/>
      <c r="M827" s="39"/>
    </row>
    <row r="828" spans="1:13" ht="45" x14ac:dyDescent="0.2">
      <c r="A828" s="1203"/>
      <c r="B828" s="1667"/>
      <c r="C828" s="423" t="s">
        <v>1226</v>
      </c>
      <c r="D828" s="24">
        <f>D832</f>
        <v>41130</v>
      </c>
      <c r="E828" s="24">
        <f>E832</f>
        <v>40084.519999999997</v>
      </c>
      <c r="F828" s="424">
        <f t="shared" si="112"/>
        <v>97.458108436664219</v>
      </c>
      <c r="G828" s="442"/>
      <c r="H828" s="24">
        <f>H832</f>
        <v>40084.519999999997</v>
      </c>
      <c r="I828" s="156"/>
      <c r="J828" s="39"/>
      <c r="K828" s="39"/>
      <c r="L828" s="39"/>
      <c r="M828" s="39"/>
    </row>
    <row r="829" spans="1:13" ht="30" x14ac:dyDescent="0.2">
      <c r="A829" s="1204"/>
      <c r="B829" s="1662"/>
      <c r="C829" s="744" t="s">
        <v>1224</v>
      </c>
      <c r="D829" s="85">
        <f>D830+D831</f>
        <v>724.7</v>
      </c>
      <c r="E829" s="85">
        <f>E830+E831</f>
        <v>166.38</v>
      </c>
      <c r="F829" s="424">
        <f t="shared" si="112"/>
        <v>22.958465571960808</v>
      </c>
      <c r="G829" s="441"/>
      <c r="H829" s="85">
        <f>H830+H831</f>
        <v>166.38</v>
      </c>
      <c r="I829" s="156"/>
      <c r="J829" s="39"/>
      <c r="K829" s="39"/>
      <c r="L829" s="39"/>
      <c r="M829" s="39"/>
    </row>
    <row r="830" spans="1:13" ht="180" x14ac:dyDescent="0.2">
      <c r="A830" s="712" t="s">
        <v>241</v>
      </c>
      <c r="B830" s="745" t="s">
        <v>242</v>
      </c>
      <c r="C830" s="743" t="s">
        <v>1224</v>
      </c>
      <c r="D830" s="133">
        <v>403</v>
      </c>
      <c r="E830" s="431">
        <v>20.66</v>
      </c>
      <c r="F830" s="424">
        <f t="shared" si="112"/>
        <v>5.1265508684863521</v>
      </c>
      <c r="G830" s="443" t="s">
        <v>243</v>
      </c>
      <c r="H830" s="431">
        <v>20.66</v>
      </c>
      <c r="I830" s="723" t="s">
        <v>1453</v>
      </c>
      <c r="J830" s="39"/>
      <c r="K830" s="39"/>
      <c r="L830" s="39"/>
      <c r="M830" s="39"/>
    </row>
    <row r="831" spans="1:13" ht="90" x14ac:dyDescent="0.2">
      <c r="A831" s="712" t="s">
        <v>244</v>
      </c>
      <c r="B831" s="745" t="s">
        <v>245</v>
      </c>
      <c r="C831" s="743" t="s">
        <v>1224</v>
      </c>
      <c r="D831" s="133">
        <v>321.7</v>
      </c>
      <c r="E831" s="431">
        <v>145.72</v>
      </c>
      <c r="F831" s="424">
        <f t="shared" si="112"/>
        <v>45.296860428971094</v>
      </c>
      <c r="G831" s="443" t="s">
        <v>246</v>
      </c>
      <c r="H831" s="431">
        <v>145.72</v>
      </c>
      <c r="I831" s="723" t="s">
        <v>1454</v>
      </c>
      <c r="J831" s="39"/>
      <c r="K831" s="39"/>
      <c r="L831" s="39"/>
      <c r="M831" s="39"/>
    </row>
    <row r="832" spans="1:13" ht="105" x14ac:dyDescent="0.2">
      <c r="A832" s="712" t="s">
        <v>247</v>
      </c>
      <c r="B832" s="745" t="s">
        <v>248</v>
      </c>
      <c r="C832" s="743" t="s">
        <v>2</v>
      </c>
      <c r="D832" s="133">
        <v>41130</v>
      </c>
      <c r="E832" s="431">
        <v>40084.519999999997</v>
      </c>
      <c r="F832" s="424">
        <f t="shared" si="112"/>
        <v>97.458108436664219</v>
      </c>
      <c r="G832" s="443" t="s">
        <v>1455</v>
      </c>
      <c r="H832" s="13">
        <v>40084.519999999997</v>
      </c>
      <c r="I832" s="723" t="s">
        <v>1456</v>
      </c>
      <c r="J832" s="39"/>
      <c r="K832" s="39"/>
      <c r="L832" s="39"/>
      <c r="M832" s="39"/>
    </row>
    <row r="833" spans="1:13" x14ac:dyDescent="0.2">
      <c r="A833" s="1202" t="s">
        <v>16</v>
      </c>
      <c r="B833" s="1663" t="s">
        <v>249</v>
      </c>
      <c r="C833" s="423" t="s">
        <v>1</v>
      </c>
      <c r="D833" s="24">
        <f>D834</f>
        <v>5240</v>
      </c>
      <c r="E833" s="24">
        <f>E834</f>
        <v>5229.2700000000004</v>
      </c>
      <c r="F833" s="424">
        <f t="shared" si="112"/>
        <v>99.795229007633594</v>
      </c>
      <c r="G833" s="427"/>
      <c r="H833" s="24">
        <f>H834</f>
        <v>5229.2700000000004</v>
      </c>
      <c r="I833" s="156"/>
      <c r="J833" s="39"/>
      <c r="K833" s="39"/>
      <c r="L833" s="39"/>
      <c r="M833" s="39"/>
    </row>
    <row r="834" spans="1:13" ht="45" x14ac:dyDescent="0.2">
      <c r="A834" s="1204"/>
      <c r="B834" s="1670"/>
      <c r="C834" s="423" t="s">
        <v>3</v>
      </c>
      <c r="D834" s="24">
        <f>D836</f>
        <v>5240</v>
      </c>
      <c r="E834" s="24">
        <f>E836</f>
        <v>5229.2700000000004</v>
      </c>
      <c r="F834" s="424">
        <f t="shared" si="112"/>
        <v>99.795229007633594</v>
      </c>
      <c r="G834" s="432"/>
      <c r="H834" s="24">
        <f>H836</f>
        <v>5229.2700000000004</v>
      </c>
      <c r="I834" s="156"/>
      <c r="J834" s="39"/>
      <c r="K834" s="39"/>
      <c r="L834" s="39"/>
      <c r="M834" s="39"/>
    </row>
    <row r="835" spans="1:13" x14ac:dyDescent="0.2">
      <c r="A835" s="1202" t="s">
        <v>17</v>
      </c>
      <c r="B835" s="1661" t="s">
        <v>250</v>
      </c>
      <c r="C835" s="423" t="s">
        <v>1</v>
      </c>
      <c r="D835" s="24">
        <f>D836</f>
        <v>5240</v>
      </c>
      <c r="E835" s="24">
        <f>E836</f>
        <v>5229.2700000000004</v>
      </c>
      <c r="F835" s="424">
        <f t="shared" si="112"/>
        <v>99.795229007633594</v>
      </c>
      <c r="G835" s="432"/>
      <c r="H835" s="24">
        <f>H836</f>
        <v>5229.2700000000004</v>
      </c>
      <c r="I835" s="886" t="s">
        <v>1458</v>
      </c>
      <c r="J835" s="39"/>
      <c r="K835" s="39"/>
      <c r="L835" s="39"/>
      <c r="M835" s="39"/>
    </row>
    <row r="836" spans="1:13" ht="30" x14ac:dyDescent="0.2">
      <c r="A836" s="1204"/>
      <c r="B836" s="1662"/>
      <c r="C836" s="423" t="s">
        <v>1224</v>
      </c>
      <c r="D836" s="13">
        <v>5240</v>
      </c>
      <c r="E836" s="13">
        <v>5229.2700000000004</v>
      </c>
      <c r="F836" s="424">
        <f t="shared" si="112"/>
        <v>99.795229007633594</v>
      </c>
      <c r="G836" s="444" t="s">
        <v>1457</v>
      </c>
      <c r="H836" s="430">
        <v>5229.2700000000004</v>
      </c>
      <c r="I836" s="887"/>
      <c r="J836" s="39"/>
      <c r="K836" s="39"/>
      <c r="L836" s="39"/>
      <c r="M836" s="39"/>
    </row>
    <row r="837" spans="1:13" ht="14.25" x14ac:dyDescent="0.2">
      <c r="A837" s="1426" t="s">
        <v>1227</v>
      </c>
      <c r="B837" s="1427"/>
      <c r="C837" s="1427"/>
      <c r="D837" s="1427"/>
      <c r="E837" s="1427"/>
      <c r="F837" s="1427"/>
      <c r="G837" s="1427"/>
      <c r="H837" s="1427"/>
      <c r="I837" s="1428"/>
      <c r="J837" s="39"/>
      <c r="K837" s="39"/>
      <c r="L837" s="39"/>
      <c r="M837" s="39"/>
    </row>
    <row r="838" spans="1:13" x14ac:dyDescent="0.2">
      <c r="A838" s="1273"/>
      <c r="B838" s="1210" t="s">
        <v>212</v>
      </c>
      <c r="C838" s="445" t="s">
        <v>1</v>
      </c>
      <c r="D838" s="67">
        <f>D839+D840+D841</f>
        <v>505</v>
      </c>
      <c r="E838" s="67">
        <f>E839+E840+E841</f>
        <v>500.31</v>
      </c>
      <c r="F838" s="446">
        <f t="shared" si="112"/>
        <v>99.071287128712868</v>
      </c>
      <c r="G838" s="44"/>
      <c r="H838" s="67">
        <f>H839+H840+H841</f>
        <v>500.31</v>
      </c>
      <c r="I838" s="156"/>
      <c r="J838" s="39"/>
      <c r="K838" s="39"/>
      <c r="L838" s="39"/>
      <c r="M838" s="39"/>
    </row>
    <row r="839" spans="1:13" ht="42.75" x14ac:dyDescent="0.2">
      <c r="A839" s="1273"/>
      <c r="B839" s="1211"/>
      <c r="C839" s="419" t="s">
        <v>8</v>
      </c>
      <c r="D839" s="67">
        <f>D843</f>
        <v>0</v>
      </c>
      <c r="E839" s="67">
        <f>E843</f>
        <v>0</v>
      </c>
      <c r="F839" s="446">
        <v>0</v>
      </c>
      <c r="G839" s="44"/>
      <c r="H839" s="67">
        <f>H843</f>
        <v>0</v>
      </c>
      <c r="I839" s="156"/>
      <c r="J839" s="39"/>
      <c r="K839" s="39"/>
      <c r="L839" s="39"/>
      <c r="M839" s="39"/>
    </row>
    <row r="840" spans="1:13" ht="57" x14ac:dyDescent="0.2">
      <c r="A840" s="1273"/>
      <c r="B840" s="1211"/>
      <c r="C840" s="419" t="s">
        <v>2</v>
      </c>
      <c r="D840" s="67">
        <v>0</v>
      </c>
      <c r="E840" s="67">
        <v>0</v>
      </c>
      <c r="F840" s="446">
        <v>0</v>
      </c>
      <c r="G840" s="447"/>
      <c r="H840" s="67">
        <v>0</v>
      </c>
      <c r="I840" s="156"/>
      <c r="J840" s="39"/>
      <c r="K840" s="39"/>
      <c r="L840" s="39"/>
      <c r="M840" s="39"/>
    </row>
    <row r="841" spans="1:13" ht="57" x14ac:dyDescent="0.2">
      <c r="A841" s="1273"/>
      <c r="B841" s="1274"/>
      <c r="C841" s="419" t="s">
        <v>1224</v>
      </c>
      <c r="D841" s="67">
        <f>D844+D852</f>
        <v>505</v>
      </c>
      <c r="E841" s="67">
        <f>E844+E852</f>
        <v>500.31</v>
      </c>
      <c r="F841" s="446">
        <f t="shared" si="112"/>
        <v>99.071287128712868</v>
      </c>
      <c r="G841" s="447"/>
      <c r="H841" s="67">
        <f>H844+H852</f>
        <v>500.31</v>
      </c>
      <c r="I841" s="156"/>
      <c r="J841" s="39"/>
      <c r="K841" s="39"/>
      <c r="L841" s="39"/>
      <c r="M841" s="39"/>
    </row>
    <row r="842" spans="1:13" x14ac:dyDescent="0.2">
      <c r="A842" s="1203" t="s">
        <v>10</v>
      </c>
      <c r="B842" s="1664" t="s">
        <v>251</v>
      </c>
      <c r="C842" s="423" t="s">
        <v>1</v>
      </c>
      <c r="D842" s="13">
        <f>D843+D844</f>
        <v>505</v>
      </c>
      <c r="E842" s="13">
        <f>E843+E844</f>
        <v>500.31</v>
      </c>
      <c r="F842" s="424">
        <f t="shared" si="112"/>
        <v>99.071287128712868</v>
      </c>
      <c r="G842" s="432"/>
      <c r="H842" s="13">
        <f>H843+H844</f>
        <v>500.31</v>
      </c>
      <c r="I842" s="156"/>
      <c r="J842" s="39"/>
      <c r="K842" s="39"/>
      <c r="L842" s="39"/>
      <c r="M842" s="39"/>
    </row>
    <row r="843" spans="1:13" ht="45" x14ac:dyDescent="0.2">
      <c r="A843" s="1203"/>
      <c r="B843" s="1664"/>
      <c r="C843" s="743" t="s">
        <v>252</v>
      </c>
      <c r="D843" s="133">
        <f>D846</f>
        <v>0</v>
      </c>
      <c r="E843" s="133">
        <f>E846</f>
        <v>0</v>
      </c>
      <c r="F843" s="424">
        <v>0</v>
      </c>
      <c r="G843" s="427"/>
      <c r="H843" s="133">
        <f>H846</f>
        <v>0</v>
      </c>
      <c r="I843" s="156"/>
      <c r="J843" s="39"/>
      <c r="K843" s="39"/>
      <c r="L843" s="39"/>
      <c r="M843" s="39"/>
    </row>
    <row r="844" spans="1:13" ht="45" x14ac:dyDescent="0.2">
      <c r="A844" s="1203"/>
      <c r="B844" s="1664"/>
      <c r="C844" s="743" t="s">
        <v>3</v>
      </c>
      <c r="D844" s="133">
        <f>D847</f>
        <v>505</v>
      </c>
      <c r="E844" s="133">
        <f>E847</f>
        <v>500.31</v>
      </c>
      <c r="F844" s="424">
        <f t="shared" si="112"/>
        <v>99.071287128712868</v>
      </c>
      <c r="G844" s="427"/>
      <c r="H844" s="133">
        <f>H847</f>
        <v>500.31</v>
      </c>
      <c r="I844" s="728"/>
      <c r="J844" s="39"/>
      <c r="K844" s="39"/>
      <c r="L844" s="39"/>
      <c r="M844" s="39"/>
    </row>
    <row r="845" spans="1:13" x14ac:dyDescent="0.2">
      <c r="A845" s="1202" t="s">
        <v>11</v>
      </c>
      <c r="B845" s="1661" t="s">
        <v>894</v>
      </c>
      <c r="C845" s="423" t="s">
        <v>1</v>
      </c>
      <c r="D845" s="13">
        <f>D846+D847</f>
        <v>505</v>
      </c>
      <c r="E845" s="13">
        <f>E846+E847</f>
        <v>500.31</v>
      </c>
      <c r="F845" s="424">
        <f t="shared" si="112"/>
        <v>99.071287128712868</v>
      </c>
      <c r="G845" s="635"/>
      <c r="H845" s="13">
        <f>H846+H847</f>
        <v>500.31</v>
      </c>
      <c r="I845" s="156"/>
      <c r="J845" s="39"/>
      <c r="K845" s="39"/>
      <c r="L845" s="39"/>
      <c r="M845" s="39"/>
    </row>
    <row r="846" spans="1:13" ht="45" x14ac:dyDescent="0.2">
      <c r="A846" s="1203"/>
      <c r="B846" s="1667"/>
      <c r="C846" s="743" t="s">
        <v>253</v>
      </c>
      <c r="D846" s="133">
        <f>D849</f>
        <v>0</v>
      </c>
      <c r="E846" s="133">
        <f>E849</f>
        <v>0</v>
      </c>
      <c r="F846" s="424">
        <v>0</v>
      </c>
      <c r="G846" s="427"/>
      <c r="H846" s="133">
        <f>H849</f>
        <v>0</v>
      </c>
      <c r="I846" s="156"/>
      <c r="J846" s="39"/>
      <c r="K846" s="39"/>
      <c r="L846" s="39"/>
      <c r="M846" s="39"/>
    </row>
    <row r="847" spans="1:13" ht="45" x14ac:dyDescent="0.2">
      <c r="A847" s="1204"/>
      <c r="B847" s="1662"/>
      <c r="C847" s="423" t="s">
        <v>3</v>
      </c>
      <c r="D847" s="13">
        <f>D848+D850</f>
        <v>505</v>
      </c>
      <c r="E847" s="13">
        <f>E848+E850</f>
        <v>500.31</v>
      </c>
      <c r="F847" s="424">
        <f t="shared" si="112"/>
        <v>99.071287128712868</v>
      </c>
      <c r="G847" s="432"/>
      <c r="H847" s="13">
        <f>H848+H850</f>
        <v>500.31</v>
      </c>
      <c r="I847" s="156"/>
      <c r="J847" s="39"/>
      <c r="K847" s="39"/>
      <c r="L847" s="39"/>
      <c r="M847" s="39"/>
    </row>
    <row r="848" spans="1:13" ht="75" x14ac:dyDescent="0.2">
      <c r="A848" s="748" t="s">
        <v>12</v>
      </c>
      <c r="B848" s="448" t="s">
        <v>254</v>
      </c>
      <c r="C848" s="423" t="s">
        <v>3</v>
      </c>
      <c r="D848" s="13">
        <v>0</v>
      </c>
      <c r="E848" s="13">
        <v>0</v>
      </c>
      <c r="F848" s="424">
        <v>0</v>
      </c>
      <c r="G848" s="432"/>
      <c r="H848" s="431">
        <v>0</v>
      </c>
      <c r="I848" s="723" t="s">
        <v>256</v>
      </c>
      <c r="J848" s="39"/>
      <c r="K848" s="39"/>
      <c r="L848" s="39"/>
      <c r="M848" s="39"/>
    </row>
    <row r="849" spans="1:13" ht="45" x14ac:dyDescent="0.2">
      <c r="A849" s="1202" t="s">
        <v>100</v>
      </c>
      <c r="B849" s="1668" t="s">
        <v>255</v>
      </c>
      <c r="C849" s="437" t="s">
        <v>8</v>
      </c>
      <c r="D849" s="84">
        <v>0</v>
      </c>
      <c r="E849" s="84">
        <v>0</v>
      </c>
      <c r="F849" s="424">
        <v>0</v>
      </c>
      <c r="G849" s="449"/>
      <c r="H849" s="13">
        <v>0</v>
      </c>
      <c r="I849" s="886" t="s">
        <v>1460</v>
      </c>
      <c r="J849" s="39"/>
      <c r="K849" s="39"/>
      <c r="L849" s="39"/>
      <c r="M849" s="39"/>
    </row>
    <row r="850" spans="1:13" ht="45" x14ac:dyDescent="0.2">
      <c r="A850" s="1203"/>
      <c r="B850" s="1669"/>
      <c r="C850" s="423" t="s">
        <v>3</v>
      </c>
      <c r="D850" s="24">
        <v>505</v>
      </c>
      <c r="E850" s="24">
        <v>500.31</v>
      </c>
      <c r="F850" s="424">
        <f t="shared" si="112"/>
        <v>99.071287128712868</v>
      </c>
      <c r="G850" s="432" t="s">
        <v>1459</v>
      </c>
      <c r="H850" s="430">
        <v>500.31</v>
      </c>
      <c r="I850" s="887"/>
      <c r="J850" s="39"/>
      <c r="K850" s="39"/>
      <c r="L850" s="39"/>
      <c r="M850" s="39"/>
    </row>
    <row r="851" spans="1:13" x14ac:dyDescent="0.2">
      <c r="A851" s="1202" t="s">
        <v>16</v>
      </c>
      <c r="B851" s="1663" t="s">
        <v>257</v>
      </c>
      <c r="C851" s="744" t="s">
        <v>1</v>
      </c>
      <c r="D851" s="85">
        <f>D852</f>
        <v>0</v>
      </c>
      <c r="E851" s="85">
        <f>E852</f>
        <v>0</v>
      </c>
      <c r="F851" s="424">
        <v>0</v>
      </c>
      <c r="G851" s="441"/>
      <c r="H851" s="85">
        <f>H852</f>
        <v>0</v>
      </c>
      <c r="I851" s="757"/>
      <c r="J851" s="39"/>
      <c r="K851" s="39"/>
      <c r="L851" s="39"/>
      <c r="M851" s="39"/>
    </row>
    <row r="852" spans="1:13" ht="45" x14ac:dyDescent="0.2">
      <c r="A852" s="1204"/>
      <c r="B852" s="1664"/>
      <c r="C852" s="743" t="s">
        <v>3</v>
      </c>
      <c r="D852" s="450">
        <f>D854</f>
        <v>0</v>
      </c>
      <c r="E852" s="450">
        <f>E854</f>
        <v>0</v>
      </c>
      <c r="F852" s="424">
        <v>0</v>
      </c>
      <c r="G852" s="429"/>
      <c r="H852" s="450">
        <f>H854</f>
        <v>0</v>
      </c>
      <c r="I852" s="728"/>
      <c r="J852" s="39"/>
      <c r="K852" s="39"/>
      <c r="L852" s="39"/>
      <c r="M852" s="39"/>
    </row>
    <row r="853" spans="1:13" x14ac:dyDescent="0.2">
      <c r="A853" s="1202" t="s">
        <v>17</v>
      </c>
      <c r="B853" s="1661" t="s">
        <v>258</v>
      </c>
      <c r="C853" s="423" t="s">
        <v>1</v>
      </c>
      <c r="D853" s="24">
        <f>D854</f>
        <v>0</v>
      </c>
      <c r="E853" s="24">
        <f>E854</f>
        <v>0</v>
      </c>
      <c r="F853" s="424">
        <v>0</v>
      </c>
      <c r="G853" s="635"/>
      <c r="H853" s="24">
        <f>H854</f>
        <v>0</v>
      </c>
      <c r="I853" s="156"/>
      <c r="J853" s="39"/>
      <c r="K853" s="39"/>
      <c r="L853" s="39"/>
      <c r="M853" s="39"/>
    </row>
    <row r="854" spans="1:13" ht="45" x14ac:dyDescent="0.2">
      <c r="A854" s="1204"/>
      <c r="B854" s="1662"/>
      <c r="C854" s="423" t="s">
        <v>3</v>
      </c>
      <c r="D854" s="24">
        <f>D855+D856</f>
        <v>0</v>
      </c>
      <c r="E854" s="24">
        <f>E855+E856</f>
        <v>0</v>
      </c>
      <c r="F854" s="424">
        <v>0</v>
      </c>
      <c r="G854" s="442"/>
      <c r="H854" s="24">
        <f>H855+H856</f>
        <v>0</v>
      </c>
      <c r="I854" s="156"/>
      <c r="J854" s="39"/>
      <c r="K854" s="39"/>
      <c r="L854" s="39"/>
      <c r="M854" s="39"/>
    </row>
    <row r="855" spans="1:13" ht="105" x14ac:dyDescent="0.2">
      <c r="A855" s="748" t="s">
        <v>18</v>
      </c>
      <c r="B855" s="451" t="s">
        <v>259</v>
      </c>
      <c r="C855" s="452" t="s">
        <v>3</v>
      </c>
      <c r="D855" s="153">
        <v>0</v>
      </c>
      <c r="E855" s="153">
        <v>0</v>
      </c>
      <c r="F855" s="424">
        <v>0</v>
      </c>
      <c r="G855" s="432"/>
      <c r="H855" s="153">
        <v>0</v>
      </c>
      <c r="I855" s="723" t="s">
        <v>256</v>
      </c>
      <c r="J855" s="39"/>
      <c r="K855" s="39"/>
      <c r="L855" s="39"/>
      <c r="M855" s="39"/>
    </row>
    <row r="856" spans="1:13" ht="75" x14ac:dyDescent="0.2">
      <c r="A856" s="748" t="s">
        <v>105</v>
      </c>
      <c r="B856" s="448" t="s">
        <v>260</v>
      </c>
      <c r="C856" s="423" t="s">
        <v>3</v>
      </c>
      <c r="D856" s="24">
        <v>0</v>
      </c>
      <c r="E856" s="24">
        <v>0</v>
      </c>
      <c r="F856" s="424">
        <v>0</v>
      </c>
      <c r="G856" s="432"/>
      <c r="H856" s="24">
        <v>0</v>
      </c>
      <c r="I856" s="723" t="s">
        <v>256</v>
      </c>
      <c r="J856" s="39"/>
      <c r="K856" s="39"/>
      <c r="L856" s="39"/>
      <c r="M856" s="39"/>
    </row>
    <row r="857" spans="1:13" ht="14.25" x14ac:dyDescent="0.2">
      <c r="A857" s="1466" t="s">
        <v>1228</v>
      </c>
      <c r="B857" s="1467"/>
      <c r="C857" s="1467"/>
      <c r="D857" s="1467"/>
      <c r="E857" s="1467"/>
      <c r="F857" s="1467"/>
      <c r="G857" s="1467"/>
      <c r="H857" s="1467"/>
      <c r="I857" s="1468"/>
      <c r="J857" s="39"/>
      <c r="K857" s="39"/>
      <c r="L857" s="39"/>
      <c r="M857" s="39"/>
    </row>
    <row r="858" spans="1:13" x14ac:dyDescent="0.2">
      <c r="A858" s="1270"/>
      <c r="B858" s="1210" t="s">
        <v>212</v>
      </c>
      <c r="C858" s="419" t="s">
        <v>1</v>
      </c>
      <c r="D858" s="67">
        <f>D859+D860+D861</f>
        <v>36812.1</v>
      </c>
      <c r="E858" s="67">
        <f>E859+E860+E861</f>
        <v>35668.68</v>
      </c>
      <c r="F858" s="446">
        <f t="shared" ref="F858:F870" si="113">E858/D858*100</f>
        <v>96.893901733397442</v>
      </c>
      <c r="G858" s="425"/>
      <c r="H858" s="67">
        <f>H859+H860+H861</f>
        <v>35668.68</v>
      </c>
      <c r="I858" s="156"/>
      <c r="J858" s="39"/>
      <c r="K858" s="39"/>
      <c r="L858" s="39"/>
      <c r="M858" s="39"/>
    </row>
    <row r="859" spans="1:13" ht="42.75" x14ac:dyDescent="0.2">
      <c r="A859" s="1271"/>
      <c r="B859" s="1211"/>
      <c r="C859" s="419" t="s">
        <v>210</v>
      </c>
      <c r="D859" s="67">
        <v>0</v>
      </c>
      <c r="E859" s="67">
        <v>0</v>
      </c>
      <c r="F859" s="446">
        <v>0</v>
      </c>
      <c r="G859" s="422"/>
      <c r="H859" s="67">
        <v>0</v>
      </c>
      <c r="I859" s="156"/>
      <c r="J859" s="39"/>
      <c r="K859" s="39"/>
      <c r="L859" s="39"/>
      <c r="M859" s="39"/>
    </row>
    <row r="860" spans="1:13" ht="57" x14ac:dyDescent="0.2">
      <c r="A860" s="1271"/>
      <c r="B860" s="1211"/>
      <c r="C860" s="419" t="s">
        <v>2</v>
      </c>
      <c r="D860" s="67">
        <f>D868</f>
        <v>28247</v>
      </c>
      <c r="E860" s="67">
        <f>E868</f>
        <v>27140.22</v>
      </c>
      <c r="F860" s="446">
        <f t="shared" si="113"/>
        <v>96.081778595957104</v>
      </c>
      <c r="G860" s="422"/>
      <c r="H860" s="67">
        <f>H868</f>
        <v>27140.22</v>
      </c>
      <c r="I860" s="156"/>
      <c r="J860" s="39"/>
      <c r="K860" s="39"/>
      <c r="L860" s="39"/>
      <c r="M860" s="39"/>
    </row>
    <row r="861" spans="1:13" ht="71.25" x14ac:dyDescent="0.2">
      <c r="A861" s="1272"/>
      <c r="B861" s="1274"/>
      <c r="C861" s="419" t="s">
        <v>3</v>
      </c>
      <c r="D861" s="67">
        <f>D863</f>
        <v>8565.1</v>
      </c>
      <c r="E861" s="67">
        <f>E863</f>
        <v>8528.4599999999991</v>
      </c>
      <c r="F861" s="446">
        <f t="shared" si="113"/>
        <v>99.572217487244728</v>
      </c>
      <c r="G861" s="422"/>
      <c r="H861" s="67">
        <f>H863</f>
        <v>8528.4599999999991</v>
      </c>
      <c r="I861" s="156"/>
      <c r="J861" s="39"/>
      <c r="K861" s="39"/>
      <c r="L861" s="39"/>
      <c r="M861" s="39"/>
    </row>
    <row r="862" spans="1:13" x14ac:dyDescent="0.2">
      <c r="A862" s="1202" t="s">
        <v>10</v>
      </c>
      <c r="B862" s="1663" t="s">
        <v>261</v>
      </c>
      <c r="C862" s="453" t="s">
        <v>1</v>
      </c>
      <c r="D862" s="749">
        <f>D863</f>
        <v>8565.1</v>
      </c>
      <c r="E862" s="749">
        <f>E863</f>
        <v>8528.4599999999991</v>
      </c>
      <c r="F862" s="424">
        <f t="shared" si="113"/>
        <v>99.572217487244728</v>
      </c>
      <c r="G862" s="422"/>
      <c r="H862" s="749">
        <f>H863</f>
        <v>8528.4599999999991</v>
      </c>
      <c r="I862" s="156"/>
      <c r="J862" s="39"/>
      <c r="K862" s="39"/>
      <c r="L862" s="39"/>
      <c r="M862" s="39"/>
    </row>
    <row r="863" spans="1:13" ht="45" x14ac:dyDescent="0.2">
      <c r="A863" s="1203"/>
      <c r="B863" s="1664"/>
      <c r="C863" s="743" t="s">
        <v>3</v>
      </c>
      <c r="D863" s="749">
        <f>D865</f>
        <v>8565.1</v>
      </c>
      <c r="E863" s="749">
        <f>E865</f>
        <v>8528.4599999999991</v>
      </c>
      <c r="F863" s="424">
        <f t="shared" si="113"/>
        <v>99.572217487244728</v>
      </c>
      <c r="G863" s="427"/>
      <c r="H863" s="749">
        <f>H865</f>
        <v>8528.4599999999991</v>
      </c>
      <c r="I863" s="156"/>
      <c r="J863" s="39"/>
      <c r="K863" s="39"/>
      <c r="L863" s="39"/>
      <c r="M863" s="39"/>
    </row>
    <row r="864" spans="1:13" x14ac:dyDescent="0.2">
      <c r="A864" s="1202" t="s">
        <v>11</v>
      </c>
      <c r="B864" s="1661" t="s">
        <v>262</v>
      </c>
      <c r="C864" s="743" t="s">
        <v>1</v>
      </c>
      <c r="D864" s="749">
        <f>D865</f>
        <v>8565.1</v>
      </c>
      <c r="E864" s="749">
        <f>E865</f>
        <v>8528.4599999999991</v>
      </c>
      <c r="F864" s="424">
        <f t="shared" si="113"/>
        <v>99.572217487244728</v>
      </c>
      <c r="G864" s="454"/>
      <c r="H864" s="749">
        <f>H865</f>
        <v>8528.4599999999991</v>
      </c>
      <c r="I864" s="728"/>
      <c r="J864" s="39"/>
      <c r="K864" s="39"/>
      <c r="L864" s="39"/>
      <c r="M864" s="39"/>
    </row>
    <row r="865" spans="1:13" ht="45" x14ac:dyDescent="0.2">
      <c r="A865" s="1204"/>
      <c r="B865" s="1662"/>
      <c r="C865" s="423" t="s">
        <v>3</v>
      </c>
      <c r="D865" s="133">
        <f>D866</f>
        <v>8565.1</v>
      </c>
      <c r="E865" s="133">
        <f>E866</f>
        <v>8528.4599999999991</v>
      </c>
      <c r="F865" s="424">
        <f t="shared" si="113"/>
        <v>99.572217487244728</v>
      </c>
      <c r="G865" s="436"/>
      <c r="H865" s="133">
        <f>H866</f>
        <v>8528.4599999999991</v>
      </c>
      <c r="I865" s="716"/>
      <c r="K865" s="39"/>
      <c r="L865" s="39"/>
      <c r="M865" s="39"/>
    </row>
    <row r="866" spans="1:13" ht="90" x14ac:dyDescent="0.2">
      <c r="A866" s="713" t="s">
        <v>12</v>
      </c>
      <c r="B866" s="746" t="s">
        <v>263</v>
      </c>
      <c r="C866" s="456" t="s">
        <v>3</v>
      </c>
      <c r="D866" s="743">
        <v>8565.1</v>
      </c>
      <c r="E866" s="24">
        <v>8528.4599999999991</v>
      </c>
      <c r="F866" s="424">
        <f t="shared" si="113"/>
        <v>99.572217487244728</v>
      </c>
      <c r="G866" s="743" t="s">
        <v>1461</v>
      </c>
      <c r="H866" s="24">
        <v>8528.4599999999991</v>
      </c>
      <c r="I866" s="671" t="s">
        <v>1463</v>
      </c>
      <c r="K866" s="39"/>
      <c r="L866" s="39"/>
      <c r="M866" s="39"/>
    </row>
    <row r="867" spans="1:13" x14ac:dyDescent="0.2">
      <c r="A867" s="1202" t="s">
        <v>16</v>
      </c>
      <c r="B867" s="1663" t="s">
        <v>265</v>
      </c>
      <c r="C867" s="423" t="s">
        <v>1</v>
      </c>
      <c r="D867" s="423">
        <f>D868</f>
        <v>28247</v>
      </c>
      <c r="E867" s="423">
        <f>E868</f>
        <v>27140.22</v>
      </c>
      <c r="F867" s="424">
        <f t="shared" si="113"/>
        <v>96.081778595957104</v>
      </c>
      <c r="G867" s="423"/>
      <c r="H867" s="423">
        <f>H868</f>
        <v>27140.22</v>
      </c>
      <c r="I867" s="673"/>
      <c r="K867" s="39"/>
      <c r="L867" s="39"/>
      <c r="M867" s="39"/>
    </row>
    <row r="868" spans="1:13" ht="45" x14ac:dyDescent="0.2">
      <c r="A868" s="1203"/>
      <c r="B868" s="1664"/>
      <c r="C868" s="743" t="s">
        <v>214</v>
      </c>
      <c r="D868" s="24">
        <f>D870</f>
        <v>28247</v>
      </c>
      <c r="E868" s="24">
        <f>E870</f>
        <v>27140.22</v>
      </c>
      <c r="F868" s="424">
        <f t="shared" si="113"/>
        <v>96.081778595957104</v>
      </c>
      <c r="G868" s="744"/>
      <c r="H868" s="24">
        <f>H870</f>
        <v>27140.22</v>
      </c>
      <c r="I868" s="717"/>
      <c r="K868" s="39"/>
      <c r="L868" s="39"/>
      <c r="M868" s="39"/>
    </row>
    <row r="869" spans="1:13" x14ac:dyDescent="0.2">
      <c r="A869" s="1202" t="s">
        <v>17</v>
      </c>
      <c r="B869" s="1665" t="s">
        <v>1353</v>
      </c>
      <c r="C869" s="743" t="s">
        <v>1</v>
      </c>
      <c r="D869" s="84">
        <f>D870</f>
        <v>28247</v>
      </c>
      <c r="E869" s="84">
        <f>E870</f>
        <v>27140.22</v>
      </c>
      <c r="F869" s="424">
        <f t="shared" si="113"/>
        <v>96.081778595957104</v>
      </c>
      <c r="G869" s="449"/>
      <c r="H869" s="84">
        <f>H870</f>
        <v>27140.22</v>
      </c>
      <c r="I869" s="886" t="s">
        <v>1464</v>
      </c>
      <c r="K869" s="39"/>
      <c r="L869" s="39"/>
      <c r="M869" s="39"/>
    </row>
    <row r="870" spans="1:13" ht="45" x14ac:dyDescent="0.2">
      <c r="A870" s="1204"/>
      <c r="B870" s="1666"/>
      <c r="C870" s="423" t="s">
        <v>2</v>
      </c>
      <c r="D870" s="13">
        <v>28247</v>
      </c>
      <c r="E870" s="13">
        <v>27140.22</v>
      </c>
      <c r="F870" s="424">
        <f t="shared" si="113"/>
        <v>96.081778595957104</v>
      </c>
      <c r="G870" s="432" t="s">
        <v>1462</v>
      </c>
      <c r="H870" s="430">
        <v>27140.22</v>
      </c>
      <c r="I870" s="887"/>
      <c r="K870" s="39"/>
      <c r="L870" s="39"/>
      <c r="M870" s="39"/>
    </row>
    <row r="871" spans="1:13" ht="14.25" x14ac:dyDescent="0.2">
      <c r="A871" s="1453" t="s">
        <v>775</v>
      </c>
      <c r="B871" s="1454"/>
      <c r="C871" s="1454"/>
      <c r="D871" s="1454"/>
      <c r="E871" s="1454"/>
      <c r="F871" s="1454"/>
      <c r="G871" s="1454"/>
      <c r="H871" s="1454"/>
      <c r="I871" s="1455"/>
      <c r="J871" s="608"/>
      <c r="K871" s="39"/>
      <c r="L871" s="39"/>
      <c r="M871" s="39"/>
    </row>
    <row r="872" spans="1:13" x14ac:dyDescent="0.2">
      <c r="A872" s="1259"/>
      <c r="B872" s="1205" t="s">
        <v>19</v>
      </c>
      <c r="C872" s="33" t="s">
        <v>1</v>
      </c>
      <c r="D872" s="67">
        <f>D875+D874+D873</f>
        <v>379692.30000000005</v>
      </c>
      <c r="E872" s="67">
        <f>E873+E875+E874</f>
        <v>359594.21</v>
      </c>
      <c r="F872" s="94">
        <f>E872/D872*100</f>
        <v>94.706742802000448</v>
      </c>
      <c r="G872" s="725"/>
      <c r="H872" s="67">
        <f>H873+H875+H874</f>
        <v>359594.21</v>
      </c>
      <c r="I872" s="156"/>
      <c r="K872" s="39"/>
      <c r="L872" s="39"/>
      <c r="M872" s="39"/>
    </row>
    <row r="873" spans="1:13" ht="42.75" x14ac:dyDescent="0.2">
      <c r="A873" s="1260"/>
      <c r="B873" s="1206"/>
      <c r="C873" s="33" t="s">
        <v>8</v>
      </c>
      <c r="D873" s="67">
        <f>D878</f>
        <v>29700</v>
      </c>
      <c r="E873" s="67">
        <f>E878</f>
        <v>29700</v>
      </c>
      <c r="F873" s="94">
        <f>E873/D873*100</f>
        <v>100</v>
      </c>
      <c r="G873" s="725"/>
      <c r="H873" s="67">
        <f>E873</f>
        <v>29700</v>
      </c>
      <c r="I873" s="156"/>
      <c r="K873" s="39"/>
      <c r="L873" s="39"/>
      <c r="M873" s="39"/>
    </row>
    <row r="874" spans="1:13" ht="57" x14ac:dyDescent="0.2">
      <c r="A874" s="1260"/>
      <c r="B874" s="1206"/>
      <c r="C874" s="33" t="s">
        <v>2</v>
      </c>
      <c r="D874" s="67">
        <f>D879</f>
        <v>71702.600000000006</v>
      </c>
      <c r="E874" s="67">
        <f>E879</f>
        <v>54966.83</v>
      </c>
      <c r="F874" s="94">
        <f t="shared" ref="F874:F883" si="114">E874/D874*100</f>
        <v>76.659465626072134</v>
      </c>
      <c r="G874" s="725"/>
      <c r="H874" s="67">
        <f>H879</f>
        <v>54966.83</v>
      </c>
      <c r="I874" s="156"/>
      <c r="K874" s="39"/>
      <c r="L874" s="39"/>
      <c r="M874" s="39"/>
    </row>
    <row r="875" spans="1:13" ht="71.25" x14ac:dyDescent="0.2">
      <c r="A875" s="1261"/>
      <c r="B875" s="1207"/>
      <c r="C875" s="33" t="s">
        <v>3</v>
      </c>
      <c r="D875" s="67">
        <f>D880+D905</f>
        <v>278289.7</v>
      </c>
      <c r="E875" s="67">
        <f>E880+E905</f>
        <v>274927.38</v>
      </c>
      <c r="F875" s="94">
        <f t="shared" si="114"/>
        <v>98.791791431734623</v>
      </c>
      <c r="G875" s="725"/>
      <c r="H875" s="67">
        <f>E875</f>
        <v>274927.38</v>
      </c>
      <c r="I875" s="156"/>
      <c r="K875" s="39"/>
      <c r="L875" s="39"/>
      <c r="M875" s="39"/>
    </row>
    <row r="876" spans="1:13" x14ac:dyDescent="0.2">
      <c r="A876" s="888" t="s">
        <v>1210</v>
      </c>
      <c r="B876" s="888"/>
      <c r="C876" s="888"/>
      <c r="D876" s="888"/>
      <c r="E876" s="888"/>
      <c r="F876" s="888"/>
      <c r="G876" s="888"/>
      <c r="H876" s="888"/>
      <c r="I876" s="480"/>
      <c r="K876" s="39"/>
      <c r="L876" s="39"/>
      <c r="M876" s="39"/>
    </row>
    <row r="877" spans="1:13" x14ac:dyDescent="0.2">
      <c r="A877" s="895"/>
      <c r="B877" s="1205" t="s">
        <v>54</v>
      </c>
      <c r="C877" s="33" t="s">
        <v>1</v>
      </c>
      <c r="D877" s="67">
        <f>D878+D879+D880</f>
        <v>342487.30000000005</v>
      </c>
      <c r="E877" s="67">
        <f>E878+E880+E879</f>
        <v>322784.88</v>
      </c>
      <c r="F877" s="94">
        <f>E877/D877*100</f>
        <v>94.247255299685548</v>
      </c>
      <c r="G877" s="725"/>
      <c r="H877" s="67">
        <f>H878+H880+H879</f>
        <v>322784.88</v>
      </c>
      <c r="I877" s="156"/>
      <c r="K877" s="39"/>
      <c r="L877" s="39"/>
      <c r="M877" s="39"/>
    </row>
    <row r="878" spans="1:13" ht="42.75" x14ac:dyDescent="0.2">
      <c r="A878" s="1105"/>
      <c r="B878" s="1206"/>
      <c r="C878" s="33" t="s">
        <v>8</v>
      </c>
      <c r="D878" s="67">
        <f>D881</f>
        <v>29700</v>
      </c>
      <c r="E878" s="67">
        <f t="shared" ref="D878:E880" si="115">E881</f>
        <v>29700</v>
      </c>
      <c r="F878" s="94">
        <f>E878/D878*100</f>
        <v>100</v>
      </c>
      <c r="G878" s="725"/>
      <c r="H878" s="67">
        <f>H881</f>
        <v>29700</v>
      </c>
      <c r="I878" s="481"/>
      <c r="K878" s="39"/>
      <c r="L878" s="39"/>
      <c r="M878" s="39"/>
    </row>
    <row r="879" spans="1:13" ht="57" x14ac:dyDescent="0.2">
      <c r="A879" s="1105"/>
      <c r="B879" s="1206"/>
      <c r="C879" s="33" t="s">
        <v>2</v>
      </c>
      <c r="D879" s="67">
        <f t="shared" si="115"/>
        <v>71702.600000000006</v>
      </c>
      <c r="E879" s="67">
        <f t="shared" si="115"/>
        <v>54966.83</v>
      </c>
      <c r="F879" s="94">
        <f t="shared" si="114"/>
        <v>76.659465626072134</v>
      </c>
      <c r="G879" s="725"/>
      <c r="H879" s="79">
        <f>E879</f>
        <v>54966.83</v>
      </c>
      <c r="I879" s="156"/>
      <c r="K879" s="39"/>
      <c r="L879" s="39"/>
      <c r="M879" s="39"/>
    </row>
    <row r="880" spans="1:13" ht="71.25" x14ac:dyDescent="0.2">
      <c r="A880" s="1106"/>
      <c r="B880" s="1207"/>
      <c r="C880" s="33" t="s">
        <v>3</v>
      </c>
      <c r="D880" s="67">
        <f t="shared" si="115"/>
        <v>241084.7</v>
      </c>
      <c r="E880" s="67">
        <f>E883</f>
        <v>238118.05</v>
      </c>
      <c r="F880" s="94">
        <f t="shared" si="114"/>
        <v>98.769457373280005</v>
      </c>
      <c r="G880" s="725"/>
      <c r="H880" s="67">
        <f>E880</f>
        <v>238118.05</v>
      </c>
      <c r="I880" s="156"/>
      <c r="K880" s="39"/>
      <c r="L880" s="39"/>
      <c r="M880" s="39"/>
    </row>
    <row r="881" spans="1:13" ht="45" x14ac:dyDescent="0.2">
      <c r="A881" s="895">
        <v>1</v>
      </c>
      <c r="B881" s="912" t="s">
        <v>55</v>
      </c>
      <c r="C881" s="673" t="s">
        <v>8</v>
      </c>
      <c r="D881" s="132">
        <f>D891</f>
        <v>29700</v>
      </c>
      <c r="E881" s="132">
        <f>E891</f>
        <v>29700</v>
      </c>
      <c r="F881" s="92">
        <f>E881/D881*100</f>
        <v>100</v>
      </c>
      <c r="G881" s="725"/>
      <c r="H881" s="132">
        <f>H891</f>
        <v>29700</v>
      </c>
      <c r="I881" s="156"/>
      <c r="J881" s="39"/>
      <c r="K881" s="39"/>
      <c r="L881" s="39"/>
      <c r="M881" s="39"/>
    </row>
    <row r="882" spans="1:13" ht="45" x14ac:dyDescent="0.2">
      <c r="A882" s="1105"/>
      <c r="B882" s="913"/>
      <c r="C882" s="673" t="s">
        <v>2</v>
      </c>
      <c r="D882" s="132">
        <f>D892</f>
        <v>71702.600000000006</v>
      </c>
      <c r="E882" s="132">
        <f>E892</f>
        <v>54966.83</v>
      </c>
      <c r="F882" s="92">
        <f t="shared" si="114"/>
        <v>76.659465626072134</v>
      </c>
      <c r="G882" s="725"/>
      <c r="H882" s="132">
        <f>H892</f>
        <v>54966.83</v>
      </c>
      <c r="I882" s="156"/>
      <c r="J882" s="39"/>
      <c r="K882" s="39"/>
      <c r="L882" s="39"/>
      <c r="M882" s="39"/>
    </row>
    <row r="883" spans="1:13" ht="45" x14ac:dyDescent="0.2">
      <c r="A883" s="1106"/>
      <c r="B883" s="914"/>
      <c r="C883" s="673" t="s">
        <v>3</v>
      </c>
      <c r="D883" s="132">
        <f>D884+D885+D893+D898</f>
        <v>241084.7</v>
      </c>
      <c r="E883" s="132">
        <f>E884+E885+E893+E898</f>
        <v>238118.05</v>
      </c>
      <c r="F883" s="92">
        <f t="shared" si="114"/>
        <v>98.769457373280005</v>
      </c>
      <c r="G883" s="725"/>
      <c r="H883" s="132">
        <f>H884+H885+H893+H898</f>
        <v>238118.05</v>
      </c>
      <c r="I883" s="156"/>
      <c r="J883" s="39"/>
      <c r="K883" s="39"/>
      <c r="L883" s="39"/>
      <c r="M883" s="39"/>
    </row>
    <row r="884" spans="1:13" ht="90" x14ac:dyDescent="0.2">
      <c r="A884" s="725">
        <v>1.1000000000000001</v>
      </c>
      <c r="B884" s="723" t="s">
        <v>56</v>
      </c>
      <c r="C884" s="673" t="s">
        <v>3</v>
      </c>
      <c r="D884" s="68">
        <v>3460</v>
      </c>
      <c r="E884" s="68">
        <v>3458.78</v>
      </c>
      <c r="F884" s="96">
        <f>E884/D884*100</f>
        <v>99.964739884393069</v>
      </c>
      <c r="G884" s="723" t="s">
        <v>1395</v>
      </c>
      <c r="H884" s="68">
        <f t="shared" ref="H884:H893" si="116">E884</f>
        <v>3458.78</v>
      </c>
      <c r="I884" s="723" t="s">
        <v>1211</v>
      </c>
      <c r="J884" s="39"/>
      <c r="K884" s="39"/>
      <c r="L884" s="39"/>
      <c r="M884" s="39"/>
    </row>
    <row r="885" spans="1:13" ht="90" x14ac:dyDescent="0.2">
      <c r="A885" s="725">
        <v>1.2</v>
      </c>
      <c r="B885" s="723" t="s">
        <v>57</v>
      </c>
      <c r="C885" s="673" t="s">
        <v>3</v>
      </c>
      <c r="D885" s="68">
        <f>D886+D887+D888+D889+D890</f>
        <v>151984.70000000001</v>
      </c>
      <c r="E885" s="68">
        <f>E886+E887+E888+E889+E890</f>
        <v>151123.51</v>
      </c>
      <c r="F885" s="96">
        <f>E885/D885*100</f>
        <v>99.433370595856033</v>
      </c>
      <c r="G885" s="738"/>
      <c r="H885" s="68">
        <f t="shared" si="116"/>
        <v>151123.51</v>
      </c>
      <c r="I885" s="723" t="s">
        <v>1393</v>
      </c>
      <c r="J885" s="39"/>
      <c r="K885" s="39"/>
      <c r="L885" s="39"/>
      <c r="M885" s="39"/>
    </row>
    <row r="886" spans="1:13" ht="120" x14ac:dyDescent="0.2">
      <c r="A886" s="758" t="s">
        <v>15</v>
      </c>
      <c r="B886" s="723" t="s">
        <v>58</v>
      </c>
      <c r="C886" s="673" t="s">
        <v>3</v>
      </c>
      <c r="D886" s="68">
        <v>29596</v>
      </c>
      <c r="E886" s="68">
        <v>29375.58</v>
      </c>
      <c r="F886" s="96">
        <f t="shared" ref="F886:F900" si="117">E886/D886*100</f>
        <v>99.255237194215439</v>
      </c>
      <c r="G886" s="723" t="s">
        <v>21</v>
      </c>
      <c r="H886" s="68">
        <f t="shared" si="116"/>
        <v>29375.58</v>
      </c>
      <c r="I886" s="723" t="s">
        <v>1393</v>
      </c>
      <c r="J886" s="39"/>
      <c r="K886" s="39"/>
      <c r="L886" s="39"/>
      <c r="M886" s="39"/>
    </row>
    <row r="887" spans="1:13" ht="150" x14ac:dyDescent="0.2">
      <c r="A887" s="758" t="s">
        <v>59</v>
      </c>
      <c r="B887" s="723" t="s">
        <v>60</v>
      </c>
      <c r="C887" s="673" t="s">
        <v>3</v>
      </c>
      <c r="D887" s="68">
        <v>4441</v>
      </c>
      <c r="E887" s="68">
        <v>4409.6099999999997</v>
      </c>
      <c r="F887" s="96">
        <f t="shared" si="117"/>
        <v>99.293177212339558</v>
      </c>
      <c r="G887" s="723" t="s">
        <v>21</v>
      </c>
      <c r="H887" s="68">
        <f t="shared" si="116"/>
        <v>4409.6099999999997</v>
      </c>
      <c r="I887" s="723" t="s">
        <v>1393</v>
      </c>
      <c r="J887" s="39"/>
      <c r="K887" s="39"/>
      <c r="L887" s="39"/>
      <c r="M887" s="39"/>
    </row>
    <row r="888" spans="1:13" ht="120" x14ac:dyDescent="0.2">
      <c r="A888" s="758" t="s">
        <v>44</v>
      </c>
      <c r="B888" s="723" t="s">
        <v>61</v>
      </c>
      <c r="C888" s="673" t="s">
        <v>3</v>
      </c>
      <c r="D888" s="68">
        <v>93877.5</v>
      </c>
      <c r="E888" s="68">
        <v>93877.51</v>
      </c>
      <c r="F888" s="96">
        <f t="shared" si="117"/>
        <v>100.0000106521797</v>
      </c>
      <c r="G888" s="723" t="s">
        <v>21</v>
      </c>
      <c r="H888" s="68">
        <f t="shared" si="116"/>
        <v>93877.51</v>
      </c>
      <c r="I888" s="723" t="s">
        <v>1211</v>
      </c>
      <c r="J888" s="39"/>
      <c r="K888" s="39"/>
      <c r="L888" s="39"/>
      <c r="M888" s="39"/>
    </row>
    <row r="889" spans="1:13" ht="120" x14ac:dyDescent="0.2">
      <c r="A889" s="758" t="s">
        <v>62</v>
      </c>
      <c r="B889" s="723" t="s">
        <v>90</v>
      </c>
      <c r="C889" s="673" t="s">
        <v>3</v>
      </c>
      <c r="D889" s="68">
        <v>10833.5</v>
      </c>
      <c r="E889" s="68">
        <v>10833.49</v>
      </c>
      <c r="F889" s="96">
        <f t="shared" si="117"/>
        <v>99.999907693727792</v>
      </c>
      <c r="G889" s="723" t="s">
        <v>21</v>
      </c>
      <c r="H889" s="68">
        <f t="shared" si="116"/>
        <v>10833.49</v>
      </c>
      <c r="I889" s="723" t="s">
        <v>1211</v>
      </c>
      <c r="J889" s="39"/>
      <c r="K889" s="39"/>
      <c r="L889" s="39"/>
      <c r="M889" s="39"/>
    </row>
    <row r="890" spans="1:13" ht="120" x14ac:dyDescent="0.2">
      <c r="A890" s="758" t="s">
        <v>74</v>
      </c>
      <c r="B890" s="684" t="s">
        <v>1212</v>
      </c>
      <c r="C890" s="673" t="s">
        <v>3</v>
      </c>
      <c r="D890" s="68">
        <v>13236.7</v>
      </c>
      <c r="E890" s="68">
        <v>12627.32</v>
      </c>
      <c r="F890" s="96">
        <f t="shared" si="117"/>
        <v>95.396284572438745</v>
      </c>
      <c r="G890" s="723" t="s">
        <v>21</v>
      </c>
      <c r="H890" s="68">
        <f t="shared" si="116"/>
        <v>12627.32</v>
      </c>
      <c r="I890" s="723" t="s">
        <v>1607</v>
      </c>
      <c r="J890" s="39"/>
      <c r="K890" s="39"/>
      <c r="L890" s="39"/>
      <c r="M890" s="39"/>
    </row>
    <row r="891" spans="1:13" ht="45" x14ac:dyDescent="0.2">
      <c r="A891" s="895">
        <v>1.3</v>
      </c>
      <c r="B891" s="886" t="s">
        <v>63</v>
      </c>
      <c r="C891" s="673" t="s">
        <v>8</v>
      </c>
      <c r="D891" s="68">
        <f>D894</f>
        <v>29700</v>
      </c>
      <c r="E891" s="68">
        <f>E894</f>
        <v>29700</v>
      </c>
      <c r="F891" s="96">
        <f t="shared" si="117"/>
        <v>100</v>
      </c>
      <c r="G891" s="881"/>
      <c r="H891" s="68">
        <f>E891</f>
        <v>29700</v>
      </c>
      <c r="I891" s="723"/>
      <c r="J891" s="39"/>
      <c r="K891" s="39"/>
      <c r="L891" s="39"/>
      <c r="M891" s="39"/>
    </row>
    <row r="892" spans="1:13" ht="45" x14ac:dyDescent="0.2">
      <c r="A892" s="1105"/>
      <c r="B892" s="911"/>
      <c r="C892" s="673" t="s">
        <v>2</v>
      </c>
      <c r="D892" s="68">
        <f>D895</f>
        <v>71702.600000000006</v>
      </c>
      <c r="E892" s="68">
        <f>E895</f>
        <v>54966.83</v>
      </c>
      <c r="F892" s="96">
        <f t="shared" si="117"/>
        <v>76.659465626072134</v>
      </c>
      <c r="G892" s="882"/>
      <c r="H892" s="68">
        <f t="shared" si="116"/>
        <v>54966.83</v>
      </c>
      <c r="I892" s="970"/>
      <c r="J892" s="39"/>
      <c r="K892" s="39"/>
      <c r="L892" s="39"/>
      <c r="M892" s="39"/>
    </row>
    <row r="893" spans="1:13" ht="45" x14ac:dyDescent="0.2">
      <c r="A893" s="1106"/>
      <c r="B893" s="887"/>
      <c r="C893" s="673" t="s">
        <v>3</v>
      </c>
      <c r="D893" s="68">
        <f>D896+D897</f>
        <v>16141.4</v>
      </c>
      <c r="E893" s="68">
        <f>E896+E897</f>
        <v>15086.05</v>
      </c>
      <c r="F893" s="96">
        <f t="shared" si="117"/>
        <v>93.461843458436064</v>
      </c>
      <c r="G893" s="883"/>
      <c r="H893" s="68">
        <f t="shared" si="116"/>
        <v>15086.05</v>
      </c>
      <c r="I893" s="970"/>
      <c r="J893" s="39"/>
      <c r="K893" s="39"/>
      <c r="L893" s="39"/>
      <c r="M893" s="39"/>
    </row>
    <row r="894" spans="1:13" ht="45" x14ac:dyDescent="0.2">
      <c r="A894" s="878" t="s">
        <v>46</v>
      </c>
      <c r="B894" s="886" t="s">
        <v>91</v>
      </c>
      <c r="C894" s="673" t="s">
        <v>8</v>
      </c>
      <c r="D894" s="68">
        <v>29700</v>
      </c>
      <c r="E894" s="68">
        <v>29700</v>
      </c>
      <c r="F894" s="96">
        <f>E894/D894*100</f>
        <v>100</v>
      </c>
      <c r="G894" s="886" t="s">
        <v>1213</v>
      </c>
      <c r="H894" s="68">
        <f>E894</f>
        <v>29700</v>
      </c>
      <c r="I894" s="886" t="s">
        <v>1393</v>
      </c>
      <c r="J894" s="39"/>
      <c r="K894" s="39"/>
      <c r="L894" s="39"/>
      <c r="M894" s="39"/>
    </row>
    <row r="895" spans="1:13" ht="45" x14ac:dyDescent="0.2">
      <c r="A895" s="915"/>
      <c r="B895" s="911"/>
      <c r="C895" s="673" t="s">
        <v>2</v>
      </c>
      <c r="D895" s="68">
        <v>71702.600000000006</v>
      </c>
      <c r="E895" s="68">
        <v>54966.83</v>
      </c>
      <c r="F895" s="96">
        <f t="shared" si="117"/>
        <v>76.659465626072134</v>
      </c>
      <c r="G895" s="911"/>
      <c r="H895" s="68">
        <f>E895</f>
        <v>54966.83</v>
      </c>
      <c r="I895" s="911"/>
      <c r="J895" s="39"/>
      <c r="K895" s="39"/>
      <c r="L895" s="39"/>
      <c r="M895" s="39"/>
    </row>
    <row r="896" spans="1:13" ht="45" x14ac:dyDescent="0.2">
      <c r="A896" s="879"/>
      <c r="B896" s="887"/>
      <c r="C896" s="673" t="s">
        <v>3</v>
      </c>
      <c r="D896" s="68">
        <v>15841.4</v>
      </c>
      <c r="E896" s="68">
        <v>14793.55</v>
      </c>
      <c r="F896" s="96">
        <f t="shared" si="117"/>
        <v>93.385369979926011</v>
      </c>
      <c r="G896" s="887"/>
      <c r="H896" s="68">
        <f>E896</f>
        <v>14793.55</v>
      </c>
      <c r="I896" s="887"/>
      <c r="J896" s="39"/>
      <c r="K896" s="39"/>
      <c r="L896" s="39"/>
      <c r="M896" s="39"/>
    </row>
    <row r="897" spans="1:13" ht="75" x14ac:dyDescent="0.2">
      <c r="A897" s="758" t="s">
        <v>876</v>
      </c>
      <c r="B897" s="723" t="s">
        <v>1396</v>
      </c>
      <c r="C897" s="673" t="s">
        <v>3</v>
      </c>
      <c r="D897" s="68">
        <v>300</v>
      </c>
      <c r="E897" s="68">
        <v>292.5</v>
      </c>
      <c r="F897" s="96">
        <f t="shared" si="117"/>
        <v>97.5</v>
      </c>
      <c r="G897" s="40"/>
      <c r="H897" s="68">
        <f>E897</f>
        <v>292.5</v>
      </c>
      <c r="I897" s="136" t="s">
        <v>1393</v>
      </c>
      <c r="J897" s="39"/>
      <c r="K897" s="39"/>
      <c r="L897" s="39"/>
      <c r="M897" s="39"/>
    </row>
    <row r="898" spans="1:13" ht="150" x14ac:dyDescent="0.2">
      <c r="A898" s="758" t="s">
        <v>874</v>
      </c>
      <c r="B898" s="723" t="s">
        <v>1214</v>
      </c>
      <c r="C898" s="673" t="s">
        <v>3</v>
      </c>
      <c r="D898" s="68">
        <f>D899+D900+D901+D902</f>
        <v>69498.600000000006</v>
      </c>
      <c r="E898" s="68">
        <f>E899+E900+E901+E902</f>
        <v>68449.709999999992</v>
      </c>
      <c r="F898" s="96">
        <f t="shared" si="117"/>
        <v>98.49077535374812</v>
      </c>
      <c r="G898" s="137"/>
      <c r="H898" s="68">
        <f>H899+H900+H901+H902</f>
        <v>68449.709999999992</v>
      </c>
      <c r="I898" s="136"/>
      <c r="J898" s="39"/>
      <c r="K898" s="39"/>
      <c r="L898" s="39"/>
      <c r="M898" s="39"/>
    </row>
    <row r="899" spans="1:13" ht="105" x14ac:dyDescent="0.2">
      <c r="A899" s="758" t="s">
        <v>875</v>
      </c>
      <c r="B899" s="723" t="s">
        <v>1215</v>
      </c>
      <c r="C899" s="673" t="s">
        <v>3</v>
      </c>
      <c r="D899" s="68">
        <v>2200</v>
      </c>
      <c r="E899" s="68">
        <v>1882.1</v>
      </c>
      <c r="F899" s="96">
        <f t="shared" si="117"/>
        <v>85.55</v>
      </c>
      <c r="G899" s="137" t="s">
        <v>1397</v>
      </c>
      <c r="H899" s="68">
        <f>E899</f>
        <v>1882.1</v>
      </c>
      <c r="I899" s="136" t="s">
        <v>1393</v>
      </c>
      <c r="J899" s="39"/>
      <c r="K899" s="39"/>
      <c r="L899" s="39"/>
      <c r="M899" s="39"/>
    </row>
    <row r="900" spans="1:13" ht="195" x14ac:dyDescent="0.2">
      <c r="A900" s="758" t="s">
        <v>64</v>
      </c>
      <c r="B900" s="723" t="s">
        <v>877</v>
      </c>
      <c r="C900" s="673" t="s">
        <v>3</v>
      </c>
      <c r="D900" s="68">
        <v>18870</v>
      </c>
      <c r="E900" s="68">
        <v>18867.13</v>
      </c>
      <c r="F900" s="96">
        <f t="shared" si="117"/>
        <v>99.984790673025969</v>
      </c>
      <c r="G900" s="137" t="s">
        <v>1216</v>
      </c>
      <c r="H900" s="68">
        <f>E900</f>
        <v>18867.13</v>
      </c>
      <c r="I900" s="761" t="s">
        <v>1282</v>
      </c>
      <c r="J900" s="39"/>
      <c r="K900" s="39"/>
      <c r="L900" s="39"/>
      <c r="M900" s="39"/>
    </row>
    <row r="901" spans="1:13" ht="409.5" x14ac:dyDescent="0.2">
      <c r="A901" s="758" t="s">
        <v>878</v>
      </c>
      <c r="B901" s="723" t="s">
        <v>879</v>
      </c>
      <c r="C901" s="673" t="s">
        <v>3</v>
      </c>
      <c r="D901" s="68">
        <v>43898.6</v>
      </c>
      <c r="E901" s="68">
        <v>43175.95</v>
      </c>
      <c r="F901" s="96">
        <f>E901/D901*100</f>
        <v>98.35381993958805</v>
      </c>
      <c r="G901" s="136" t="s">
        <v>1217</v>
      </c>
      <c r="H901" s="68">
        <f>E901</f>
        <v>43175.95</v>
      </c>
      <c r="I901" s="761" t="s">
        <v>1470</v>
      </c>
      <c r="J901" s="39"/>
      <c r="K901" s="39"/>
      <c r="L901" s="39"/>
      <c r="M901" s="39"/>
    </row>
    <row r="902" spans="1:13" ht="90" x14ac:dyDescent="0.2">
      <c r="A902" s="758" t="s">
        <v>875</v>
      </c>
      <c r="B902" s="723" t="s">
        <v>1218</v>
      </c>
      <c r="C902" s="673" t="s">
        <v>3</v>
      </c>
      <c r="D902" s="68">
        <v>4530</v>
      </c>
      <c r="E902" s="68">
        <v>4524.53</v>
      </c>
      <c r="F902" s="96">
        <f>E902/D902*100</f>
        <v>99.879249448123616</v>
      </c>
      <c r="G902" s="136" t="s">
        <v>1219</v>
      </c>
      <c r="H902" s="68">
        <f>E902</f>
        <v>4524.53</v>
      </c>
      <c r="I902" s="761" t="s">
        <v>1470</v>
      </c>
      <c r="J902" s="39"/>
      <c r="K902" s="39"/>
      <c r="L902" s="39"/>
      <c r="M902" s="39"/>
    </row>
    <row r="903" spans="1:13" x14ac:dyDescent="0.2">
      <c r="A903" s="1255" t="s">
        <v>92</v>
      </c>
      <c r="B903" s="1255"/>
      <c r="C903" s="1255"/>
      <c r="D903" s="1255"/>
      <c r="E903" s="1255"/>
      <c r="F903" s="1255"/>
      <c r="G903" s="1255"/>
      <c r="H903" s="1255"/>
      <c r="I903" s="480"/>
      <c r="J903" s="39"/>
      <c r="K903" s="39"/>
      <c r="L903" s="39"/>
      <c r="M903" s="39"/>
    </row>
    <row r="904" spans="1:13" ht="14.25" x14ac:dyDescent="0.2">
      <c r="A904" s="895"/>
      <c r="B904" s="1205" t="s">
        <v>54</v>
      </c>
      <c r="C904" s="33" t="s">
        <v>1</v>
      </c>
      <c r="D904" s="67">
        <f>D905</f>
        <v>37205</v>
      </c>
      <c r="E904" s="67">
        <f>E905</f>
        <v>36809.33</v>
      </c>
      <c r="F904" s="94">
        <f>E904/D904*100</f>
        <v>98.936513909420782</v>
      </c>
      <c r="G904" s="45"/>
      <c r="H904" s="67">
        <f>H905</f>
        <v>36809.33</v>
      </c>
      <c r="I904" s="481"/>
      <c r="J904" s="39"/>
      <c r="K904" s="39"/>
      <c r="L904" s="39"/>
      <c r="M904" s="39"/>
    </row>
    <row r="905" spans="1:13" ht="71.25" x14ac:dyDescent="0.2">
      <c r="A905" s="1106"/>
      <c r="B905" s="1207"/>
      <c r="C905" s="33" t="s">
        <v>3</v>
      </c>
      <c r="D905" s="67">
        <f>D906</f>
        <v>37205</v>
      </c>
      <c r="E905" s="67">
        <f>E906</f>
        <v>36809.33</v>
      </c>
      <c r="F905" s="94">
        <f>E905/D905*100</f>
        <v>98.936513909420782</v>
      </c>
      <c r="G905" s="45"/>
      <c r="H905" s="67">
        <f t="shared" ref="H905:H917" si="118">E905</f>
        <v>36809.33</v>
      </c>
      <c r="I905" s="156"/>
      <c r="J905" s="39"/>
      <c r="K905" s="39"/>
      <c r="L905" s="39"/>
      <c r="M905" s="39"/>
    </row>
    <row r="906" spans="1:13" ht="99.75" x14ac:dyDescent="0.2">
      <c r="A906" s="725">
        <v>1</v>
      </c>
      <c r="B906" s="747" t="s">
        <v>65</v>
      </c>
      <c r="C906" s="673" t="s">
        <v>3</v>
      </c>
      <c r="D906" s="132">
        <f>D907+D911</f>
        <v>37205</v>
      </c>
      <c r="E906" s="132">
        <f>E907+E911</f>
        <v>36809.33</v>
      </c>
      <c r="F906" s="92">
        <f>E906/D906*100</f>
        <v>98.936513909420782</v>
      </c>
      <c r="G906" s="725"/>
      <c r="H906" s="132">
        <f t="shared" si="118"/>
        <v>36809.33</v>
      </c>
      <c r="I906" s="156"/>
      <c r="J906" s="39"/>
      <c r="K906" s="39"/>
      <c r="L906" s="39"/>
      <c r="M906" s="39"/>
    </row>
    <row r="907" spans="1:13" ht="60" x14ac:dyDescent="0.2">
      <c r="A907" s="725" t="s">
        <v>11</v>
      </c>
      <c r="B907" s="723" t="s">
        <v>66</v>
      </c>
      <c r="C907" s="673" t="s">
        <v>3</v>
      </c>
      <c r="D907" s="132">
        <f>D908+D909+D910</f>
        <v>33505</v>
      </c>
      <c r="E907" s="132">
        <f>E908+E909+E910</f>
        <v>33200.33</v>
      </c>
      <c r="F907" s="96">
        <f t="shared" ref="F907:F917" si="119">E907/D907*100</f>
        <v>99.090673033875547</v>
      </c>
      <c r="G907" s="671"/>
      <c r="H907" s="132">
        <f>E907</f>
        <v>33200.33</v>
      </c>
      <c r="I907" s="757"/>
      <c r="J907" s="39"/>
      <c r="K907" s="39"/>
      <c r="L907" s="39"/>
      <c r="M907" s="39"/>
    </row>
    <row r="908" spans="1:13" ht="120" x14ac:dyDescent="0.2">
      <c r="A908" s="758" t="s">
        <v>67</v>
      </c>
      <c r="B908" s="723" t="s">
        <v>68</v>
      </c>
      <c r="C908" s="673" t="s">
        <v>3</v>
      </c>
      <c r="D908" s="132">
        <v>32686</v>
      </c>
      <c r="E908" s="132">
        <v>32381.71</v>
      </c>
      <c r="F908" s="96">
        <f t="shared" si="119"/>
        <v>99.06905096983418</v>
      </c>
      <c r="G908" s="673" t="s">
        <v>21</v>
      </c>
      <c r="H908" s="132">
        <f t="shared" si="118"/>
        <v>32381.71</v>
      </c>
      <c r="I908" s="723" t="s">
        <v>1470</v>
      </c>
      <c r="J908" s="39"/>
      <c r="K908" s="39"/>
      <c r="L908" s="39"/>
      <c r="M908" s="39"/>
    </row>
    <row r="909" spans="1:13" ht="45" x14ac:dyDescent="0.2">
      <c r="A909" s="758" t="s">
        <v>341</v>
      </c>
      <c r="B909" s="723" t="s">
        <v>1398</v>
      </c>
      <c r="C909" s="673" t="s">
        <v>3</v>
      </c>
      <c r="D909" s="132">
        <v>502</v>
      </c>
      <c r="E909" s="132">
        <v>502</v>
      </c>
      <c r="F909" s="96">
        <f t="shared" si="119"/>
        <v>100</v>
      </c>
      <c r="G909" s="685" t="s">
        <v>1220</v>
      </c>
      <c r="H909" s="132">
        <f>E909</f>
        <v>502</v>
      </c>
      <c r="I909" s="723" t="s">
        <v>1211</v>
      </c>
      <c r="J909" s="39"/>
      <c r="K909" s="39"/>
      <c r="L909" s="39"/>
      <c r="M909" s="39"/>
    </row>
    <row r="910" spans="1:13" ht="60" x14ac:dyDescent="0.2">
      <c r="A910" s="758" t="s">
        <v>344</v>
      </c>
      <c r="B910" s="723" t="s">
        <v>1399</v>
      </c>
      <c r="C910" s="673" t="s">
        <v>3</v>
      </c>
      <c r="D910" s="132">
        <v>317</v>
      </c>
      <c r="E910" s="132">
        <v>316.62</v>
      </c>
      <c r="F910" s="96">
        <f t="shared" si="119"/>
        <v>99.880126182965299</v>
      </c>
      <c r="G910" s="685" t="s">
        <v>1220</v>
      </c>
      <c r="H910" s="132">
        <f>E910</f>
        <v>316.62</v>
      </c>
      <c r="I910" s="723" t="s">
        <v>1211</v>
      </c>
      <c r="J910" s="39"/>
      <c r="K910" s="39"/>
      <c r="L910" s="39"/>
      <c r="M910" s="39"/>
    </row>
    <row r="911" spans="1:13" ht="60" x14ac:dyDescent="0.2">
      <c r="A911" s="725">
        <v>2</v>
      </c>
      <c r="B911" s="723" t="s">
        <v>69</v>
      </c>
      <c r="C911" s="673" t="s">
        <v>3</v>
      </c>
      <c r="D911" s="132">
        <f>D912+D913+D914+D915+D916+D917</f>
        <v>3700</v>
      </c>
      <c r="E911" s="132">
        <f>E912+E913+E914+E915+E916+E917</f>
        <v>3609</v>
      </c>
      <c r="F911" s="96">
        <f t="shared" si="119"/>
        <v>97.540540540540547</v>
      </c>
      <c r="G911" s="723" t="s">
        <v>1221</v>
      </c>
      <c r="H911" s="132">
        <f t="shared" si="118"/>
        <v>3609</v>
      </c>
      <c r="I911" s="723"/>
      <c r="J911" s="39"/>
      <c r="K911" s="39"/>
      <c r="L911" s="39"/>
      <c r="M911" s="39"/>
    </row>
    <row r="912" spans="1:13" ht="105" x14ac:dyDescent="0.2">
      <c r="A912" s="758" t="s">
        <v>15</v>
      </c>
      <c r="B912" s="723" t="s">
        <v>70</v>
      </c>
      <c r="C912" s="673" t="s">
        <v>3</v>
      </c>
      <c r="D912" s="132">
        <v>55</v>
      </c>
      <c r="E912" s="132">
        <v>54.5</v>
      </c>
      <c r="F912" s="96">
        <f t="shared" si="119"/>
        <v>99.090909090909093</v>
      </c>
      <c r="G912" s="723" t="s">
        <v>94</v>
      </c>
      <c r="H912" s="132">
        <f t="shared" si="118"/>
        <v>54.5</v>
      </c>
      <c r="I912" s="723" t="s">
        <v>1211</v>
      </c>
      <c r="J912" s="39"/>
      <c r="K912" s="39"/>
      <c r="L912" s="39"/>
      <c r="M912" s="39"/>
    </row>
    <row r="913" spans="1:13" ht="165" x14ac:dyDescent="0.2">
      <c r="A913" s="758" t="s">
        <v>59</v>
      </c>
      <c r="B913" s="723" t="s">
        <v>71</v>
      </c>
      <c r="C913" s="673" t="s">
        <v>3</v>
      </c>
      <c r="D913" s="132">
        <v>83</v>
      </c>
      <c r="E913" s="132">
        <v>73.12</v>
      </c>
      <c r="F913" s="96">
        <f t="shared" si="119"/>
        <v>88.096385542168676</v>
      </c>
      <c r="G913" s="723" t="s">
        <v>1222</v>
      </c>
      <c r="H913" s="132">
        <f t="shared" si="118"/>
        <v>73.12</v>
      </c>
      <c r="I913" s="136" t="s">
        <v>1393</v>
      </c>
      <c r="K913" s="39"/>
      <c r="L913" s="39"/>
      <c r="M913" s="39"/>
    </row>
    <row r="914" spans="1:13" ht="195" x14ac:dyDescent="0.2">
      <c r="A914" s="758" t="s">
        <v>44</v>
      </c>
      <c r="B914" s="723" t="s">
        <v>72</v>
      </c>
      <c r="C914" s="673" t="s">
        <v>3</v>
      </c>
      <c r="D914" s="132">
        <v>188</v>
      </c>
      <c r="E914" s="132">
        <v>180.1</v>
      </c>
      <c r="F914" s="96">
        <f t="shared" si="119"/>
        <v>95.797872340425528</v>
      </c>
      <c r="G914" s="723" t="s">
        <v>1223</v>
      </c>
      <c r="H914" s="132">
        <f t="shared" si="118"/>
        <v>180.1</v>
      </c>
      <c r="I914" s="136" t="s">
        <v>1393</v>
      </c>
      <c r="K914" s="39"/>
      <c r="L914" s="39"/>
      <c r="M914" s="39"/>
    </row>
    <row r="915" spans="1:13" ht="105" x14ac:dyDescent="0.2">
      <c r="A915" s="758" t="s">
        <v>62</v>
      </c>
      <c r="B915" s="723" t="s">
        <v>73</v>
      </c>
      <c r="C915" s="673" t="s">
        <v>3</v>
      </c>
      <c r="D915" s="132">
        <v>37</v>
      </c>
      <c r="E915" s="132">
        <v>36.880000000000003</v>
      </c>
      <c r="F915" s="96">
        <f t="shared" si="119"/>
        <v>99.675675675675677</v>
      </c>
      <c r="G915" s="723" t="s">
        <v>94</v>
      </c>
      <c r="H915" s="132">
        <f t="shared" si="118"/>
        <v>36.880000000000003</v>
      </c>
      <c r="I915" s="136" t="s">
        <v>1393</v>
      </c>
      <c r="K915" s="39"/>
      <c r="L915" s="39"/>
      <c r="M915" s="39"/>
    </row>
    <row r="916" spans="1:13" ht="195" x14ac:dyDescent="0.2">
      <c r="A916" s="758" t="s">
        <v>74</v>
      </c>
      <c r="B916" s="723" t="s">
        <v>75</v>
      </c>
      <c r="C916" s="673" t="s">
        <v>3</v>
      </c>
      <c r="D916" s="68">
        <v>655</v>
      </c>
      <c r="E916" s="68">
        <v>582.9</v>
      </c>
      <c r="F916" s="96">
        <f t="shared" si="119"/>
        <v>88.992366412213741</v>
      </c>
      <c r="G916" s="723" t="s">
        <v>94</v>
      </c>
      <c r="H916" s="132">
        <f t="shared" si="118"/>
        <v>582.9</v>
      </c>
      <c r="I916" s="136" t="s">
        <v>1393</v>
      </c>
      <c r="K916" s="39"/>
      <c r="L916" s="39"/>
      <c r="M916" s="39"/>
    </row>
    <row r="917" spans="1:13" ht="300" x14ac:dyDescent="0.2">
      <c r="A917" s="758" t="s">
        <v>76</v>
      </c>
      <c r="B917" s="723" t="s">
        <v>77</v>
      </c>
      <c r="C917" s="673" t="s">
        <v>3</v>
      </c>
      <c r="D917" s="132">
        <v>2682</v>
      </c>
      <c r="E917" s="132">
        <v>2681.5</v>
      </c>
      <c r="F917" s="96">
        <f t="shared" si="119"/>
        <v>99.981357196122303</v>
      </c>
      <c r="G917" s="723" t="s">
        <v>95</v>
      </c>
      <c r="H917" s="132">
        <f t="shared" si="118"/>
        <v>2681.5</v>
      </c>
      <c r="I917" s="723" t="s">
        <v>1211</v>
      </c>
      <c r="K917" s="39"/>
      <c r="L917" s="39"/>
      <c r="M917" s="39"/>
    </row>
    <row r="918" spans="1:13" ht="14.25" x14ac:dyDescent="0.2">
      <c r="A918" s="1199" t="s">
        <v>266</v>
      </c>
      <c r="B918" s="1451"/>
      <c r="C918" s="1451"/>
      <c r="D918" s="1451"/>
      <c r="E918" s="1451"/>
      <c r="F918" s="1451"/>
      <c r="G918" s="1451"/>
      <c r="H918" s="1451"/>
      <c r="I918" s="1452"/>
      <c r="J918" s="624"/>
      <c r="K918" s="39"/>
      <c r="L918" s="39"/>
      <c r="M918" s="39"/>
    </row>
    <row r="919" spans="1:13" ht="14.25" x14ac:dyDescent="0.2">
      <c r="A919" s="1477"/>
      <c r="B919" s="912" t="s">
        <v>19</v>
      </c>
      <c r="C919" s="33" t="s">
        <v>267</v>
      </c>
      <c r="D919" s="31">
        <f>SUM(D920:D923)</f>
        <v>171010.1</v>
      </c>
      <c r="E919" s="67">
        <f>SUM(E920:E923)</f>
        <v>170996.6</v>
      </c>
      <c r="F919" s="519">
        <f t="shared" ref="F919:F982" si="120">E919/D919*100</f>
        <v>99.992105729427678</v>
      </c>
      <c r="G919" s="494"/>
      <c r="H919" s="474">
        <f>SUM(H920:H923)</f>
        <v>170996.6</v>
      </c>
      <c r="I919" s="1171"/>
      <c r="K919" s="39"/>
      <c r="L919" s="39"/>
      <c r="M919" s="39"/>
    </row>
    <row r="920" spans="1:13" ht="42.75" x14ac:dyDescent="0.2">
      <c r="A920" s="1478"/>
      <c r="B920" s="913"/>
      <c r="C920" s="33" t="s">
        <v>8</v>
      </c>
      <c r="D920" s="31">
        <f>D926+D988</f>
        <v>49813.700000000004</v>
      </c>
      <c r="E920" s="67">
        <f>E926+E988</f>
        <v>49813.700000000004</v>
      </c>
      <c r="F920" s="519">
        <f t="shared" si="120"/>
        <v>100</v>
      </c>
      <c r="G920" s="495"/>
      <c r="H920" s="474">
        <f>H926+H988</f>
        <v>49813.700000000004</v>
      </c>
      <c r="I920" s="1171"/>
      <c r="K920" s="39"/>
      <c r="L920" s="39"/>
      <c r="M920" s="39"/>
    </row>
    <row r="921" spans="1:13" ht="57" x14ac:dyDescent="0.2">
      <c r="A921" s="1478"/>
      <c r="B921" s="913"/>
      <c r="C921" s="33" t="s">
        <v>2</v>
      </c>
      <c r="D921" s="31">
        <f>D927+D989</f>
        <v>117346.2</v>
      </c>
      <c r="E921" s="67">
        <f>E927+E989</f>
        <v>117332.7</v>
      </c>
      <c r="F921" s="519">
        <f t="shared" si="120"/>
        <v>99.988495579746086</v>
      </c>
      <c r="G921" s="495"/>
      <c r="H921" s="474">
        <f>H927+H989</f>
        <v>117332.7</v>
      </c>
      <c r="I921" s="1171"/>
      <c r="K921" s="39"/>
      <c r="L921" s="39"/>
      <c r="M921" s="39"/>
    </row>
    <row r="922" spans="1:13" ht="57" x14ac:dyDescent="0.2">
      <c r="A922" s="1478"/>
      <c r="B922" s="913"/>
      <c r="C922" s="33" t="s">
        <v>1229</v>
      </c>
      <c r="D922" s="31">
        <f>D990</f>
        <v>1036.5</v>
      </c>
      <c r="E922" s="67">
        <f>E990</f>
        <v>1036.5</v>
      </c>
      <c r="F922" s="519">
        <f t="shared" si="120"/>
        <v>100</v>
      </c>
      <c r="G922" s="495"/>
      <c r="H922" s="474">
        <f>H990</f>
        <v>1036.5</v>
      </c>
      <c r="I922" s="1171"/>
      <c r="K922" s="39"/>
      <c r="L922" s="39"/>
      <c r="M922" s="39"/>
    </row>
    <row r="923" spans="1:13" ht="28.5" x14ac:dyDescent="0.2">
      <c r="A923" s="1479"/>
      <c r="B923" s="914"/>
      <c r="C923" s="33" t="s">
        <v>268</v>
      </c>
      <c r="D923" s="31">
        <f>D928+D991</f>
        <v>2813.7</v>
      </c>
      <c r="E923" s="67">
        <f>E928+E991</f>
        <v>2813.7</v>
      </c>
      <c r="F923" s="519">
        <f t="shared" si="120"/>
        <v>100</v>
      </c>
      <c r="G923" s="495"/>
      <c r="H923" s="474">
        <f>H928+H991</f>
        <v>2813.7</v>
      </c>
      <c r="I923" s="1171"/>
      <c r="K923" s="39"/>
      <c r="L923" s="39"/>
      <c r="M923" s="39"/>
    </row>
    <row r="924" spans="1:13" x14ac:dyDescent="0.2">
      <c r="A924" s="889" t="s">
        <v>1230</v>
      </c>
      <c r="B924" s="1170"/>
      <c r="C924" s="1170"/>
      <c r="D924" s="1170"/>
      <c r="E924" s="1170"/>
      <c r="F924" s="1170"/>
      <c r="G924" s="1170"/>
      <c r="H924" s="1170"/>
      <c r="I924" s="673"/>
      <c r="K924" s="39"/>
      <c r="L924" s="39"/>
      <c r="M924" s="39"/>
    </row>
    <row r="925" spans="1:13" x14ac:dyDescent="0.2">
      <c r="A925" s="1477"/>
      <c r="B925" s="912" t="s">
        <v>54</v>
      </c>
      <c r="C925" s="33" t="s">
        <v>267</v>
      </c>
      <c r="D925" s="31">
        <f>SUM(D926:D928)</f>
        <v>167414.29999999999</v>
      </c>
      <c r="E925" s="67">
        <f>SUM(E926:E928)</f>
        <v>167400.79999999999</v>
      </c>
      <c r="F925" s="519">
        <f t="shared" si="120"/>
        <v>99.991936172716436</v>
      </c>
      <c r="G925" s="495"/>
      <c r="H925" s="474">
        <f>SUM(H926:H928)</f>
        <v>167400.79999999999</v>
      </c>
      <c r="I925" s="673"/>
      <c r="K925" s="39"/>
      <c r="L925" s="39"/>
      <c r="M925" s="39"/>
    </row>
    <row r="926" spans="1:13" ht="42.75" x14ac:dyDescent="0.2">
      <c r="A926" s="1478"/>
      <c r="B926" s="913"/>
      <c r="C926" s="33" t="s">
        <v>8</v>
      </c>
      <c r="D926" s="31">
        <f>D930+D948+D963</f>
        <v>48777.3</v>
      </c>
      <c r="E926" s="31">
        <f>E930+E948+E963</f>
        <v>48777.3</v>
      </c>
      <c r="F926" s="519">
        <f t="shared" si="120"/>
        <v>100</v>
      </c>
      <c r="G926" s="623"/>
      <c r="H926" s="31">
        <f>H930+H948+H963</f>
        <v>48777.3</v>
      </c>
      <c r="I926" s="673"/>
      <c r="K926" s="39"/>
      <c r="L926" s="39"/>
      <c r="M926" s="39"/>
    </row>
    <row r="927" spans="1:13" ht="57" x14ac:dyDescent="0.2">
      <c r="A927" s="1478"/>
      <c r="B927" s="913"/>
      <c r="C927" s="33" t="s">
        <v>2</v>
      </c>
      <c r="D927" s="31">
        <f>D931+D949+D964+D975+D980</f>
        <v>116902</v>
      </c>
      <c r="E927" s="31">
        <f>E931+E949+E964+E975+E980</f>
        <v>116888.5</v>
      </c>
      <c r="F927" s="519">
        <f t="shared" si="120"/>
        <v>99.988451865665269</v>
      </c>
      <c r="G927" s="623"/>
      <c r="H927" s="31">
        <f>H931+H949+H964+H975+H980</f>
        <v>116888.5</v>
      </c>
      <c r="I927" s="673"/>
      <c r="K927" s="39"/>
      <c r="L927" s="39"/>
      <c r="M927" s="39"/>
    </row>
    <row r="928" spans="1:13" ht="28.5" x14ac:dyDescent="0.2">
      <c r="A928" s="1479"/>
      <c r="B928" s="914"/>
      <c r="C928" s="33" t="s">
        <v>268</v>
      </c>
      <c r="D928" s="31">
        <f>D932</f>
        <v>1735</v>
      </c>
      <c r="E928" s="67">
        <f t="shared" ref="D928:E931" si="121">E932</f>
        <v>1735</v>
      </c>
      <c r="F928" s="519">
        <f t="shared" si="120"/>
        <v>100</v>
      </c>
      <c r="G928" s="495"/>
      <c r="H928" s="474">
        <f>H932</f>
        <v>1735</v>
      </c>
      <c r="I928" s="673"/>
      <c r="K928" s="39"/>
      <c r="L928" s="39"/>
      <c r="M928" s="39"/>
    </row>
    <row r="929" spans="1:13" x14ac:dyDescent="0.2">
      <c r="A929" s="892">
        <v>1</v>
      </c>
      <c r="B929" s="912" t="s">
        <v>269</v>
      </c>
      <c r="C929" s="673" t="s">
        <v>267</v>
      </c>
      <c r="D929" s="30">
        <f t="shared" si="121"/>
        <v>43036</v>
      </c>
      <c r="E929" s="132">
        <f t="shared" si="121"/>
        <v>43036</v>
      </c>
      <c r="F929" s="390">
        <f t="shared" si="120"/>
        <v>100</v>
      </c>
      <c r="G929" s="46"/>
      <c r="H929" s="475">
        <f>H933</f>
        <v>43036</v>
      </c>
      <c r="I929" s="204"/>
      <c r="J929" s="39"/>
      <c r="K929" s="39"/>
      <c r="L929" s="39"/>
      <c r="M929" s="39"/>
    </row>
    <row r="930" spans="1:13" ht="45" x14ac:dyDescent="0.2">
      <c r="A930" s="893"/>
      <c r="B930" s="913"/>
      <c r="C930" s="673" t="s">
        <v>8</v>
      </c>
      <c r="D930" s="30">
        <f t="shared" si="121"/>
        <v>17840</v>
      </c>
      <c r="E930" s="132">
        <f t="shared" si="121"/>
        <v>17840</v>
      </c>
      <c r="F930" s="390">
        <f t="shared" si="120"/>
        <v>100</v>
      </c>
      <c r="G930" s="46"/>
      <c r="H930" s="475">
        <f>H934</f>
        <v>17840</v>
      </c>
      <c r="I930" s="204"/>
      <c r="J930" s="39"/>
      <c r="K930" s="39"/>
      <c r="L930" s="39"/>
      <c r="M930" s="39"/>
    </row>
    <row r="931" spans="1:13" ht="45" x14ac:dyDescent="0.2">
      <c r="A931" s="893"/>
      <c r="B931" s="913"/>
      <c r="C931" s="673" t="s">
        <v>2</v>
      </c>
      <c r="D931" s="30">
        <f t="shared" si="121"/>
        <v>23461</v>
      </c>
      <c r="E931" s="132">
        <f t="shared" si="121"/>
        <v>23461</v>
      </c>
      <c r="F931" s="390">
        <f t="shared" si="120"/>
        <v>100</v>
      </c>
      <c r="G931" s="46"/>
      <c r="H931" s="475">
        <f>H935</f>
        <v>23461</v>
      </c>
      <c r="I931" s="204"/>
      <c r="J931" s="39"/>
      <c r="K931" s="39"/>
      <c r="L931" s="39"/>
      <c r="M931" s="39"/>
    </row>
    <row r="932" spans="1:13" ht="30" x14ac:dyDescent="0.2">
      <c r="A932" s="894"/>
      <c r="B932" s="914"/>
      <c r="C932" s="673" t="s">
        <v>268</v>
      </c>
      <c r="D932" s="30">
        <f>D936</f>
        <v>1735</v>
      </c>
      <c r="E932" s="132">
        <f>E936</f>
        <v>1735</v>
      </c>
      <c r="F932" s="390">
        <f t="shared" si="120"/>
        <v>100</v>
      </c>
      <c r="G932" s="46"/>
      <c r="H932" s="475">
        <f>H936</f>
        <v>1735</v>
      </c>
      <c r="I932" s="204"/>
      <c r="J932" s="39"/>
      <c r="K932" s="39"/>
      <c r="L932" s="39"/>
      <c r="M932" s="39"/>
    </row>
    <row r="933" spans="1:13" x14ac:dyDescent="0.2">
      <c r="A933" s="892" t="s">
        <v>11</v>
      </c>
      <c r="B933" s="1172" t="s">
        <v>270</v>
      </c>
      <c r="C933" s="673" t="s">
        <v>267</v>
      </c>
      <c r="D933" s="30">
        <f>SUM(D934:D936)</f>
        <v>43036</v>
      </c>
      <c r="E933" s="132">
        <f>SUM(E934:E936)</f>
        <v>43036</v>
      </c>
      <c r="F933" s="390">
        <f t="shared" si="120"/>
        <v>100</v>
      </c>
      <c r="G933" s="459"/>
      <c r="H933" s="475">
        <f>SUM(H934:H936)</f>
        <v>43036</v>
      </c>
      <c r="I933" s="204"/>
      <c r="J933" s="39"/>
      <c r="K933" s="39"/>
      <c r="L933" s="39"/>
      <c r="M933" s="39"/>
    </row>
    <row r="934" spans="1:13" ht="45" x14ac:dyDescent="0.2">
      <c r="A934" s="893"/>
      <c r="B934" s="1172"/>
      <c r="C934" s="673" t="s">
        <v>8</v>
      </c>
      <c r="D934" s="30">
        <f>D938+D941+D945</f>
        <v>17840</v>
      </c>
      <c r="E934" s="132">
        <f>E938+E941+E945</f>
        <v>17840</v>
      </c>
      <c r="F934" s="390">
        <f t="shared" si="120"/>
        <v>100</v>
      </c>
      <c r="G934" s="496"/>
      <c r="H934" s="475">
        <f>H938+H941+H945</f>
        <v>17840</v>
      </c>
      <c r="I934" s="204"/>
      <c r="J934" s="39"/>
      <c r="K934" s="39"/>
      <c r="L934" s="39"/>
      <c r="M934" s="39"/>
    </row>
    <row r="935" spans="1:13" ht="45" x14ac:dyDescent="0.2">
      <c r="A935" s="893"/>
      <c r="B935" s="1172"/>
      <c r="C935" s="673" t="s">
        <v>2</v>
      </c>
      <c r="D935" s="30">
        <f>D939+D942+D946</f>
        <v>23461</v>
      </c>
      <c r="E935" s="132">
        <f>E939+E942+E946</f>
        <v>23461</v>
      </c>
      <c r="F935" s="390">
        <f t="shared" si="120"/>
        <v>100</v>
      </c>
      <c r="G935" s="496"/>
      <c r="H935" s="475">
        <f>H939+H942+H946</f>
        <v>23461</v>
      </c>
      <c r="I935" s="204"/>
      <c r="J935" s="39"/>
      <c r="K935" s="39"/>
      <c r="L935" s="39"/>
      <c r="M935" s="39"/>
    </row>
    <row r="936" spans="1:13" ht="30" x14ac:dyDescent="0.2">
      <c r="A936" s="894"/>
      <c r="B936" s="1172"/>
      <c r="C936" s="673" t="s">
        <v>268</v>
      </c>
      <c r="D936" s="30">
        <f>D943</f>
        <v>1735</v>
      </c>
      <c r="E936" s="132">
        <f>E943</f>
        <v>1735</v>
      </c>
      <c r="F936" s="390">
        <f t="shared" si="120"/>
        <v>100</v>
      </c>
      <c r="G936" s="46"/>
      <c r="H936" s="475">
        <f>H943</f>
        <v>1735</v>
      </c>
      <c r="I936" s="204"/>
      <c r="J936" s="39"/>
      <c r="K936" s="39"/>
      <c r="L936" s="39"/>
      <c r="M936" s="39"/>
    </row>
    <row r="937" spans="1:13" x14ac:dyDescent="0.2">
      <c r="A937" s="892" t="s">
        <v>12</v>
      </c>
      <c r="B937" s="1172" t="s">
        <v>271</v>
      </c>
      <c r="C937" s="673" t="s">
        <v>267</v>
      </c>
      <c r="D937" s="30">
        <f>SUM(D938:D939)</f>
        <v>35403</v>
      </c>
      <c r="E937" s="132">
        <f>SUM(E938:E939)</f>
        <v>35403</v>
      </c>
      <c r="F937" s="390">
        <f t="shared" si="120"/>
        <v>100</v>
      </c>
      <c r="G937" s="1284" t="s">
        <v>272</v>
      </c>
      <c r="H937" s="475">
        <f>SUM(H938:H939)</f>
        <v>35403</v>
      </c>
      <c r="I937" s="886" t="s">
        <v>1282</v>
      </c>
      <c r="J937" s="39"/>
      <c r="K937" s="39"/>
      <c r="L937" s="39"/>
      <c r="M937" s="39"/>
    </row>
    <row r="938" spans="1:13" ht="45" x14ac:dyDescent="0.2">
      <c r="A938" s="893"/>
      <c r="B938" s="1172"/>
      <c r="C938" s="673" t="s">
        <v>8</v>
      </c>
      <c r="D938" s="30">
        <v>13290</v>
      </c>
      <c r="E938" s="132">
        <v>13290</v>
      </c>
      <c r="F938" s="390">
        <f t="shared" si="120"/>
        <v>100</v>
      </c>
      <c r="G938" s="1656"/>
      <c r="H938" s="132">
        <f>E938</f>
        <v>13290</v>
      </c>
      <c r="I938" s="911"/>
      <c r="J938" s="39"/>
      <c r="K938" s="39"/>
      <c r="L938" s="39"/>
      <c r="M938" s="39"/>
    </row>
    <row r="939" spans="1:13" ht="45" x14ac:dyDescent="0.2">
      <c r="A939" s="894"/>
      <c r="B939" s="1172"/>
      <c r="C939" s="673" t="s">
        <v>2</v>
      </c>
      <c r="D939" s="30">
        <v>22113</v>
      </c>
      <c r="E939" s="132">
        <v>22113</v>
      </c>
      <c r="F939" s="390">
        <f t="shared" si="120"/>
        <v>100</v>
      </c>
      <c r="G939" s="1657"/>
      <c r="H939" s="132">
        <f>E939</f>
        <v>22113</v>
      </c>
      <c r="I939" s="887"/>
      <c r="J939" s="39"/>
      <c r="K939" s="39"/>
      <c r="L939" s="39"/>
      <c r="M939" s="39"/>
    </row>
    <row r="940" spans="1:13" x14ac:dyDescent="0.2">
      <c r="A940" s="892" t="s">
        <v>100</v>
      </c>
      <c r="B940" s="1172" t="s">
        <v>273</v>
      </c>
      <c r="C940" s="673" t="s">
        <v>267</v>
      </c>
      <c r="D940" s="30">
        <f>SUM(D941:D943)</f>
        <v>2806</v>
      </c>
      <c r="E940" s="132">
        <f>SUM(E941:E943)</f>
        <v>2806</v>
      </c>
      <c r="F940" s="390">
        <f t="shared" si="120"/>
        <v>100</v>
      </c>
      <c r="G940" s="1284" t="s">
        <v>1608</v>
      </c>
      <c r="H940" s="475">
        <f>SUM(H941:H943)</f>
        <v>2806</v>
      </c>
      <c r="I940" s="970" t="s">
        <v>1282</v>
      </c>
      <c r="J940" s="39"/>
      <c r="K940" s="39"/>
      <c r="L940" s="39"/>
      <c r="M940" s="39"/>
    </row>
    <row r="941" spans="1:13" ht="45" x14ac:dyDescent="0.2">
      <c r="A941" s="893"/>
      <c r="B941" s="1172"/>
      <c r="C941" s="673" t="s">
        <v>8</v>
      </c>
      <c r="D941" s="30">
        <v>688</v>
      </c>
      <c r="E941" s="132">
        <v>688</v>
      </c>
      <c r="F941" s="390">
        <f t="shared" si="120"/>
        <v>100</v>
      </c>
      <c r="G941" s="1656"/>
      <c r="H941" s="475">
        <f>E941</f>
        <v>688</v>
      </c>
      <c r="I941" s="970"/>
      <c r="J941" s="39"/>
      <c r="K941" s="39"/>
      <c r="L941" s="39"/>
      <c r="M941" s="39"/>
    </row>
    <row r="942" spans="1:13" ht="45" x14ac:dyDescent="0.2">
      <c r="A942" s="893"/>
      <c r="B942" s="1172"/>
      <c r="C942" s="673" t="s">
        <v>2</v>
      </c>
      <c r="D942" s="30">
        <v>383</v>
      </c>
      <c r="E942" s="132">
        <v>383</v>
      </c>
      <c r="F942" s="390">
        <f t="shared" si="120"/>
        <v>100</v>
      </c>
      <c r="G942" s="1656"/>
      <c r="H942" s="475">
        <f>E942</f>
        <v>383</v>
      </c>
      <c r="I942" s="970"/>
      <c r="J942" s="39"/>
      <c r="K942" s="39"/>
      <c r="L942" s="39"/>
      <c r="M942" s="39"/>
    </row>
    <row r="943" spans="1:13" ht="30" x14ac:dyDescent="0.2">
      <c r="A943" s="894"/>
      <c r="B943" s="1172"/>
      <c r="C943" s="673" t="s">
        <v>268</v>
      </c>
      <c r="D943" s="30">
        <v>1735</v>
      </c>
      <c r="E943" s="132">
        <v>1735</v>
      </c>
      <c r="F943" s="390">
        <f t="shared" si="120"/>
        <v>100</v>
      </c>
      <c r="G943" s="1657"/>
      <c r="H943" s="475">
        <f>E943</f>
        <v>1735</v>
      </c>
      <c r="I943" s="970"/>
      <c r="J943" s="39"/>
      <c r="K943" s="39"/>
      <c r="L943" s="39"/>
      <c r="M943" s="39"/>
    </row>
    <row r="944" spans="1:13" x14ac:dyDescent="0.2">
      <c r="A944" s="892" t="s">
        <v>101</v>
      </c>
      <c r="B944" s="886" t="s">
        <v>274</v>
      </c>
      <c r="C944" s="673" t="s">
        <v>267</v>
      </c>
      <c r="D944" s="30">
        <f>SUM(D945:D946)</f>
        <v>4827</v>
      </c>
      <c r="E944" s="132">
        <f>SUM(E945:E946)</f>
        <v>4827</v>
      </c>
      <c r="F944" s="390">
        <f t="shared" si="120"/>
        <v>100</v>
      </c>
      <c r="G944" s="1658" t="s">
        <v>1609</v>
      </c>
      <c r="H944" s="475">
        <f>SUM(H945:H946)</f>
        <v>4827</v>
      </c>
      <c r="I944" s="970" t="s">
        <v>1282</v>
      </c>
      <c r="J944" s="39"/>
      <c r="K944" s="39"/>
      <c r="L944" s="39"/>
      <c r="M944" s="39"/>
    </row>
    <row r="945" spans="1:13" ht="45" x14ac:dyDescent="0.2">
      <c r="A945" s="893"/>
      <c r="B945" s="911"/>
      <c r="C945" s="673" t="s">
        <v>8</v>
      </c>
      <c r="D945" s="30">
        <v>3862</v>
      </c>
      <c r="E945" s="132">
        <v>3862</v>
      </c>
      <c r="F945" s="390">
        <f t="shared" si="120"/>
        <v>100</v>
      </c>
      <c r="G945" s="1659"/>
      <c r="H945" s="475">
        <f>E945</f>
        <v>3862</v>
      </c>
      <c r="I945" s="970"/>
      <c r="J945" s="39"/>
      <c r="K945" s="39"/>
      <c r="L945" s="39"/>
      <c r="M945" s="39"/>
    </row>
    <row r="946" spans="1:13" ht="45" x14ac:dyDescent="0.2">
      <c r="A946" s="894"/>
      <c r="B946" s="887"/>
      <c r="C946" s="673" t="s">
        <v>2</v>
      </c>
      <c r="D946" s="30">
        <v>965</v>
      </c>
      <c r="E946" s="132">
        <v>965</v>
      </c>
      <c r="F946" s="390">
        <f t="shared" si="120"/>
        <v>100</v>
      </c>
      <c r="G946" s="1660"/>
      <c r="H946" s="475">
        <f>E946</f>
        <v>965</v>
      </c>
      <c r="I946" s="970"/>
      <c r="J946" s="39"/>
      <c r="K946" s="39"/>
      <c r="L946" s="39"/>
      <c r="M946" s="39"/>
    </row>
    <row r="947" spans="1:13" x14ac:dyDescent="0.2">
      <c r="A947" s="892">
        <v>2</v>
      </c>
      <c r="B947" s="1190" t="s">
        <v>275</v>
      </c>
      <c r="C947" s="673" t="s">
        <v>267</v>
      </c>
      <c r="D947" s="30">
        <f>SUM(D948:D949)</f>
        <v>12871.4</v>
      </c>
      <c r="E947" s="460">
        <f>SUM(E948:E949)</f>
        <v>12871.4</v>
      </c>
      <c r="F947" s="390">
        <f t="shared" si="120"/>
        <v>100</v>
      </c>
      <c r="G947" s="46"/>
      <c r="H947" s="476">
        <f>SUM(H948:H949)</f>
        <v>12871.4</v>
      </c>
      <c r="I947" s="204"/>
      <c r="J947" s="39"/>
      <c r="K947" s="39"/>
      <c r="L947" s="39"/>
      <c r="M947" s="39"/>
    </row>
    <row r="948" spans="1:13" ht="45" x14ac:dyDescent="0.2">
      <c r="A948" s="893"/>
      <c r="B948" s="1190"/>
      <c r="C948" s="673" t="s">
        <v>8</v>
      </c>
      <c r="D948" s="30">
        <f>D951</f>
        <v>1282.9000000000001</v>
      </c>
      <c r="E948" s="460">
        <f>E951</f>
        <v>1282.9000000000001</v>
      </c>
      <c r="F948" s="390">
        <f t="shared" si="120"/>
        <v>100</v>
      </c>
      <c r="G948" s="46"/>
      <c r="H948" s="476">
        <f>H951</f>
        <v>1282.9000000000001</v>
      </c>
      <c r="I948" s="204"/>
      <c r="J948" s="39"/>
      <c r="K948" s="39"/>
      <c r="L948" s="39"/>
      <c r="M948" s="39"/>
    </row>
    <row r="949" spans="1:13" ht="45" x14ac:dyDescent="0.2">
      <c r="A949" s="894"/>
      <c r="B949" s="1190"/>
      <c r="C949" s="673" t="s">
        <v>2</v>
      </c>
      <c r="D949" s="30">
        <f>D952</f>
        <v>11588.5</v>
      </c>
      <c r="E949" s="460">
        <f>E952</f>
        <v>11588.5</v>
      </c>
      <c r="F949" s="390">
        <f t="shared" si="120"/>
        <v>100</v>
      </c>
      <c r="G949" s="46"/>
      <c r="H949" s="476">
        <f>H952</f>
        <v>11588.5</v>
      </c>
      <c r="I949" s="204"/>
      <c r="J949" s="39"/>
      <c r="K949" s="39"/>
      <c r="L949" s="39"/>
      <c r="M949" s="39"/>
    </row>
    <row r="950" spans="1:13" x14ac:dyDescent="0.2">
      <c r="A950" s="1175" t="s">
        <v>17</v>
      </c>
      <c r="B950" s="1172" t="s">
        <v>276</v>
      </c>
      <c r="C950" s="673" t="s">
        <v>267</v>
      </c>
      <c r="D950" s="30">
        <f>SUM(D951:D952)</f>
        <v>12871.4</v>
      </c>
      <c r="E950" s="460">
        <f>SUM(E951:E952)</f>
        <v>12871.4</v>
      </c>
      <c r="F950" s="390">
        <f t="shared" si="120"/>
        <v>100</v>
      </c>
      <c r="G950" s="46"/>
      <c r="H950" s="476">
        <f>SUM(H951:H952)</f>
        <v>12871.4</v>
      </c>
      <c r="I950" s="204"/>
      <c r="J950" s="39"/>
      <c r="K950" s="39"/>
      <c r="L950" s="39"/>
      <c r="M950" s="39"/>
    </row>
    <row r="951" spans="1:13" ht="45" x14ac:dyDescent="0.2">
      <c r="A951" s="893"/>
      <c r="B951" s="1172"/>
      <c r="C951" s="673" t="s">
        <v>8</v>
      </c>
      <c r="D951" s="30">
        <f>D957+D960</f>
        <v>1282.9000000000001</v>
      </c>
      <c r="E951" s="460">
        <f>E957+E960</f>
        <v>1282.9000000000001</v>
      </c>
      <c r="F951" s="390">
        <f t="shared" si="120"/>
        <v>100</v>
      </c>
      <c r="G951" s="46"/>
      <c r="H951" s="476">
        <f>H957+H960</f>
        <v>1282.9000000000001</v>
      </c>
      <c r="I951" s="204"/>
      <c r="J951" s="39"/>
      <c r="K951" s="39"/>
      <c r="L951" s="39"/>
      <c r="M951" s="39"/>
    </row>
    <row r="952" spans="1:13" ht="45" x14ac:dyDescent="0.2">
      <c r="A952" s="894"/>
      <c r="B952" s="1172"/>
      <c r="C952" s="673" t="s">
        <v>2</v>
      </c>
      <c r="D952" s="30">
        <f>D955+D958+D961</f>
        <v>11588.5</v>
      </c>
      <c r="E952" s="460">
        <f>E955+E958+E961</f>
        <v>11588.5</v>
      </c>
      <c r="F952" s="390">
        <f t="shared" si="120"/>
        <v>100</v>
      </c>
      <c r="G952" s="46"/>
      <c r="H952" s="476">
        <f>H955+H958+H961</f>
        <v>11588.5</v>
      </c>
      <c r="I952" s="204"/>
      <c r="J952" s="39"/>
      <c r="K952" s="39"/>
      <c r="L952" s="39"/>
      <c r="M952" s="39"/>
    </row>
    <row r="953" spans="1:13" x14ac:dyDescent="0.2">
      <c r="A953" s="1175" t="s">
        <v>18</v>
      </c>
      <c r="B953" s="1172" t="s">
        <v>277</v>
      </c>
      <c r="C953" s="673" t="s">
        <v>267</v>
      </c>
      <c r="D953" s="30">
        <f>SUM(D954:D955)</f>
        <v>9993.5</v>
      </c>
      <c r="E953" s="132">
        <f>SUM(E954:E955)</f>
        <v>9993.5</v>
      </c>
      <c r="F953" s="390">
        <f t="shared" si="120"/>
        <v>100</v>
      </c>
      <c r="G953" s="886" t="s">
        <v>1611</v>
      </c>
      <c r="H953" s="475">
        <f>SUM(H954:H955)</f>
        <v>9993.5</v>
      </c>
      <c r="I953" s="970" t="s">
        <v>1282</v>
      </c>
      <c r="J953" s="39"/>
      <c r="K953" s="39"/>
      <c r="L953" s="39"/>
      <c r="M953" s="39"/>
    </row>
    <row r="954" spans="1:13" ht="45" x14ac:dyDescent="0.2">
      <c r="A954" s="1176"/>
      <c r="B954" s="1172"/>
      <c r="C954" s="673" t="s">
        <v>8</v>
      </c>
      <c r="D954" s="30">
        <v>0</v>
      </c>
      <c r="E954" s="132">
        <v>0</v>
      </c>
      <c r="F954" s="390">
        <v>0</v>
      </c>
      <c r="G954" s="911"/>
      <c r="H954" s="475">
        <f>E954</f>
        <v>0</v>
      </c>
      <c r="I954" s="970"/>
      <c r="J954" s="39"/>
      <c r="K954" s="39"/>
      <c r="L954" s="39"/>
      <c r="M954" s="39"/>
    </row>
    <row r="955" spans="1:13" ht="45" x14ac:dyDescent="0.2">
      <c r="A955" s="1177"/>
      <c r="B955" s="1172"/>
      <c r="C955" s="673" t="s">
        <v>2</v>
      </c>
      <c r="D955" s="30">
        <v>9993.5</v>
      </c>
      <c r="E955" s="132">
        <v>9993.5</v>
      </c>
      <c r="F955" s="390">
        <f t="shared" si="120"/>
        <v>100</v>
      </c>
      <c r="G955" s="887"/>
      <c r="H955" s="475">
        <f>E955</f>
        <v>9993.5</v>
      </c>
      <c r="I955" s="970"/>
      <c r="J955" s="39"/>
      <c r="K955" s="39"/>
      <c r="L955" s="39"/>
      <c r="M955" s="39"/>
    </row>
    <row r="956" spans="1:13" x14ac:dyDescent="0.2">
      <c r="A956" s="892" t="s">
        <v>105</v>
      </c>
      <c r="B956" s="1172" t="s">
        <v>278</v>
      </c>
      <c r="C956" s="673" t="s">
        <v>267</v>
      </c>
      <c r="D956" s="30">
        <f>SUM(D957:D958)</f>
        <v>524.4</v>
      </c>
      <c r="E956" s="460">
        <f>SUM(E957:E958)</f>
        <v>524.4</v>
      </c>
      <c r="F956" s="390">
        <f t="shared" si="120"/>
        <v>100</v>
      </c>
      <c r="G956" s="1284" t="s">
        <v>1610</v>
      </c>
      <c r="H956" s="476">
        <f>SUM(H957:H958)</f>
        <v>524.4</v>
      </c>
      <c r="I956" s="970" t="s">
        <v>1282</v>
      </c>
      <c r="J956" s="39"/>
      <c r="K956" s="39"/>
      <c r="L956" s="39"/>
      <c r="M956" s="39"/>
    </row>
    <row r="957" spans="1:13" ht="45" x14ac:dyDescent="0.2">
      <c r="A957" s="893"/>
      <c r="B957" s="1172"/>
      <c r="C957" s="673" t="s">
        <v>8</v>
      </c>
      <c r="D957" s="30">
        <v>0.4</v>
      </c>
      <c r="E957" s="460">
        <v>0.4</v>
      </c>
      <c r="F957" s="390">
        <f t="shared" si="120"/>
        <v>100</v>
      </c>
      <c r="G957" s="1655"/>
      <c r="H957" s="476">
        <f>E957</f>
        <v>0.4</v>
      </c>
      <c r="I957" s="970"/>
      <c r="J957" s="39"/>
      <c r="K957" s="39"/>
      <c r="L957" s="39"/>
      <c r="M957" s="39"/>
    </row>
    <row r="958" spans="1:13" ht="45" x14ac:dyDescent="0.2">
      <c r="A958" s="894"/>
      <c r="B958" s="1172"/>
      <c r="C958" s="673" t="s">
        <v>2</v>
      </c>
      <c r="D958" s="30">
        <v>524</v>
      </c>
      <c r="E958" s="460">
        <v>524</v>
      </c>
      <c r="F958" s="390">
        <f t="shared" si="120"/>
        <v>100</v>
      </c>
      <c r="G958" s="1267"/>
      <c r="H958" s="476">
        <f>E958</f>
        <v>524</v>
      </c>
      <c r="I958" s="970"/>
      <c r="J958" s="39"/>
      <c r="K958" s="39"/>
      <c r="L958" s="39"/>
      <c r="M958" s="39"/>
    </row>
    <row r="959" spans="1:13" x14ac:dyDescent="0.2">
      <c r="A959" s="892" t="s">
        <v>107</v>
      </c>
      <c r="B959" s="1172" t="s">
        <v>279</v>
      </c>
      <c r="C959" s="673" t="s">
        <v>267</v>
      </c>
      <c r="D959" s="30">
        <f>SUM(D960:D961)</f>
        <v>2353.5</v>
      </c>
      <c r="E959" s="132">
        <f>SUM(E960:E961)</f>
        <v>2353.5</v>
      </c>
      <c r="F959" s="390">
        <f t="shared" si="120"/>
        <v>100</v>
      </c>
      <c r="G959" s="1284" t="s">
        <v>1612</v>
      </c>
      <c r="H959" s="475">
        <f>SUM(H960:H961)</f>
        <v>2353.5</v>
      </c>
      <c r="I959" s="970" t="s">
        <v>1282</v>
      </c>
      <c r="J959" s="39"/>
      <c r="K959" s="39"/>
      <c r="L959" s="39"/>
      <c r="M959" s="39"/>
    </row>
    <row r="960" spans="1:13" ht="45" x14ac:dyDescent="0.2">
      <c r="A960" s="893"/>
      <c r="B960" s="1172"/>
      <c r="C960" s="673" t="s">
        <v>8</v>
      </c>
      <c r="D960" s="30">
        <v>1282.5</v>
      </c>
      <c r="E960" s="132">
        <v>1282.5</v>
      </c>
      <c r="F960" s="390">
        <f t="shared" si="120"/>
        <v>100</v>
      </c>
      <c r="G960" s="1656"/>
      <c r="H960" s="475">
        <f>E960</f>
        <v>1282.5</v>
      </c>
      <c r="I960" s="970"/>
      <c r="J960" s="39"/>
      <c r="K960" s="39"/>
      <c r="L960" s="39"/>
      <c r="M960" s="39"/>
    </row>
    <row r="961" spans="1:13" ht="45" x14ac:dyDescent="0.2">
      <c r="A961" s="894"/>
      <c r="B961" s="1172"/>
      <c r="C961" s="673" t="s">
        <v>2</v>
      </c>
      <c r="D961" s="30">
        <v>1071</v>
      </c>
      <c r="E961" s="132">
        <v>1071</v>
      </c>
      <c r="F961" s="390">
        <f t="shared" si="120"/>
        <v>100</v>
      </c>
      <c r="G961" s="1657"/>
      <c r="H961" s="475">
        <f>E961</f>
        <v>1071</v>
      </c>
      <c r="I961" s="970"/>
      <c r="J961" s="39"/>
      <c r="K961" s="39"/>
      <c r="L961" s="39"/>
      <c r="M961" s="39"/>
    </row>
    <row r="962" spans="1:13" x14ac:dyDescent="0.2">
      <c r="A962" s="892">
        <v>3</v>
      </c>
      <c r="B962" s="1190" t="s">
        <v>280</v>
      </c>
      <c r="C962" s="673" t="s">
        <v>267</v>
      </c>
      <c r="D962" s="30">
        <f>SUM(D963:D964)</f>
        <v>80826.399999999994</v>
      </c>
      <c r="E962" s="132">
        <f>SUM(E963:E964)</f>
        <v>80826.399999999994</v>
      </c>
      <c r="F962" s="390">
        <f t="shared" si="120"/>
        <v>100</v>
      </c>
      <c r="G962" s="46"/>
      <c r="H962" s="475">
        <f>SUM(H963:H964)</f>
        <v>80826.399999999994</v>
      </c>
      <c r="I962" s="204"/>
      <c r="J962" s="39"/>
      <c r="K962" s="39"/>
      <c r="L962" s="39"/>
      <c r="M962" s="39"/>
    </row>
    <row r="963" spans="1:13" ht="45" x14ac:dyDescent="0.2">
      <c r="A963" s="893"/>
      <c r="B963" s="1190"/>
      <c r="C963" s="673" t="s">
        <v>8</v>
      </c>
      <c r="D963" s="30">
        <f>D966</f>
        <v>29654.400000000001</v>
      </c>
      <c r="E963" s="132">
        <f>E966</f>
        <v>29654.400000000001</v>
      </c>
      <c r="F963" s="390">
        <f t="shared" si="120"/>
        <v>100</v>
      </c>
      <c r="G963" s="46"/>
      <c r="H963" s="475">
        <f>H966</f>
        <v>29654.400000000001</v>
      </c>
      <c r="I963" s="204"/>
      <c r="J963" s="39"/>
      <c r="K963" s="39"/>
      <c r="L963" s="39"/>
      <c r="M963" s="39"/>
    </row>
    <row r="964" spans="1:13" ht="45" x14ac:dyDescent="0.2">
      <c r="A964" s="894"/>
      <c r="B964" s="1190"/>
      <c r="C964" s="673" t="s">
        <v>2</v>
      </c>
      <c r="D964" s="30">
        <f>D967</f>
        <v>51172</v>
      </c>
      <c r="E964" s="132">
        <f>E967</f>
        <v>51172</v>
      </c>
      <c r="F964" s="390">
        <f t="shared" si="120"/>
        <v>100</v>
      </c>
      <c r="G964" s="46"/>
      <c r="H964" s="475">
        <f>H967</f>
        <v>51172</v>
      </c>
      <c r="I964" s="204"/>
      <c r="J964" s="39"/>
      <c r="K964" s="39"/>
      <c r="L964" s="39"/>
      <c r="M964" s="39"/>
    </row>
    <row r="965" spans="1:13" x14ac:dyDescent="0.2">
      <c r="A965" s="1175" t="s">
        <v>24</v>
      </c>
      <c r="B965" s="1172" t="s">
        <v>281</v>
      </c>
      <c r="C965" s="673" t="s">
        <v>267</v>
      </c>
      <c r="D965" s="30">
        <f>SUM(D966:D967)</f>
        <v>80826.399999999994</v>
      </c>
      <c r="E965" s="132">
        <f>SUM(E966:E967)</f>
        <v>80826.399999999994</v>
      </c>
      <c r="F965" s="390">
        <f t="shared" si="120"/>
        <v>100</v>
      </c>
      <c r="G965" s="46"/>
      <c r="H965" s="475">
        <f>SUM(H966:H967)</f>
        <v>80826.399999999994</v>
      </c>
      <c r="I965" s="204"/>
      <c r="J965" s="39"/>
      <c r="K965" s="39"/>
      <c r="L965" s="39"/>
      <c r="M965" s="39"/>
    </row>
    <row r="966" spans="1:13" ht="45" x14ac:dyDescent="0.2">
      <c r="A966" s="893"/>
      <c r="B966" s="1172"/>
      <c r="C966" s="673" t="s">
        <v>8</v>
      </c>
      <c r="D966" s="30">
        <f>D969+D972</f>
        <v>29654.400000000001</v>
      </c>
      <c r="E966" s="132">
        <f>E969+E972</f>
        <v>29654.400000000001</v>
      </c>
      <c r="F966" s="390">
        <f t="shared" si="120"/>
        <v>100</v>
      </c>
      <c r="G966" s="46"/>
      <c r="H966" s="475">
        <f>H969+H972</f>
        <v>29654.400000000001</v>
      </c>
      <c r="I966" s="204"/>
      <c r="J966" s="39"/>
      <c r="K966" s="39"/>
      <c r="L966" s="39"/>
      <c r="M966" s="39"/>
    </row>
    <row r="967" spans="1:13" ht="45" x14ac:dyDescent="0.2">
      <c r="A967" s="894"/>
      <c r="B967" s="1172"/>
      <c r="C967" s="673" t="s">
        <v>2</v>
      </c>
      <c r="D967" s="30">
        <f>D970+D973</f>
        <v>51172</v>
      </c>
      <c r="E967" s="132">
        <f>E970+E973</f>
        <v>51172</v>
      </c>
      <c r="F967" s="390">
        <f t="shared" si="120"/>
        <v>100</v>
      </c>
      <c r="G967" s="46"/>
      <c r="H967" s="475">
        <f>H970+H973</f>
        <v>51172</v>
      </c>
      <c r="I967" s="204"/>
      <c r="J967" s="39"/>
      <c r="K967" s="39"/>
      <c r="L967" s="39"/>
      <c r="M967" s="39"/>
    </row>
    <row r="968" spans="1:13" x14ac:dyDescent="0.2">
      <c r="A968" s="1175" t="s">
        <v>25</v>
      </c>
      <c r="B968" s="1172" t="s">
        <v>282</v>
      </c>
      <c r="C968" s="671" t="s">
        <v>267</v>
      </c>
      <c r="D968" s="69">
        <f>SUM(D969:D970)</f>
        <v>80016.399999999994</v>
      </c>
      <c r="E968" s="749">
        <f>SUM(E969:E970)</f>
        <v>80016.399999999994</v>
      </c>
      <c r="F968" s="390">
        <f t="shared" si="120"/>
        <v>100</v>
      </c>
      <c r="G968" s="881" t="s">
        <v>1613</v>
      </c>
      <c r="H968" s="475">
        <f>SUM(H969:H970)</f>
        <v>80016.399999999994</v>
      </c>
      <c r="I968" s="970" t="s">
        <v>1282</v>
      </c>
      <c r="J968" s="39"/>
      <c r="K968" s="39"/>
      <c r="L968" s="39"/>
      <c r="M968" s="39"/>
    </row>
    <row r="969" spans="1:13" ht="45" x14ac:dyDescent="0.2">
      <c r="A969" s="1176"/>
      <c r="B969" s="1172"/>
      <c r="C969" s="673" t="s">
        <v>8</v>
      </c>
      <c r="D969" s="30">
        <v>29006.400000000001</v>
      </c>
      <c r="E969" s="132">
        <v>29006.400000000001</v>
      </c>
      <c r="F969" s="390">
        <f t="shared" si="120"/>
        <v>100</v>
      </c>
      <c r="G969" s="882"/>
      <c r="H969" s="475">
        <f>E969</f>
        <v>29006.400000000001</v>
      </c>
      <c r="I969" s="970"/>
      <c r="J969" s="39"/>
      <c r="K969" s="39"/>
      <c r="L969" s="39"/>
      <c r="M969" s="39"/>
    </row>
    <row r="970" spans="1:13" ht="45" x14ac:dyDescent="0.2">
      <c r="A970" s="1177"/>
      <c r="B970" s="1172"/>
      <c r="C970" s="673" t="s">
        <v>2</v>
      </c>
      <c r="D970" s="30">
        <v>51010</v>
      </c>
      <c r="E970" s="132">
        <v>51010</v>
      </c>
      <c r="F970" s="390">
        <f t="shared" si="120"/>
        <v>100</v>
      </c>
      <c r="G970" s="883"/>
      <c r="H970" s="475">
        <f>E970</f>
        <v>51010</v>
      </c>
      <c r="I970" s="970"/>
      <c r="J970" s="39"/>
      <c r="K970" s="39"/>
      <c r="L970" s="39"/>
      <c r="M970" s="39"/>
    </row>
    <row r="971" spans="1:13" x14ac:dyDescent="0.2">
      <c r="A971" s="1175" t="s">
        <v>27</v>
      </c>
      <c r="B971" s="1172" t="s">
        <v>283</v>
      </c>
      <c r="C971" s="673" t="s">
        <v>267</v>
      </c>
      <c r="D971" s="30">
        <f>SUM(D972:D973)</f>
        <v>810</v>
      </c>
      <c r="E971" s="132">
        <f>SUM(E972:E973)</f>
        <v>810</v>
      </c>
      <c r="F971" s="390">
        <f t="shared" si="120"/>
        <v>100</v>
      </c>
      <c r="G971" s="881" t="s">
        <v>1609</v>
      </c>
      <c r="H971" s="475">
        <f>SUM(H972:H973)</f>
        <v>810</v>
      </c>
      <c r="I971" s="970" t="s">
        <v>1282</v>
      </c>
      <c r="J971" s="39"/>
      <c r="K971" s="39"/>
      <c r="L971" s="39"/>
      <c r="M971" s="39"/>
    </row>
    <row r="972" spans="1:13" ht="45" x14ac:dyDescent="0.2">
      <c r="A972" s="1176"/>
      <c r="B972" s="1172"/>
      <c r="C972" s="673" t="s">
        <v>8</v>
      </c>
      <c r="D972" s="30">
        <v>648</v>
      </c>
      <c r="E972" s="132">
        <v>648</v>
      </c>
      <c r="F972" s="390">
        <f t="shared" si="120"/>
        <v>100</v>
      </c>
      <c r="G972" s="882"/>
      <c r="H972" s="475">
        <f>E972</f>
        <v>648</v>
      </c>
      <c r="I972" s="970"/>
      <c r="J972" s="39"/>
      <c r="K972" s="39"/>
      <c r="L972" s="39"/>
      <c r="M972" s="39"/>
    </row>
    <row r="973" spans="1:13" ht="45" x14ac:dyDescent="0.2">
      <c r="A973" s="1177"/>
      <c r="B973" s="1172"/>
      <c r="C973" s="673" t="s">
        <v>2</v>
      </c>
      <c r="D973" s="30">
        <v>162</v>
      </c>
      <c r="E973" s="132">
        <v>162</v>
      </c>
      <c r="F973" s="390">
        <f t="shared" si="120"/>
        <v>100</v>
      </c>
      <c r="G973" s="883"/>
      <c r="H973" s="475">
        <f>E973</f>
        <v>162</v>
      </c>
      <c r="I973" s="970"/>
      <c r="J973" s="39"/>
      <c r="K973" s="39"/>
      <c r="L973" s="39"/>
      <c r="M973" s="39"/>
    </row>
    <row r="974" spans="1:13" x14ac:dyDescent="0.2">
      <c r="A974" s="892">
        <v>4</v>
      </c>
      <c r="B974" s="1190" t="s">
        <v>284</v>
      </c>
      <c r="C974" s="673" t="s">
        <v>267</v>
      </c>
      <c r="D974" s="30">
        <f t="shared" ref="D974:E978" si="122">D975</f>
        <v>27978.5</v>
      </c>
      <c r="E974" s="132">
        <f t="shared" si="122"/>
        <v>27978.5</v>
      </c>
      <c r="F974" s="390">
        <f t="shared" si="120"/>
        <v>100</v>
      </c>
      <c r="G974" s="46"/>
      <c r="H974" s="475">
        <f>H975</f>
        <v>27978.5</v>
      </c>
      <c r="I974" s="204"/>
      <c r="J974" s="39"/>
      <c r="K974" s="39"/>
      <c r="L974" s="39"/>
      <c r="M974" s="39"/>
    </row>
    <row r="975" spans="1:13" ht="45" x14ac:dyDescent="0.2">
      <c r="A975" s="894"/>
      <c r="B975" s="1190"/>
      <c r="C975" s="673" t="s">
        <v>2</v>
      </c>
      <c r="D975" s="30">
        <f t="shared" si="122"/>
        <v>27978.5</v>
      </c>
      <c r="E975" s="132">
        <f t="shared" si="122"/>
        <v>27978.5</v>
      </c>
      <c r="F975" s="390">
        <f t="shared" si="120"/>
        <v>100</v>
      </c>
      <c r="G975" s="46"/>
      <c r="H975" s="475">
        <f>H976</f>
        <v>27978.5</v>
      </c>
      <c r="I975" s="204"/>
      <c r="J975" s="39"/>
      <c r="K975" s="39"/>
      <c r="L975" s="39"/>
      <c r="M975" s="39"/>
    </row>
    <row r="976" spans="1:13" x14ac:dyDescent="0.2">
      <c r="A976" s="1175" t="s">
        <v>36</v>
      </c>
      <c r="B976" s="1172" t="s">
        <v>285</v>
      </c>
      <c r="C976" s="673" t="s">
        <v>267</v>
      </c>
      <c r="D976" s="30">
        <f t="shared" si="122"/>
        <v>27978.5</v>
      </c>
      <c r="E976" s="132">
        <f t="shared" si="122"/>
        <v>27978.5</v>
      </c>
      <c r="F976" s="390">
        <f t="shared" si="120"/>
        <v>100</v>
      </c>
      <c r="G976" s="46"/>
      <c r="H976" s="475">
        <f>H977</f>
        <v>27978.5</v>
      </c>
      <c r="I976" s="156"/>
      <c r="J976" s="39"/>
      <c r="K976" s="39"/>
      <c r="L976" s="39"/>
      <c r="M976" s="39"/>
    </row>
    <row r="977" spans="1:13" ht="45" x14ac:dyDescent="0.2">
      <c r="A977" s="894"/>
      <c r="B977" s="1172"/>
      <c r="C977" s="673" t="s">
        <v>2</v>
      </c>
      <c r="D977" s="30">
        <f t="shared" si="122"/>
        <v>27978.5</v>
      </c>
      <c r="E977" s="132">
        <f t="shared" si="122"/>
        <v>27978.5</v>
      </c>
      <c r="F977" s="390">
        <f t="shared" si="120"/>
        <v>100</v>
      </c>
      <c r="G977" s="46"/>
      <c r="H977" s="475">
        <f>H978</f>
        <v>27978.5</v>
      </c>
      <c r="I977" s="156"/>
      <c r="J977" s="39"/>
      <c r="K977" s="39"/>
      <c r="L977" s="39"/>
      <c r="M977" s="39"/>
    </row>
    <row r="978" spans="1:13" x14ac:dyDescent="0.2">
      <c r="A978" s="1175" t="s">
        <v>37</v>
      </c>
      <c r="B978" s="1172" t="s">
        <v>286</v>
      </c>
      <c r="C978" s="671" t="s">
        <v>267</v>
      </c>
      <c r="D978" s="69">
        <f t="shared" si="122"/>
        <v>27978.5</v>
      </c>
      <c r="E978" s="749">
        <f t="shared" si="122"/>
        <v>27978.5</v>
      </c>
      <c r="F978" s="390">
        <f t="shared" si="120"/>
        <v>100</v>
      </c>
      <c r="G978" s="886" t="s">
        <v>1614</v>
      </c>
      <c r="H978" s="475">
        <f>H979</f>
        <v>27978.5</v>
      </c>
      <c r="I978" s="1173" t="s">
        <v>1282</v>
      </c>
      <c r="J978" s="39"/>
      <c r="K978" s="39"/>
      <c r="L978" s="39"/>
      <c r="M978" s="39"/>
    </row>
    <row r="979" spans="1:13" ht="45" x14ac:dyDescent="0.2">
      <c r="A979" s="894"/>
      <c r="B979" s="1172"/>
      <c r="C979" s="673" t="s">
        <v>2</v>
      </c>
      <c r="D979" s="30">
        <v>27978.5</v>
      </c>
      <c r="E979" s="132">
        <v>27978.5</v>
      </c>
      <c r="F979" s="390">
        <f t="shared" si="120"/>
        <v>100</v>
      </c>
      <c r="G979" s="887"/>
      <c r="H979" s="475">
        <f>E979</f>
        <v>27978.5</v>
      </c>
      <c r="I979" s="1174"/>
      <c r="J979" s="39"/>
      <c r="K979" s="39"/>
      <c r="L979" s="39"/>
      <c r="M979" s="39"/>
    </row>
    <row r="980" spans="1:13" x14ac:dyDescent="0.2">
      <c r="A980" s="892">
        <v>5</v>
      </c>
      <c r="B980" s="912" t="s">
        <v>1231</v>
      </c>
      <c r="C980" s="673" t="s">
        <v>267</v>
      </c>
      <c r="D980" s="30">
        <f t="shared" ref="D980:E984" si="123">D981</f>
        <v>2702</v>
      </c>
      <c r="E980" s="132">
        <f t="shared" si="123"/>
        <v>2688.5</v>
      </c>
      <c r="F980" s="390">
        <f t="shared" si="120"/>
        <v>99.500370096225026</v>
      </c>
      <c r="G980" s="46"/>
      <c r="H980" s="475">
        <f>H981</f>
        <v>2688.5</v>
      </c>
      <c r="I980" s="685"/>
      <c r="J980" s="39"/>
      <c r="K980" s="39"/>
      <c r="L980" s="39"/>
      <c r="M980" s="39"/>
    </row>
    <row r="981" spans="1:13" ht="45" x14ac:dyDescent="0.2">
      <c r="A981" s="893"/>
      <c r="B981" s="914"/>
      <c r="C981" s="673" t="s">
        <v>2</v>
      </c>
      <c r="D981" s="30">
        <f t="shared" si="123"/>
        <v>2702</v>
      </c>
      <c r="E981" s="132">
        <f t="shared" si="123"/>
        <v>2688.5</v>
      </c>
      <c r="F981" s="390">
        <f t="shared" si="120"/>
        <v>99.500370096225026</v>
      </c>
      <c r="G981" s="46"/>
      <c r="H981" s="475">
        <f>H982</f>
        <v>2688.5</v>
      </c>
      <c r="I981" s="685"/>
      <c r="J981" s="39"/>
      <c r="K981" s="39"/>
      <c r="L981" s="39"/>
      <c r="M981" s="39"/>
    </row>
    <row r="982" spans="1:13" x14ac:dyDescent="0.2">
      <c r="A982" s="1175" t="s">
        <v>1232</v>
      </c>
      <c r="B982" s="886" t="s">
        <v>1233</v>
      </c>
      <c r="C982" s="673" t="s">
        <v>267</v>
      </c>
      <c r="D982" s="30">
        <f t="shared" si="123"/>
        <v>2702</v>
      </c>
      <c r="E982" s="132">
        <f t="shared" si="123"/>
        <v>2688.5</v>
      </c>
      <c r="F982" s="390">
        <f t="shared" si="120"/>
        <v>99.500370096225026</v>
      </c>
      <c r="G982" s="46"/>
      <c r="H982" s="475">
        <f>H983</f>
        <v>2688.5</v>
      </c>
      <c r="I982" s="685"/>
      <c r="J982" s="39"/>
      <c r="K982" s="39"/>
      <c r="L982" s="39"/>
      <c r="M982" s="39"/>
    </row>
    <row r="983" spans="1:13" ht="45" x14ac:dyDescent="0.2">
      <c r="A983" s="893"/>
      <c r="B983" s="887"/>
      <c r="C983" s="673" t="s">
        <v>2</v>
      </c>
      <c r="D983" s="30">
        <f t="shared" si="123"/>
        <v>2702</v>
      </c>
      <c r="E983" s="132">
        <f t="shared" si="123"/>
        <v>2688.5</v>
      </c>
      <c r="F983" s="390">
        <f t="shared" ref="F983:F985" si="124">E983/D983*100</f>
        <v>99.500370096225026</v>
      </c>
      <c r="G983" s="46"/>
      <c r="H983" s="475">
        <f>H984</f>
        <v>2688.5</v>
      </c>
      <c r="I983" s="685"/>
      <c r="J983" s="39"/>
      <c r="K983" s="39"/>
      <c r="L983" s="39"/>
      <c r="M983" s="39"/>
    </row>
    <row r="984" spans="1:13" x14ac:dyDescent="0.2">
      <c r="A984" s="892" t="s">
        <v>1234</v>
      </c>
      <c r="B984" s="886" t="s">
        <v>1235</v>
      </c>
      <c r="C984" s="673" t="s">
        <v>267</v>
      </c>
      <c r="D984" s="30">
        <f t="shared" si="123"/>
        <v>2702</v>
      </c>
      <c r="E984" s="132">
        <f t="shared" si="123"/>
        <v>2688.5</v>
      </c>
      <c r="F984" s="390">
        <f t="shared" si="124"/>
        <v>99.500370096225026</v>
      </c>
      <c r="G984" s="886" t="s">
        <v>1615</v>
      </c>
      <c r="H984" s="475">
        <f>H985</f>
        <v>2688.5</v>
      </c>
      <c r="I984" s="886" t="s">
        <v>1282</v>
      </c>
      <c r="J984" s="39"/>
      <c r="K984" s="39"/>
      <c r="L984" s="39"/>
      <c r="M984" s="39"/>
    </row>
    <row r="985" spans="1:13" ht="45" x14ac:dyDescent="0.2">
      <c r="A985" s="893"/>
      <c r="B985" s="887"/>
      <c r="C985" s="673" t="s">
        <v>2</v>
      </c>
      <c r="D985" s="30">
        <v>2702</v>
      </c>
      <c r="E985" s="132">
        <v>2688.5</v>
      </c>
      <c r="F985" s="390">
        <f t="shared" si="124"/>
        <v>99.500370096225026</v>
      </c>
      <c r="G985" s="887"/>
      <c r="H985" s="475">
        <f>E985</f>
        <v>2688.5</v>
      </c>
      <c r="I985" s="887"/>
      <c r="J985" s="39"/>
      <c r="K985" s="39"/>
      <c r="L985" s="39"/>
      <c r="M985" s="39"/>
    </row>
    <row r="986" spans="1:13" x14ac:dyDescent="0.2">
      <c r="A986" s="890" t="s">
        <v>287</v>
      </c>
      <c r="B986" s="1170"/>
      <c r="C986" s="1170"/>
      <c r="D986" s="1170"/>
      <c r="E986" s="1170"/>
      <c r="F986" s="1170"/>
      <c r="G986" s="1170"/>
      <c r="H986" s="1170"/>
      <c r="I986" s="204"/>
      <c r="J986" s="39"/>
      <c r="K986" s="39"/>
      <c r="L986" s="39"/>
      <c r="M986" s="39"/>
    </row>
    <row r="987" spans="1:13" x14ac:dyDescent="0.2">
      <c r="A987" s="892"/>
      <c r="B987" s="912" t="s">
        <v>54</v>
      </c>
      <c r="C987" s="33" t="s">
        <v>267</v>
      </c>
      <c r="D987" s="31">
        <f>SUM(D988:D991)</f>
        <v>3595.8</v>
      </c>
      <c r="E987" s="67">
        <f>SUM(E988:E991)</f>
        <v>3595.8</v>
      </c>
      <c r="F987" s="519">
        <f t="shared" ref="F987:F996" si="125">E987/D987*100</f>
        <v>100</v>
      </c>
      <c r="G987" s="495"/>
      <c r="H987" s="474">
        <f>SUM(H988:H991)</f>
        <v>3595.8</v>
      </c>
      <c r="I987" s="204"/>
      <c r="J987" s="39"/>
      <c r="K987" s="39"/>
      <c r="L987" s="39"/>
      <c r="M987" s="39"/>
    </row>
    <row r="988" spans="1:13" ht="42.75" x14ac:dyDescent="0.2">
      <c r="A988" s="893"/>
      <c r="B988" s="913"/>
      <c r="C988" s="33" t="s">
        <v>8</v>
      </c>
      <c r="D988" s="31">
        <f t="shared" ref="D988:E991" si="126">D993</f>
        <v>1036.4000000000001</v>
      </c>
      <c r="E988" s="67">
        <f t="shared" si="126"/>
        <v>1036.4000000000001</v>
      </c>
      <c r="F988" s="519">
        <f t="shared" si="125"/>
        <v>100</v>
      </c>
      <c r="G988" s="495"/>
      <c r="H988" s="474">
        <f>H993</f>
        <v>1036.4000000000001</v>
      </c>
      <c r="I988" s="204"/>
      <c r="J988" s="39"/>
      <c r="K988" s="39"/>
      <c r="L988" s="39"/>
      <c r="M988" s="39"/>
    </row>
    <row r="989" spans="1:13" ht="57" x14ac:dyDescent="0.2">
      <c r="A989" s="893"/>
      <c r="B989" s="913"/>
      <c r="C989" s="33" t="s">
        <v>2</v>
      </c>
      <c r="D989" s="67">
        <f t="shared" si="126"/>
        <v>444.2</v>
      </c>
      <c r="E989" s="67">
        <f t="shared" si="126"/>
        <v>444.2</v>
      </c>
      <c r="F989" s="519">
        <f t="shared" si="125"/>
        <v>100</v>
      </c>
      <c r="G989" s="495"/>
      <c r="H989" s="474">
        <f>H994</f>
        <v>444.2</v>
      </c>
      <c r="I989" s="204"/>
      <c r="J989" s="39"/>
      <c r="K989" s="39"/>
      <c r="L989" s="39"/>
      <c r="M989" s="39"/>
    </row>
    <row r="990" spans="1:13" ht="57" x14ac:dyDescent="0.2">
      <c r="A990" s="893"/>
      <c r="B990" s="913"/>
      <c r="C990" s="33" t="s">
        <v>1229</v>
      </c>
      <c r="D990" s="31">
        <f t="shared" si="126"/>
        <v>1036.5</v>
      </c>
      <c r="E990" s="67">
        <f t="shared" si="126"/>
        <v>1036.5</v>
      </c>
      <c r="F990" s="519">
        <f t="shared" si="125"/>
        <v>100</v>
      </c>
      <c r="G990" s="495"/>
      <c r="H990" s="474">
        <f>H995</f>
        <v>1036.5</v>
      </c>
      <c r="I990" s="204"/>
      <c r="J990" s="39"/>
      <c r="K990" s="39"/>
      <c r="L990" s="39"/>
      <c r="M990" s="39"/>
    </row>
    <row r="991" spans="1:13" ht="28.5" x14ac:dyDescent="0.2">
      <c r="A991" s="894"/>
      <c r="B991" s="914"/>
      <c r="C991" s="33" t="s">
        <v>268</v>
      </c>
      <c r="D991" s="31">
        <f t="shared" si="126"/>
        <v>1078.7</v>
      </c>
      <c r="E991" s="67">
        <f t="shared" si="126"/>
        <v>1078.7</v>
      </c>
      <c r="F991" s="519">
        <f t="shared" si="125"/>
        <v>100</v>
      </c>
      <c r="G991" s="495"/>
      <c r="H991" s="474">
        <f>H996</f>
        <v>1078.7</v>
      </c>
      <c r="I991" s="204"/>
      <c r="J991" s="39"/>
      <c r="K991" s="39"/>
      <c r="L991" s="39"/>
      <c r="M991" s="39"/>
    </row>
    <row r="992" spans="1:13" x14ac:dyDescent="0.2">
      <c r="A992" s="892">
        <v>1</v>
      </c>
      <c r="B992" s="1190" t="s">
        <v>288</v>
      </c>
      <c r="C992" s="673" t="s">
        <v>289</v>
      </c>
      <c r="D992" s="30">
        <f>SUM(D993:D996)</f>
        <v>3595.8</v>
      </c>
      <c r="E992" s="132">
        <f>SUM(E993:E996)</f>
        <v>3595.8</v>
      </c>
      <c r="F992" s="390">
        <f t="shared" si="125"/>
        <v>100</v>
      </c>
      <c r="G992" s="46"/>
      <c r="H992" s="475">
        <f>SUM(H993:H996)</f>
        <v>3595.8</v>
      </c>
      <c r="I992" s="204"/>
      <c r="J992" s="39"/>
      <c r="K992" s="39"/>
      <c r="L992" s="39"/>
      <c r="M992" s="39"/>
    </row>
    <row r="993" spans="1:13" ht="45" x14ac:dyDescent="0.2">
      <c r="A993" s="893"/>
      <c r="B993" s="1190"/>
      <c r="C993" s="673" t="s">
        <v>8</v>
      </c>
      <c r="D993" s="30">
        <f t="shared" ref="D993:E996" si="127">D998</f>
        <v>1036.4000000000001</v>
      </c>
      <c r="E993" s="132">
        <f t="shared" si="127"/>
        <v>1036.4000000000001</v>
      </c>
      <c r="F993" s="390">
        <f t="shared" si="125"/>
        <v>100</v>
      </c>
      <c r="G993" s="46"/>
      <c r="H993" s="475">
        <f>H998</f>
        <v>1036.4000000000001</v>
      </c>
      <c r="I993" s="204"/>
      <c r="K993" s="39"/>
      <c r="L993" s="39"/>
      <c r="M993" s="39"/>
    </row>
    <row r="994" spans="1:13" ht="45" x14ac:dyDescent="0.2">
      <c r="A994" s="893"/>
      <c r="B994" s="1190"/>
      <c r="C994" s="673" t="s">
        <v>2</v>
      </c>
      <c r="D994" s="30">
        <f t="shared" si="127"/>
        <v>444.2</v>
      </c>
      <c r="E994" s="132">
        <f t="shared" si="127"/>
        <v>444.2</v>
      </c>
      <c r="F994" s="390">
        <f t="shared" si="125"/>
        <v>100</v>
      </c>
      <c r="G994" s="46"/>
      <c r="H994" s="475">
        <f>H999</f>
        <v>444.2</v>
      </c>
      <c r="I994" s="204"/>
      <c r="K994" s="39"/>
      <c r="L994" s="39"/>
      <c r="M994" s="39"/>
    </row>
    <row r="995" spans="1:13" ht="30" x14ac:dyDescent="0.2">
      <c r="A995" s="893"/>
      <c r="B995" s="1190"/>
      <c r="C995" s="673" t="s">
        <v>1229</v>
      </c>
      <c r="D995" s="30">
        <f t="shared" si="127"/>
        <v>1036.5</v>
      </c>
      <c r="E995" s="132">
        <f t="shared" si="127"/>
        <v>1036.5</v>
      </c>
      <c r="F995" s="390">
        <f t="shared" si="125"/>
        <v>100</v>
      </c>
      <c r="G995" s="46"/>
      <c r="H995" s="475">
        <f>H1000</f>
        <v>1036.5</v>
      </c>
      <c r="I995" s="204"/>
      <c r="K995" s="39"/>
      <c r="L995" s="39"/>
      <c r="M995" s="39"/>
    </row>
    <row r="996" spans="1:13" ht="30" x14ac:dyDescent="0.2">
      <c r="A996" s="894"/>
      <c r="B996" s="1190"/>
      <c r="C996" s="673" t="s">
        <v>268</v>
      </c>
      <c r="D996" s="30">
        <f t="shared" si="127"/>
        <v>1078.7</v>
      </c>
      <c r="E996" s="132">
        <f t="shared" si="127"/>
        <v>1078.7</v>
      </c>
      <c r="F996" s="390">
        <f t="shared" si="125"/>
        <v>100</v>
      </c>
      <c r="G996" s="46"/>
      <c r="H996" s="475">
        <f>H1001</f>
        <v>1078.7</v>
      </c>
      <c r="I996" s="204"/>
      <c r="K996" s="39"/>
      <c r="L996" s="39"/>
      <c r="M996" s="39"/>
    </row>
    <row r="997" spans="1:13" ht="105" x14ac:dyDescent="0.2">
      <c r="A997" s="892" t="s">
        <v>11</v>
      </c>
      <c r="B997" s="1172" t="s">
        <v>290</v>
      </c>
      <c r="C997" s="673" t="s">
        <v>289</v>
      </c>
      <c r="D997" s="30">
        <f>SUM(D998:D1001)</f>
        <v>3595.8</v>
      </c>
      <c r="E997" s="132">
        <f>SUM(E998:E1001)</f>
        <v>3595.8</v>
      </c>
      <c r="F997" s="390">
        <f>E997/D997*100</f>
        <v>100</v>
      </c>
      <c r="G997" s="46" t="s">
        <v>1616</v>
      </c>
      <c r="H997" s="475">
        <f>SUM(H998:H1001)</f>
        <v>3595.8</v>
      </c>
      <c r="I997" s="886" t="s">
        <v>1282</v>
      </c>
      <c r="K997" s="39"/>
      <c r="L997" s="39"/>
      <c r="M997" s="39"/>
    </row>
    <row r="998" spans="1:13" ht="45" x14ac:dyDescent="0.2">
      <c r="A998" s="893"/>
      <c r="B998" s="1172"/>
      <c r="C998" s="673" t="s">
        <v>8</v>
      </c>
      <c r="D998" s="30">
        <v>1036.4000000000001</v>
      </c>
      <c r="E998" s="132">
        <v>1036.4000000000001</v>
      </c>
      <c r="F998" s="390">
        <f>E998/D998*100</f>
        <v>100</v>
      </c>
      <c r="G998" s="46" t="s">
        <v>1617</v>
      </c>
      <c r="H998" s="475">
        <f>E998</f>
        <v>1036.4000000000001</v>
      </c>
      <c r="I998" s="911"/>
      <c r="K998" s="39"/>
      <c r="L998" s="39"/>
      <c r="M998" s="39"/>
    </row>
    <row r="999" spans="1:13" ht="45" x14ac:dyDescent="0.2">
      <c r="A999" s="893"/>
      <c r="B999" s="1172"/>
      <c r="C999" s="673" t="s">
        <v>2</v>
      </c>
      <c r="D999" s="30">
        <v>444.2</v>
      </c>
      <c r="E999" s="132">
        <v>444.2</v>
      </c>
      <c r="F999" s="390">
        <f>E999/D999*100</f>
        <v>100</v>
      </c>
      <c r="G999" s="46"/>
      <c r="H999" s="475">
        <f>E999</f>
        <v>444.2</v>
      </c>
      <c r="I999" s="911"/>
      <c r="K999" s="39"/>
      <c r="L999" s="39"/>
      <c r="M999" s="39"/>
    </row>
    <row r="1000" spans="1:13" ht="30" x14ac:dyDescent="0.2">
      <c r="A1000" s="893"/>
      <c r="B1000" s="1172"/>
      <c r="C1000" s="673" t="s">
        <v>1229</v>
      </c>
      <c r="D1000" s="30">
        <v>1036.5</v>
      </c>
      <c r="E1000" s="132">
        <v>1036.5</v>
      </c>
      <c r="F1000" s="390">
        <f>E1000/D1000*100</f>
        <v>100</v>
      </c>
      <c r="G1000" s="46"/>
      <c r="H1000" s="475">
        <f>E1000</f>
        <v>1036.5</v>
      </c>
      <c r="I1000" s="911"/>
      <c r="K1000" s="39"/>
      <c r="L1000" s="39"/>
      <c r="M1000" s="39"/>
    </row>
    <row r="1001" spans="1:13" ht="30" x14ac:dyDescent="0.2">
      <c r="A1001" s="894"/>
      <c r="B1001" s="1172"/>
      <c r="C1001" s="673" t="s">
        <v>268</v>
      </c>
      <c r="D1001" s="30">
        <v>1078.7</v>
      </c>
      <c r="E1001" s="132">
        <v>1078.7</v>
      </c>
      <c r="F1001" s="390">
        <f>E1001/D1001*100</f>
        <v>100</v>
      </c>
      <c r="G1001" s="46"/>
      <c r="H1001" s="475">
        <f>E1001</f>
        <v>1078.7</v>
      </c>
      <c r="I1001" s="887"/>
      <c r="K1001" s="39"/>
      <c r="L1001" s="39"/>
      <c r="M1001" s="39"/>
    </row>
    <row r="1002" spans="1:13" ht="14.25" x14ac:dyDescent="0.2">
      <c r="A1002" s="1059" t="s">
        <v>776</v>
      </c>
      <c r="B1002" s="1060"/>
      <c r="C1002" s="1060"/>
      <c r="D1002" s="1060"/>
      <c r="E1002" s="1060"/>
      <c r="F1002" s="1060"/>
      <c r="G1002" s="1060"/>
      <c r="H1002" s="1060"/>
      <c r="I1002" s="1061"/>
      <c r="J1002" s="549"/>
      <c r="K1002" s="39"/>
      <c r="L1002" s="39"/>
      <c r="M1002" s="39"/>
    </row>
    <row r="1003" spans="1:13" x14ac:dyDescent="0.2">
      <c r="A1003" s="1095"/>
      <c r="B1003" s="927" t="s">
        <v>291</v>
      </c>
      <c r="C1003" s="247" t="s">
        <v>267</v>
      </c>
      <c r="D1003" s="70">
        <f>D1004+D1005</f>
        <v>10255</v>
      </c>
      <c r="E1003" s="70">
        <f>E1004+E1005</f>
        <v>10096.39</v>
      </c>
      <c r="F1003" s="248">
        <f>E1003/D1003*100</f>
        <v>98.453339834227208</v>
      </c>
      <c r="G1003" s="696"/>
      <c r="H1003" s="70">
        <f>H1004+H1005</f>
        <v>10096.39</v>
      </c>
      <c r="I1003" s="249"/>
      <c r="K1003" s="39"/>
      <c r="L1003" s="39"/>
      <c r="M1003" s="39"/>
    </row>
    <row r="1004" spans="1:13" ht="71.25" x14ac:dyDescent="0.2">
      <c r="A1004" s="897"/>
      <c r="B1004" s="927"/>
      <c r="C1004" s="250" t="s">
        <v>3</v>
      </c>
      <c r="D1004" s="23">
        <f>D1008+D1078+D1097</f>
        <v>9705</v>
      </c>
      <c r="E1004" s="23">
        <f>E1008+E1078+E1097</f>
        <v>9546.39</v>
      </c>
      <c r="F1004" s="248">
        <f>E1004/D1004*100</f>
        <v>98.365687789799068</v>
      </c>
      <c r="G1004" s="251"/>
      <c r="H1004" s="23">
        <f>H1008+H1078+H1097</f>
        <v>9546.39</v>
      </c>
      <c r="I1004" s="252"/>
      <c r="K1004" s="39"/>
      <c r="L1004" s="39"/>
      <c r="M1004" s="39"/>
    </row>
    <row r="1005" spans="1:13" ht="28.5" x14ac:dyDescent="0.2">
      <c r="A1005" s="898"/>
      <c r="B1005" s="1544"/>
      <c r="C1005" s="250" t="s">
        <v>97</v>
      </c>
      <c r="D1005" s="23">
        <f>D1009+D1079+D1098</f>
        <v>550</v>
      </c>
      <c r="E1005" s="23">
        <f>E1009+E1079+E1098</f>
        <v>550</v>
      </c>
      <c r="F1005" s="248">
        <f>E1005/D1005*100</f>
        <v>100</v>
      </c>
      <c r="G1005" s="251"/>
      <c r="H1005" s="23">
        <f>H1009+H1079+H1098</f>
        <v>550</v>
      </c>
      <c r="I1005" s="252"/>
      <c r="K1005" s="39"/>
      <c r="L1005" s="39"/>
      <c r="M1005" s="39"/>
    </row>
    <row r="1006" spans="1:13" x14ac:dyDescent="0.25">
      <c r="A1006" s="87"/>
      <c r="B1006" s="1088" t="s">
        <v>1236</v>
      </c>
      <c r="C1006" s="1089"/>
      <c r="D1006" s="1089"/>
      <c r="E1006" s="1089"/>
      <c r="F1006" s="1089"/>
      <c r="G1006" s="1089"/>
      <c r="H1006" s="1089"/>
      <c r="I1006" s="1090"/>
      <c r="K1006" s="39"/>
      <c r="L1006" s="39"/>
      <c r="M1006" s="39"/>
    </row>
    <row r="1007" spans="1:13" x14ac:dyDescent="0.2">
      <c r="A1007" s="895"/>
      <c r="B1007" s="1390" t="s">
        <v>54</v>
      </c>
      <c r="C1007" s="253" t="s">
        <v>267</v>
      </c>
      <c r="D1007" s="23">
        <f>D1008+D1009</f>
        <v>4700</v>
      </c>
      <c r="E1007" s="23">
        <f>E1008+E1009</f>
        <v>4598.3200000000006</v>
      </c>
      <c r="F1007" s="254">
        <f>E1007/D1007*100</f>
        <v>97.836595744680864</v>
      </c>
      <c r="G1007" s="251"/>
      <c r="H1007" s="23">
        <f>H1008+H1009</f>
        <v>4598.3200000000006</v>
      </c>
      <c r="I1007" s="252"/>
      <c r="K1007" s="39"/>
      <c r="L1007" s="39"/>
      <c r="M1007" s="39"/>
    </row>
    <row r="1008" spans="1:13" ht="71.25" x14ac:dyDescent="0.2">
      <c r="A1008" s="893"/>
      <c r="B1008" s="1391"/>
      <c r="C1008" s="250" t="s">
        <v>3</v>
      </c>
      <c r="D1008" s="23">
        <f>D1011+D1038+D1047+D1065</f>
        <v>4700</v>
      </c>
      <c r="E1008" s="23">
        <f>E1011+E1038+E1047+E1065</f>
        <v>4598.3200000000006</v>
      </c>
      <c r="F1008" s="254">
        <f>E1008/D1008*100</f>
        <v>97.836595744680864</v>
      </c>
      <c r="G1008" s="696"/>
      <c r="H1008" s="23">
        <f>H1011+H1038+H1047+H1065</f>
        <v>4598.3200000000006</v>
      </c>
      <c r="I1008" s="251"/>
      <c r="K1008" s="39"/>
      <c r="L1008" s="39"/>
      <c r="M1008" s="39"/>
    </row>
    <row r="1009" spans="1:13" ht="28.5" x14ac:dyDescent="0.2">
      <c r="A1009" s="894"/>
      <c r="B1009" s="1392"/>
      <c r="C1009" s="250" t="s">
        <v>97</v>
      </c>
      <c r="D1009" s="23">
        <f>D1012+D1039+D1048+D1066</f>
        <v>0</v>
      </c>
      <c r="E1009" s="23">
        <f>E1012+E1039+E1048+E1066</f>
        <v>0</v>
      </c>
      <c r="F1009" s="255">
        <v>0</v>
      </c>
      <c r="G1009" s="251"/>
      <c r="H1009" s="23">
        <f>H1012+H1039+H1048+H1066</f>
        <v>0</v>
      </c>
      <c r="I1009" s="252"/>
      <c r="J1009" s="39"/>
      <c r="K1009" s="39"/>
      <c r="L1009" s="39"/>
      <c r="M1009" s="39"/>
    </row>
    <row r="1010" spans="1:13" x14ac:dyDescent="0.2">
      <c r="A1010" s="1095">
        <v>1</v>
      </c>
      <c r="B1010" s="976" t="s">
        <v>920</v>
      </c>
      <c r="C1010" s="256" t="s">
        <v>267</v>
      </c>
      <c r="D1010" s="24">
        <f>D1011+D1012</f>
        <v>0</v>
      </c>
      <c r="E1010" s="24">
        <f>E1011+E1012</f>
        <v>0</v>
      </c>
      <c r="F1010" s="257">
        <v>0</v>
      </c>
      <c r="G1010" s="258"/>
      <c r="H1010" s="24">
        <f>H1011+H1012</f>
        <v>0</v>
      </c>
      <c r="I1010" s="259"/>
      <c r="J1010" s="39"/>
      <c r="K1010" s="39"/>
      <c r="L1010" s="39"/>
      <c r="M1010" s="39"/>
    </row>
    <row r="1011" spans="1:13" ht="45" x14ac:dyDescent="0.2">
      <c r="A1011" s="897"/>
      <c r="B1011" s="951"/>
      <c r="C1011" s="260" t="s">
        <v>3</v>
      </c>
      <c r="D1011" s="24">
        <f>D1014</f>
        <v>0</v>
      </c>
      <c r="E1011" s="24">
        <f>E1014</f>
        <v>0</v>
      </c>
      <c r="F1011" s="257">
        <v>0</v>
      </c>
      <c r="G1011" s="258"/>
      <c r="H1011" s="24">
        <f>H1014</f>
        <v>0</v>
      </c>
      <c r="I1011" s="259"/>
      <c r="J1011" s="39"/>
      <c r="K1011" s="39"/>
      <c r="L1011" s="39"/>
      <c r="M1011" s="39"/>
    </row>
    <row r="1012" spans="1:13" x14ac:dyDescent="0.2">
      <c r="A1012" s="898"/>
      <c r="B1012" s="951"/>
      <c r="C1012" s="260" t="s">
        <v>97</v>
      </c>
      <c r="D1012" s="24">
        <f>D1015</f>
        <v>0</v>
      </c>
      <c r="E1012" s="24">
        <f>E1015</f>
        <v>0</v>
      </c>
      <c r="F1012" s="257">
        <v>0</v>
      </c>
      <c r="G1012" s="258"/>
      <c r="H1012" s="24">
        <f>H1015</f>
        <v>0</v>
      </c>
      <c r="I1012" s="259"/>
      <c r="J1012" s="39"/>
      <c r="K1012" s="39"/>
      <c r="L1012" s="39"/>
      <c r="M1012" s="39"/>
    </row>
    <row r="1013" spans="1:13" x14ac:dyDescent="0.2">
      <c r="A1013" s="1179" t="s">
        <v>11</v>
      </c>
      <c r="B1013" s="951" t="s">
        <v>921</v>
      </c>
      <c r="C1013" s="256" t="s">
        <v>267</v>
      </c>
      <c r="D1013" s="24">
        <f>D1014+D1015</f>
        <v>0</v>
      </c>
      <c r="E1013" s="24">
        <f>E1014+E1015</f>
        <v>0</v>
      </c>
      <c r="F1013" s="257">
        <v>0</v>
      </c>
      <c r="G1013" s="258"/>
      <c r="H1013" s="24">
        <f>H1014+H1015</f>
        <v>0</v>
      </c>
      <c r="I1013" s="259"/>
      <c r="J1013" s="39"/>
      <c r="K1013" s="39"/>
      <c r="L1013" s="39"/>
      <c r="M1013" s="39"/>
    </row>
    <row r="1014" spans="1:13" ht="45" x14ac:dyDescent="0.2">
      <c r="A1014" s="897"/>
      <c r="B1014" s="951"/>
      <c r="C1014" s="260" t="s">
        <v>3</v>
      </c>
      <c r="D1014" s="24">
        <f>D1017+D1020+D1023+D1026+D1029+D1032+D1035</f>
        <v>0</v>
      </c>
      <c r="E1014" s="24">
        <f>E1017+E1020+E1023+E1026+E1029+E1032+E1035</f>
        <v>0</v>
      </c>
      <c r="F1014" s="257">
        <v>0</v>
      </c>
      <c r="G1014" s="258"/>
      <c r="H1014" s="24">
        <f>H1017+H1020+H1023+H1026+H1029+H1032+H1035</f>
        <v>0</v>
      </c>
      <c r="I1014" s="259"/>
      <c r="J1014" s="39"/>
      <c r="K1014" s="39"/>
      <c r="L1014" s="39"/>
      <c r="M1014" s="39"/>
    </row>
    <row r="1015" spans="1:13" x14ac:dyDescent="0.2">
      <c r="A1015" s="898"/>
      <c r="B1015" s="1180"/>
      <c r="C1015" s="260" t="s">
        <v>97</v>
      </c>
      <c r="D1015" s="24">
        <f>D1018+D1021+D1024+D1027+D1030+D1033+D1036</f>
        <v>0</v>
      </c>
      <c r="E1015" s="24">
        <f>E1018+E1021+E1024+E1027+E1030+E1033+E1036</f>
        <v>0</v>
      </c>
      <c r="F1015" s="257">
        <v>0</v>
      </c>
      <c r="G1015" s="258"/>
      <c r="H1015" s="24">
        <f>H1018+H1021+H1024+H1027+H1030+H1033+H1036</f>
        <v>0</v>
      </c>
      <c r="I1015" s="259"/>
      <c r="J1015" s="39"/>
      <c r="K1015" s="39"/>
      <c r="L1015" s="39"/>
      <c r="M1015" s="39"/>
    </row>
    <row r="1016" spans="1:13" x14ac:dyDescent="0.2">
      <c r="A1016" s="895" t="s">
        <v>12</v>
      </c>
      <c r="B1016" s="899" t="s">
        <v>922</v>
      </c>
      <c r="C1016" s="261" t="s">
        <v>267</v>
      </c>
      <c r="D1016" s="24">
        <f>D1017+D1018</f>
        <v>0</v>
      </c>
      <c r="E1016" s="24">
        <f>E1017+E1018</f>
        <v>0</v>
      </c>
      <c r="F1016" s="257">
        <v>0</v>
      </c>
      <c r="G1016" s="258"/>
      <c r="H1016" s="24">
        <f>H1017+H1018</f>
        <v>0</v>
      </c>
      <c r="I1016" s="625"/>
      <c r="J1016" s="39"/>
      <c r="K1016" s="39"/>
      <c r="L1016" s="39"/>
      <c r="M1016" s="39"/>
    </row>
    <row r="1017" spans="1:13" ht="45" x14ac:dyDescent="0.2">
      <c r="A1017" s="893"/>
      <c r="B1017" s="899"/>
      <c r="C1017" s="759" t="s">
        <v>3</v>
      </c>
      <c r="D1017" s="24">
        <v>0</v>
      </c>
      <c r="E1017" s="262">
        <v>0</v>
      </c>
      <c r="F1017" s="263">
        <v>0</v>
      </c>
      <c r="G1017" s="264"/>
      <c r="H1017" s="703">
        <v>0</v>
      </c>
      <c r="I1017" s="626"/>
      <c r="J1017" s="39"/>
      <c r="K1017" s="39"/>
      <c r="L1017" s="39"/>
      <c r="M1017" s="39"/>
    </row>
    <row r="1018" spans="1:13" x14ac:dyDescent="0.2">
      <c r="A1018" s="894"/>
      <c r="B1018" s="899"/>
      <c r="C1018" s="256" t="s">
        <v>97</v>
      </c>
      <c r="D1018" s="24">
        <v>0</v>
      </c>
      <c r="E1018" s="266">
        <v>0</v>
      </c>
      <c r="F1018" s="254">
        <v>0</v>
      </c>
      <c r="G1018" s="724"/>
      <c r="H1018" s="213">
        <v>0</v>
      </c>
      <c r="I1018" s="627"/>
      <c r="J1018" s="39"/>
      <c r="K1018" s="39"/>
      <c r="L1018" s="39"/>
      <c r="M1018" s="39"/>
    </row>
    <row r="1019" spans="1:13" x14ac:dyDescent="0.2">
      <c r="A1019" s="895" t="s">
        <v>100</v>
      </c>
      <c r="B1019" s="899" t="s">
        <v>923</v>
      </c>
      <c r="C1019" s="261" t="s">
        <v>267</v>
      </c>
      <c r="D1019" s="24">
        <f>D1020+D1021</f>
        <v>0</v>
      </c>
      <c r="E1019" s="24">
        <f>E1020+E1021</f>
        <v>0</v>
      </c>
      <c r="F1019" s="257">
        <v>0</v>
      </c>
      <c r="G1019" s="258"/>
      <c r="H1019" s="24">
        <f>H1020+H1021</f>
        <v>0</v>
      </c>
      <c r="I1019" s="625"/>
      <c r="J1019" s="39"/>
      <c r="K1019" s="39"/>
      <c r="L1019" s="39"/>
      <c r="M1019" s="39"/>
    </row>
    <row r="1020" spans="1:13" ht="45" x14ac:dyDescent="0.2">
      <c r="A1020" s="893"/>
      <c r="B1020" s="899"/>
      <c r="C1020" s="759" t="s">
        <v>3</v>
      </c>
      <c r="D1020" s="24">
        <v>0</v>
      </c>
      <c r="E1020" s="262">
        <v>0</v>
      </c>
      <c r="F1020" s="263">
        <v>0</v>
      </c>
      <c r="G1020" s="264"/>
      <c r="H1020" s="703">
        <v>0</v>
      </c>
      <c r="I1020" s="626"/>
      <c r="J1020" s="39"/>
      <c r="K1020" s="39"/>
      <c r="L1020" s="39"/>
      <c r="M1020" s="39"/>
    </row>
    <row r="1021" spans="1:13" x14ac:dyDescent="0.2">
      <c r="A1021" s="894"/>
      <c r="B1021" s="899"/>
      <c r="C1021" s="256" t="s">
        <v>97</v>
      </c>
      <c r="D1021" s="24">
        <v>0</v>
      </c>
      <c r="E1021" s="266">
        <v>0</v>
      </c>
      <c r="F1021" s="254">
        <v>0</v>
      </c>
      <c r="G1021" s="724"/>
      <c r="H1021" s="213">
        <v>0</v>
      </c>
      <c r="I1021" s="627"/>
      <c r="J1021" s="39"/>
      <c r="K1021" s="39"/>
      <c r="L1021" s="39"/>
      <c r="M1021" s="39"/>
    </row>
    <row r="1022" spans="1:13" x14ac:dyDescent="0.2">
      <c r="A1022" s="895" t="s">
        <v>101</v>
      </c>
      <c r="B1022" s="899" t="s">
        <v>924</v>
      </c>
      <c r="C1022" s="261" t="s">
        <v>267</v>
      </c>
      <c r="D1022" s="24">
        <f>D1023+D1024</f>
        <v>0</v>
      </c>
      <c r="E1022" s="24">
        <f>E1023+E1024</f>
        <v>0</v>
      </c>
      <c r="F1022" s="257">
        <v>0</v>
      </c>
      <c r="G1022" s="258"/>
      <c r="H1022" s="24">
        <f>H1023+H1024</f>
        <v>0</v>
      </c>
      <c r="I1022" s="625"/>
      <c r="J1022" s="39"/>
      <c r="K1022" s="39"/>
      <c r="L1022" s="39"/>
      <c r="M1022" s="39"/>
    </row>
    <row r="1023" spans="1:13" ht="45" x14ac:dyDescent="0.2">
      <c r="A1023" s="893"/>
      <c r="B1023" s="899"/>
      <c r="C1023" s="759" t="s">
        <v>3</v>
      </c>
      <c r="D1023" s="24">
        <v>0</v>
      </c>
      <c r="E1023" s="262">
        <v>0</v>
      </c>
      <c r="F1023" s="263">
        <v>0</v>
      </c>
      <c r="G1023" s="264"/>
      <c r="H1023" s="703">
        <v>0</v>
      </c>
      <c r="I1023" s="626"/>
      <c r="J1023" s="39"/>
      <c r="K1023" s="39"/>
      <c r="L1023" s="39"/>
      <c r="M1023" s="39"/>
    </row>
    <row r="1024" spans="1:13" x14ac:dyDescent="0.2">
      <c r="A1024" s="894"/>
      <c r="B1024" s="899"/>
      <c r="C1024" s="256" t="s">
        <v>97</v>
      </c>
      <c r="D1024" s="24">
        <v>0</v>
      </c>
      <c r="E1024" s="266">
        <v>0</v>
      </c>
      <c r="F1024" s="254">
        <v>0</v>
      </c>
      <c r="G1024" s="724"/>
      <c r="H1024" s="213">
        <v>0</v>
      </c>
      <c r="I1024" s="627"/>
      <c r="J1024" s="39"/>
      <c r="K1024" s="39"/>
      <c r="L1024" s="39"/>
      <c r="M1024" s="39"/>
    </row>
    <row r="1025" spans="1:13" x14ac:dyDescent="0.2">
      <c r="A1025" s="895" t="s">
        <v>102</v>
      </c>
      <c r="B1025" s="899" t="s">
        <v>925</v>
      </c>
      <c r="C1025" s="261" t="s">
        <v>267</v>
      </c>
      <c r="D1025" s="24">
        <f>D1026+D1027</f>
        <v>0</v>
      </c>
      <c r="E1025" s="24">
        <f>E1026+E1027</f>
        <v>0</v>
      </c>
      <c r="F1025" s="257">
        <v>0</v>
      </c>
      <c r="G1025" s="258"/>
      <c r="H1025" s="24">
        <f>H1026+H1027</f>
        <v>0</v>
      </c>
      <c r="I1025" s="625"/>
      <c r="J1025" s="39"/>
      <c r="K1025" s="39"/>
      <c r="L1025" s="39"/>
      <c r="M1025" s="39"/>
    </row>
    <row r="1026" spans="1:13" ht="45" x14ac:dyDescent="0.2">
      <c r="A1026" s="893"/>
      <c r="B1026" s="899"/>
      <c r="C1026" s="759" t="s">
        <v>3</v>
      </c>
      <c r="D1026" s="24">
        <v>0</v>
      </c>
      <c r="E1026" s="262">
        <v>0</v>
      </c>
      <c r="F1026" s="263">
        <v>0</v>
      </c>
      <c r="G1026" s="264"/>
      <c r="H1026" s="703">
        <v>0</v>
      </c>
      <c r="I1026" s="626"/>
      <c r="J1026" s="39"/>
      <c r="K1026" s="39"/>
      <c r="L1026" s="39"/>
      <c r="M1026" s="39"/>
    </row>
    <row r="1027" spans="1:13" x14ac:dyDescent="0.2">
      <c r="A1027" s="894"/>
      <c r="B1027" s="899"/>
      <c r="C1027" s="256" t="s">
        <v>97</v>
      </c>
      <c r="D1027" s="24">
        <v>0</v>
      </c>
      <c r="E1027" s="266">
        <v>0</v>
      </c>
      <c r="F1027" s="254">
        <v>0</v>
      </c>
      <c r="G1027" s="724"/>
      <c r="H1027" s="213">
        <v>0</v>
      </c>
      <c r="I1027" s="627"/>
      <c r="J1027" s="39"/>
      <c r="K1027" s="39"/>
      <c r="L1027" s="39"/>
      <c r="M1027" s="39"/>
    </row>
    <row r="1028" spans="1:13" x14ac:dyDescent="0.2">
      <c r="A1028" s="895" t="s">
        <v>103</v>
      </c>
      <c r="B1028" s="899" t="s">
        <v>926</v>
      </c>
      <c r="C1028" s="261" t="s">
        <v>267</v>
      </c>
      <c r="D1028" s="24">
        <f>D1029+D1030</f>
        <v>0</v>
      </c>
      <c r="E1028" s="24">
        <f>E1029+E1030</f>
        <v>0</v>
      </c>
      <c r="F1028" s="257">
        <v>0</v>
      </c>
      <c r="G1028" s="258"/>
      <c r="H1028" s="24">
        <f>H1029+H1030</f>
        <v>0</v>
      </c>
      <c r="I1028" s="625"/>
      <c r="J1028" s="39"/>
      <c r="K1028" s="39"/>
      <c r="L1028" s="39"/>
      <c r="M1028" s="39"/>
    </row>
    <row r="1029" spans="1:13" ht="45" x14ac:dyDescent="0.2">
      <c r="A1029" s="893"/>
      <c r="B1029" s="899"/>
      <c r="C1029" s="759" t="s">
        <v>3</v>
      </c>
      <c r="D1029" s="24">
        <v>0</v>
      </c>
      <c r="E1029" s="262">
        <v>0</v>
      </c>
      <c r="F1029" s="263">
        <v>0</v>
      </c>
      <c r="G1029" s="264"/>
      <c r="H1029" s="703">
        <v>0</v>
      </c>
      <c r="I1029" s="626"/>
      <c r="J1029" s="39"/>
      <c r="K1029" s="39"/>
      <c r="L1029" s="39"/>
      <c r="M1029" s="39"/>
    </row>
    <row r="1030" spans="1:13" x14ac:dyDescent="0.2">
      <c r="A1030" s="894"/>
      <c r="B1030" s="899"/>
      <c r="C1030" s="256" t="s">
        <v>97</v>
      </c>
      <c r="D1030" s="24">
        <v>0</v>
      </c>
      <c r="E1030" s="266">
        <v>0</v>
      </c>
      <c r="F1030" s="254">
        <v>0</v>
      </c>
      <c r="G1030" s="724"/>
      <c r="H1030" s="213">
        <v>0</v>
      </c>
      <c r="I1030" s="627"/>
      <c r="J1030" s="39"/>
      <c r="K1030" s="39"/>
      <c r="L1030" s="39"/>
      <c r="M1030" s="39"/>
    </row>
    <row r="1031" spans="1:13" x14ac:dyDescent="0.2">
      <c r="A1031" s="895" t="s">
        <v>927</v>
      </c>
      <c r="B1031" s="899" t="s">
        <v>928</v>
      </c>
      <c r="C1031" s="261" t="s">
        <v>267</v>
      </c>
      <c r="D1031" s="24">
        <f>D1032+D1033</f>
        <v>0</v>
      </c>
      <c r="E1031" s="267">
        <v>0</v>
      </c>
      <c r="F1031" s="257">
        <v>0</v>
      </c>
      <c r="G1031" s="258"/>
      <c r="H1031" s="24">
        <f>H1032+H1033</f>
        <v>0</v>
      </c>
      <c r="I1031" s="259"/>
      <c r="J1031" s="39"/>
      <c r="K1031" s="39"/>
      <c r="L1031" s="39"/>
      <c r="M1031" s="39"/>
    </row>
    <row r="1032" spans="1:13" ht="45" x14ac:dyDescent="0.2">
      <c r="A1032" s="893"/>
      <c r="B1032" s="899"/>
      <c r="C1032" s="759" t="s">
        <v>3</v>
      </c>
      <c r="D1032" s="24">
        <v>0</v>
      </c>
      <c r="E1032" s="262">
        <v>0</v>
      </c>
      <c r="F1032" s="263">
        <v>0</v>
      </c>
      <c r="G1032" s="264"/>
      <c r="H1032" s="703">
        <v>0</v>
      </c>
      <c r="I1032" s="265"/>
      <c r="J1032" s="39"/>
      <c r="K1032" s="39"/>
      <c r="L1032" s="39"/>
      <c r="M1032" s="39"/>
    </row>
    <row r="1033" spans="1:13" x14ac:dyDescent="0.2">
      <c r="A1033" s="894"/>
      <c r="B1033" s="899"/>
      <c r="C1033" s="256" t="s">
        <v>97</v>
      </c>
      <c r="D1033" s="24">
        <v>0</v>
      </c>
      <c r="E1033" s="266">
        <v>0</v>
      </c>
      <c r="F1033" s="254">
        <v>0</v>
      </c>
      <c r="G1033" s="724"/>
      <c r="H1033" s="213">
        <v>0</v>
      </c>
      <c r="I1033" s="212"/>
      <c r="J1033" s="39"/>
      <c r="K1033" s="39"/>
      <c r="L1033" s="39"/>
      <c r="M1033" s="39"/>
    </row>
    <row r="1034" spans="1:13" x14ac:dyDescent="0.2">
      <c r="A1034" s="895" t="s">
        <v>222</v>
      </c>
      <c r="B1034" s="899" t="s">
        <v>929</v>
      </c>
      <c r="C1034" s="261" t="s">
        <v>267</v>
      </c>
      <c r="D1034" s="24">
        <f>D1035+D1036</f>
        <v>0</v>
      </c>
      <c r="E1034" s="24">
        <f>E1035+E1036</f>
        <v>0</v>
      </c>
      <c r="F1034" s="257">
        <v>0</v>
      </c>
      <c r="G1034" s="258"/>
      <c r="H1034" s="24">
        <f>H1035+H1036</f>
        <v>0</v>
      </c>
      <c r="I1034" s="625"/>
      <c r="J1034" s="39"/>
      <c r="K1034" s="39"/>
      <c r="L1034" s="39"/>
      <c r="M1034" s="39"/>
    </row>
    <row r="1035" spans="1:13" ht="45" x14ac:dyDescent="0.2">
      <c r="A1035" s="893"/>
      <c r="B1035" s="899"/>
      <c r="C1035" s="759" t="s">
        <v>3</v>
      </c>
      <c r="D1035" s="24">
        <v>0</v>
      </c>
      <c r="E1035" s="262">
        <v>0</v>
      </c>
      <c r="F1035" s="263">
        <v>0</v>
      </c>
      <c r="G1035" s="264"/>
      <c r="H1035" s="703">
        <v>0</v>
      </c>
      <c r="I1035" s="626"/>
      <c r="J1035" s="39"/>
      <c r="K1035" s="39"/>
      <c r="L1035" s="39"/>
      <c r="M1035" s="39"/>
    </row>
    <row r="1036" spans="1:13" x14ac:dyDescent="0.2">
      <c r="A1036" s="894"/>
      <c r="B1036" s="899"/>
      <c r="C1036" s="256" t="s">
        <v>97</v>
      </c>
      <c r="D1036" s="24">
        <v>0</v>
      </c>
      <c r="E1036" s="266">
        <v>0</v>
      </c>
      <c r="F1036" s="254">
        <v>0</v>
      </c>
      <c r="G1036" s="724"/>
      <c r="H1036" s="213">
        <v>0</v>
      </c>
      <c r="I1036" s="212"/>
      <c r="J1036" s="39"/>
      <c r="K1036" s="39"/>
      <c r="L1036" s="39"/>
      <c r="M1036" s="39"/>
    </row>
    <row r="1037" spans="1:13" x14ac:dyDescent="0.2">
      <c r="A1037" s="1095">
        <v>2</v>
      </c>
      <c r="B1037" s="976" t="s">
        <v>930</v>
      </c>
      <c r="C1037" s="253" t="s">
        <v>267</v>
      </c>
      <c r="D1037" s="23">
        <f>D1038+D1039</f>
        <v>4500</v>
      </c>
      <c r="E1037" s="23">
        <f>E1038+E1039</f>
        <v>4398.51</v>
      </c>
      <c r="F1037" s="248">
        <f>E1037/D1037*100</f>
        <v>97.744666666666674</v>
      </c>
      <c r="G1037" s="602"/>
      <c r="H1037" s="23">
        <f>H1038+H1039</f>
        <v>4398.51</v>
      </c>
      <c r="I1037" s="125"/>
      <c r="J1037" s="39"/>
      <c r="K1037" s="39"/>
      <c r="L1037" s="39"/>
      <c r="M1037" s="39"/>
    </row>
    <row r="1038" spans="1:13" ht="71.25" x14ac:dyDescent="0.2">
      <c r="A1038" s="897"/>
      <c r="B1038" s="951"/>
      <c r="C1038" s="250" t="s">
        <v>3</v>
      </c>
      <c r="D1038" s="23">
        <f>D1041</f>
        <v>4500</v>
      </c>
      <c r="E1038" s="23">
        <f>E1041</f>
        <v>4398.51</v>
      </c>
      <c r="F1038" s="248">
        <f>E1038/D1038*100</f>
        <v>97.744666666666674</v>
      </c>
      <c r="G1038" s="283"/>
      <c r="H1038" s="23">
        <f>H1041</f>
        <v>4398.51</v>
      </c>
      <c r="I1038" s="259"/>
      <c r="J1038" s="39"/>
      <c r="K1038" s="39"/>
      <c r="L1038" s="39"/>
      <c r="M1038" s="39"/>
    </row>
    <row r="1039" spans="1:13" ht="28.5" x14ac:dyDescent="0.2">
      <c r="A1039" s="898"/>
      <c r="B1039" s="951"/>
      <c r="C1039" s="250" t="s">
        <v>97</v>
      </c>
      <c r="D1039" s="23">
        <f>D1042</f>
        <v>0</v>
      </c>
      <c r="E1039" s="23">
        <f>E1042</f>
        <v>0</v>
      </c>
      <c r="F1039" s="255">
        <v>0</v>
      </c>
      <c r="G1039" s="602"/>
      <c r="H1039" s="23">
        <f>H1042</f>
        <v>0</v>
      </c>
      <c r="I1039" s="259"/>
      <c r="J1039" s="39"/>
      <c r="K1039" s="39"/>
      <c r="L1039" s="39"/>
      <c r="M1039" s="39"/>
    </row>
    <row r="1040" spans="1:13" x14ac:dyDescent="0.2">
      <c r="A1040" s="1095" t="s">
        <v>17</v>
      </c>
      <c r="B1040" s="951" t="s">
        <v>931</v>
      </c>
      <c r="C1040" s="256" t="s">
        <v>267</v>
      </c>
      <c r="D1040" s="24">
        <f>D1041+D1042</f>
        <v>4500</v>
      </c>
      <c r="E1040" s="24">
        <f>E1041+E1042</f>
        <v>4398.51</v>
      </c>
      <c r="F1040" s="254">
        <f>E1040/D1040*100</f>
        <v>97.744666666666674</v>
      </c>
      <c r="G1040" s="268"/>
      <c r="H1040" s="24">
        <f>H1041+H1042</f>
        <v>4398.51</v>
      </c>
      <c r="I1040" s="259"/>
      <c r="J1040" s="39"/>
      <c r="K1040" s="39"/>
      <c r="L1040" s="39"/>
      <c r="M1040" s="39"/>
    </row>
    <row r="1041" spans="1:13" ht="45" x14ac:dyDescent="0.2">
      <c r="A1041" s="897"/>
      <c r="B1041" s="951"/>
      <c r="C1041" s="260" t="s">
        <v>3</v>
      </c>
      <c r="D1041" s="24">
        <f>D1044</f>
        <v>4500</v>
      </c>
      <c r="E1041" s="24">
        <f>E1044</f>
        <v>4398.51</v>
      </c>
      <c r="F1041" s="254">
        <f>E1041/D1041*100</f>
        <v>97.744666666666674</v>
      </c>
      <c r="G1041" s="264"/>
      <c r="H1041" s="24">
        <f>H1044</f>
        <v>4398.51</v>
      </c>
      <c r="I1041" s="259"/>
      <c r="J1041" s="39"/>
      <c r="K1041" s="39"/>
      <c r="L1041" s="39"/>
      <c r="M1041" s="39"/>
    </row>
    <row r="1042" spans="1:13" x14ac:dyDescent="0.2">
      <c r="A1042" s="898"/>
      <c r="B1042" s="1180"/>
      <c r="C1042" s="260" t="s">
        <v>97</v>
      </c>
      <c r="D1042" s="24">
        <f>D1045</f>
        <v>0</v>
      </c>
      <c r="E1042" s="24">
        <f>E1045</f>
        <v>0</v>
      </c>
      <c r="F1042" s="257">
        <v>0</v>
      </c>
      <c r="G1042" s="258"/>
      <c r="H1042" s="24">
        <f>H1045</f>
        <v>0</v>
      </c>
      <c r="I1042" s="259"/>
      <c r="J1042" s="39"/>
      <c r="K1042" s="39"/>
      <c r="L1042" s="39"/>
      <c r="M1042" s="39"/>
    </row>
    <row r="1043" spans="1:13" x14ac:dyDescent="0.2">
      <c r="A1043" s="895" t="s">
        <v>18</v>
      </c>
      <c r="B1043" s="899" t="s">
        <v>932</v>
      </c>
      <c r="C1043" s="261" t="s">
        <v>267</v>
      </c>
      <c r="D1043" s="24">
        <v>4500</v>
      </c>
      <c r="E1043" s="24">
        <f>E1044+E1045</f>
        <v>4398.51</v>
      </c>
      <c r="F1043" s="254">
        <f>E1043/D1043*100</f>
        <v>97.744666666666674</v>
      </c>
      <c r="G1043" s="258"/>
      <c r="H1043" s="24">
        <f>H1044+H1045</f>
        <v>4398.51</v>
      </c>
      <c r="I1043" s="259"/>
      <c r="J1043" s="39"/>
      <c r="K1043" s="39"/>
      <c r="L1043" s="39"/>
      <c r="M1043" s="39"/>
    </row>
    <row r="1044" spans="1:13" ht="45" x14ac:dyDescent="0.2">
      <c r="A1044" s="1040"/>
      <c r="B1044" s="899"/>
      <c r="C1044" s="759" t="s">
        <v>3</v>
      </c>
      <c r="D1044" s="24">
        <v>4500</v>
      </c>
      <c r="E1044" s="262">
        <v>4398.51</v>
      </c>
      <c r="F1044" s="254">
        <f>E1044/D1044*100</f>
        <v>97.744666666666674</v>
      </c>
      <c r="G1044" s="264" t="s">
        <v>1509</v>
      </c>
      <c r="H1044" s="703">
        <v>4398.51</v>
      </c>
      <c r="I1044" s="259" t="s">
        <v>1282</v>
      </c>
      <c r="J1044" s="39"/>
      <c r="K1044" s="39"/>
      <c r="L1044" s="39"/>
      <c r="M1044" s="39"/>
    </row>
    <row r="1045" spans="1:13" x14ac:dyDescent="0.2">
      <c r="A1045" s="1041"/>
      <c r="B1045" s="899"/>
      <c r="C1045" s="256" t="s">
        <v>97</v>
      </c>
      <c r="D1045" s="24">
        <v>0</v>
      </c>
      <c r="E1045" s="266">
        <v>0</v>
      </c>
      <c r="F1045" s="254">
        <v>0</v>
      </c>
      <c r="G1045" s="724"/>
      <c r="H1045" s="213">
        <v>0</v>
      </c>
      <c r="I1045" s="212"/>
      <c r="J1045" s="39"/>
      <c r="K1045" s="39"/>
      <c r="L1045" s="39"/>
      <c r="M1045" s="39"/>
    </row>
    <row r="1046" spans="1:13" x14ac:dyDescent="0.2">
      <c r="A1046" s="1095" t="s">
        <v>23</v>
      </c>
      <c r="B1046" s="926" t="s">
        <v>933</v>
      </c>
      <c r="C1046" s="256" t="s">
        <v>267</v>
      </c>
      <c r="D1046" s="24">
        <f>D1047+D1048</f>
        <v>100</v>
      </c>
      <c r="E1046" s="24">
        <f>E1047+E1048</f>
        <v>99.81</v>
      </c>
      <c r="F1046" s="254">
        <f>E1046/D1046*100</f>
        <v>99.81</v>
      </c>
      <c r="G1046" s="258"/>
      <c r="H1046" s="24">
        <f>H1047+H1048</f>
        <v>99.81</v>
      </c>
      <c r="I1046" s="156"/>
      <c r="J1046" s="39"/>
      <c r="K1046" s="39"/>
      <c r="L1046" s="39"/>
      <c r="M1046" s="39"/>
    </row>
    <row r="1047" spans="1:13" ht="45" x14ac:dyDescent="0.2">
      <c r="A1047" s="897"/>
      <c r="B1047" s="927"/>
      <c r="C1047" s="260" t="s">
        <v>3</v>
      </c>
      <c r="D1047" s="24">
        <f>D1050</f>
        <v>100</v>
      </c>
      <c r="E1047" s="24">
        <f>E1050</f>
        <v>99.81</v>
      </c>
      <c r="F1047" s="254">
        <f>E1047/D1047*100</f>
        <v>99.81</v>
      </c>
      <c r="G1047" s="258"/>
      <c r="H1047" s="24">
        <f>H1050</f>
        <v>99.81</v>
      </c>
      <c r="I1047" s="156"/>
      <c r="J1047" s="39"/>
      <c r="K1047" s="39"/>
      <c r="L1047" s="39"/>
      <c r="M1047" s="39"/>
    </row>
    <row r="1048" spans="1:13" x14ac:dyDescent="0.2">
      <c r="A1048" s="898"/>
      <c r="B1048" s="928"/>
      <c r="C1048" s="260" t="s">
        <v>97</v>
      </c>
      <c r="D1048" s="24">
        <f>D1051</f>
        <v>0</v>
      </c>
      <c r="E1048" s="24">
        <f>E1051</f>
        <v>0</v>
      </c>
      <c r="F1048" s="257">
        <v>0</v>
      </c>
      <c r="G1048" s="258"/>
      <c r="H1048" s="24">
        <f>H1051</f>
        <v>0</v>
      </c>
      <c r="I1048" s="280"/>
      <c r="J1048" s="39"/>
      <c r="K1048" s="39"/>
      <c r="L1048" s="39"/>
      <c r="M1048" s="39"/>
    </row>
    <row r="1049" spans="1:13" x14ac:dyDescent="0.2">
      <c r="A1049" s="1095" t="s">
        <v>24</v>
      </c>
      <c r="B1049" s="951" t="s">
        <v>934</v>
      </c>
      <c r="C1049" s="256" t="s">
        <v>267</v>
      </c>
      <c r="D1049" s="24">
        <f>D1050+D1051</f>
        <v>100</v>
      </c>
      <c r="E1049" s="24">
        <f>E1050+E1051</f>
        <v>99.81</v>
      </c>
      <c r="F1049" s="254">
        <f>E1049/D1049*100</f>
        <v>99.81</v>
      </c>
      <c r="G1049" s="258"/>
      <c r="H1049" s="24">
        <f>H1050+H1051</f>
        <v>99.81</v>
      </c>
      <c r="I1049" s="259"/>
      <c r="J1049" s="39"/>
      <c r="K1049" s="39"/>
      <c r="L1049" s="39"/>
      <c r="M1049" s="39"/>
    </row>
    <row r="1050" spans="1:13" ht="45" x14ac:dyDescent="0.2">
      <c r="A1050" s="897"/>
      <c r="B1050" s="951"/>
      <c r="C1050" s="260" t="s">
        <v>3</v>
      </c>
      <c r="D1050" s="24">
        <f>D1053+D1056+D1059+D1062</f>
        <v>100</v>
      </c>
      <c r="E1050" s="24">
        <f>E1053+E1056+E1059+E1062</f>
        <v>99.81</v>
      </c>
      <c r="F1050" s="254">
        <f>E1050/D1050*100</f>
        <v>99.81</v>
      </c>
      <c r="G1050" s="258"/>
      <c r="H1050" s="24">
        <f>H1053+H1056+H1059+H1062</f>
        <v>99.81</v>
      </c>
      <c r="I1050" s="259"/>
      <c r="J1050" s="39"/>
      <c r="K1050" s="39"/>
      <c r="L1050" s="39"/>
      <c r="M1050" s="39"/>
    </row>
    <row r="1051" spans="1:13" x14ac:dyDescent="0.2">
      <c r="A1051" s="898"/>
      <c r="B1051" s="1180"/>
      <c r="C1051" s="260" t="s">
        <v>97</v>
      </c>
      <c r="D1051" s="24">
        <f>D1054+D1057+D1060+D1063</f>
        <v>0</v>
      </c>
      <c r="E1051" s="24">
        <f>E1054+E1057+E1060+E1063</f>
        <v>0</v>
      </c>
      <c r="F1051" s="257">
        <v>0</v>
      </c>
      <c r="G1051" s="258"/>
      <c r="H1051" s="24">
        <f>H1054+H1057+H1060+H1063</f>
        <v>0</v>
      </c>
      <c r="I1051" s="259"/>
      <c r="J1051" s="39"/>
      <c r="K1051" s="39"/>
      <c r="L1051" s="39"/>
      <c r="M1051" s="39"/>
    </row>
    <row r="1052" spans="1:13" x14ac:dyDescent="0.2">
      <c r="A1052" s="895" t="s">
        <v>25</v>
      </c>
      <c r="B1052" s="899" t="s">
        <v>935</v>
      </c>
      <c r="C1052" s="261" t="s">
        <v>267</v>
      </c>
      <c r="D1052" s="24">
        <f>D1053+D1054</f>
        <v>0</v>
      </c>
      <c r="E1052" s="24">
        <f>E1053+E1054</f>
        <v>0</v>
      </c>
      <c r="F1052" s="257">
        <v>0</v>
      </c>
      <c r="G1052" s="258"/>
      <c r="H1052" s="24">
        <f>H1053+H1054</f>
        <v>0</v>
      </c>
      <c r="I1052" s="625"/>
      <c r="J1052" s="39"/>
      <c r="K1052" s="39"/>
      <c r="L1052" s="39"/>
      <c r="M1052" s="39"/>
    </row>
    <row r="1053" spans="1:13" ht="45" x14ac:dyDescent="0.2">
      <c r="A1053" s="893"/>
      <c r="B1053" s="899"/>
      <c r="C1053" s="759" t="s">
        <v>3</v>
      </c>
      <c r="D1053" s="24">
        <v>0</v>
      </c>
      <c r="E1053" s="262">
        <v>0</v>
      </c>
      <c r="F1053" s="263">
        <v>0</v>
      </c>
      <c r="G1053" s="264"/>
      <c r="H1053" s="703">
        <v>0</v>
      </c>
      <c r="I1053" s="626"/>
      <c r="J1053" s="39"/>
      <c r="K1053" s="39"/>
      <c r="L1053" s="39"/>
      <c r="M1053" s="39"/>
    </row>
    <row r="1054" spans="1:13" x14ac:dyDescent="0.2">
      <c r="A1054" s="894"/>
      <c r="B1054" s="899"/>
      <c r="C1054" s="256" t="s">
        <v>97</v>
      </c>
      <c r="D1054" s="24">
        <v>0</v>
      </c>
      <c r="E1054" s="266">
        <v>0</v>
      </c>
      <c r="F1054" s="254">
        <v>0</v>
      </c>
      <c r="G1054" s="724"/>
      <c r="H1054" s="213">
        <v>0</v>
      </c>
      <c r="I1054" s="627"/>
      <c r="J1054" s="39"/>
      <c r="K1054" s="39"/>
      <c r="L1054" s="39"/>
      <c r="M1054" s="39"/>
    </row>
    <row r="1055" spans="1:13" ht="30" x14ac:dyDescent="0.2">
      <c r="A1055" s="895" t="s">
        <v>27</v>
      </c>
      <c r="B1055" s="899" t="s">
        <v>936</v>
      </c>
      <c r="C1055" s="261" t="s">
        <v>267</v>
      </c>
      <c r="D1055" s="24">
        <f>D1056+D1057</f>
        <v>100</v>
      </c>
      <c r="E1055" s="24">
        <f>E1056+E1057</f>
        <v>99.81</v>
      </c>
      <c r="F1055" s="254">
        <f>E1055/D1055*100</f>
        <v>99.81</v>
      </c>
      <c r="G1055" s="258" t="s">
        <v>1517</v>
      </c>
      <c r="H1055" s="24">
        <f>H1056+H1057</f>
        <v>99.81</v>
      </c>
      <c r="I1055" s="265" t="s">
        <v>1282</v>
      </c>
      <c r="J1055" s="39"/>
      <c r="K1055" s="39"/>
      <c r="L1055" s="39"/>
      <c r="M1055" s="39"/>
    </row>
    <row r="1056" spans="1:13" ht="45" x14ac:dyDescent="0.2">
      <c r="A1056" s="893"/>
      <c r="B1056" s="899"/>
      <c r="C1056" s="759" t="s">
        <v>3</v>
      </c>
      <c r="D1056" s="24">
        <v>100</v>
      </c>
      <c r="E1056" s="262">
        <v>99.81</v>
      </c>
      <c r="F1056" s="254">
        <f>E1056/D1056*100</f>
        <v>99.81</v>
      </c>
      <c r="G1056" s="264"/>
      <c r="H1056" s="604">
        <v>99.81</v>
      </c>
      <c r="I1056" s="156"/>
      <c r="J1056" s="39"/>
      <c r="K1056" s="39"/>
      <c r="L1056" s="39"/>
      <c r="M1056" s="39"/>
    </row>
    <row r="1057" spans="1:13" x14ac:dyDescent="0.2">
      <c r="A1057" s="894"/>
      <c r="B1057" s="899"/>
      <c r="C1057" s="256" t="s">
        <v>97</v>
      </c>
      <c r="D1057" s="24">
        <v>0</v>
      </c>
      <c r="E1057" s="266">
        <v>0</v>
      </c>
      <c r="F1057" s="254">
        <v>0</v>
      </c>
      <c r="G1057" s="724"/>
      <c r="H1057" s="213">
        <v>0</v>
      </c>
      <c r="I1057" s="212"/>
      <c r="J1057" s="39"/>
      <c r="K1057" s="39"/>
      <c r="L1057" s="39"/>
      <c r="M1057" s="39"/>
    </row>
    <row r="1058" spans="1:13" x14ac:dyDescent="0.2">
      <c r="A1058" s="895" t="s">
        <v>29</v>
      </c>
      <c r="B1058" s="899" t="s">
        <v>937</v>
      </c>
      <c r="C1058" s="261" t="s">
        <v>267</v>
      </c>
      <c r="D1058" s="24">
        <f>D1059+D1060</f>
        <v>0</v>
      </c>
      <c r="E1058" s="24">
        <f>E1059+E1060</f>
        <v>0</v>
      </c>
      <c r="F1058" s="257">
        <v>0</v>
      </c>
      <c r="G1058" s="258"/>
      <c r="H1058" s="24">
        <f>H1059+H1060</f>
        <v>0</v>
      </c>
      <c r="I1058" s="625"/>
      <c r="J1058" s="39"/>
      <c r="K1058" s="39"/>
      <c r="L1058" s="39"/>
      <c r="M1058" s="39"/>
    </row>
    <row r="1059" spans="1:13" ht="45" x14ac:dyDescent="0.2">
      <c r="A1059" s="893"/>
      <c r="B1059" s="899"/>
      <c r="C1059" s="759" t="s">
        <v>3</v>
      </c>
      <c r="D1059" s="24">
        <v>0</v>
      </c>
      <c r="E1059" s="262">
        <v>0</v>
      </c>
      <c r="F1059" s="263">
        <v>0</v>
      </c>
      <c r="G1059" s="264"/>
      <c r="H1059" s="703">
        <v>0</v>
      </c>
      <c r="I1059" s="626"/>
      <c r="J1059" s="39"/>
      <c r="K1059" s="39"/>
      <c r="L1059" s="39"/>
      <c r="M1059" s="39"/>
    </row>
    <row r="1060" spans="1:13" x14ac:dyDescent="0.2">
      <c r="A1060" s="894"/>
      <c r="B1060" s="899"/>
      <c r="C1060" s="256" t="s">
        <v>97</v>
      </c>
      <c r="D1060" s="24">
        <v>0</v>
      </c>
      <c r="E1060" s="266">
        <v>0</v>
      </c>
      <c r="F1060" s="254">
        <v>0</v>
      </c>
      <c r="G1060" s="724"/>
      <c r="H1060" s="213">
        <v>0</v>
      </c>
      <c r="I1060" s="627"/>
      <c r="J1060" s="39"/>
      <c r="K1060" s="39"/>
      <c r="L1060" s="39"/>
      <c r="M1060" s="39"/>
    </row>
    <row r="1061" spans="1:13" x14ac:dyDescent="0.2">
      <c r="A1061" s="895" t="s">
        <v>31</v>
      </c>
      <c r="B1061" s="899" t="s">
        <v>938</v>
      </c>
      <c r="C1061" s="261" t="s">
        <v>267</v>
      </c>
      <c r="D1061" s="24">
        <f>D1062+D1063</f>
        <v>0</v>
      </c>
      <c r="E1061" s="24">
        <f>E1062+E1063</f>
        <v>0</v>
      </c>
      <c r="F1061" s="257">
        <v>0</v>
      </c>
      <c r="G1061" s="258"/>
      <c r="H1061" s="24">
        <f>H1062+H1063</f>
        <v>0</v>
      </c>
      <c r="I1061" s="625"/>
      <c r="J1061" s="39"/>
      <c r="K1061" s="39"/>
      <c r="L1061" s="39"/>
      <c r="M1061" s="39"/>
    </row>
    <row r="1062" spans="1:13" ht="45" x14ac:dyDescent="0.2">
      <c r="A1062" s="893"/>
      <c r="B1062" s="899"/>
      <c r="C1062" s="759" t="s">
        <v>3</v>
      </c>
      <c r="D1062" s="24">
        <v>0</v>
      </c>
      <c r="E1062" s="262">
        <v>0</v>
      </c>
      <c r="F1062" s="263">
        <v>0</v>
      </c>
      <c r="G1062" s="264"/>
      <c r="H1062" s="703">
        <v>0</v>
      </c>
      <c r="I1062" s="626"/>
      <c r="J1062" s="39"/>
      <c r="K1062" s="39"/>
      <c r="L1062" s="39"/>
      <c r="M1062" s="39"/>
    </row>
    <row r="1063" spans="1:13" x14ac:dyDescent="0.2">
      <c r="A1063" s="894"/>
      <c r="B1063" s="899"/>
      <c r="C1063" s="256" t="s">
        <v>97</v>
      </c>
      <c r="D1063" s="24">
        <v>0</v>
      </c>
      <c r="E1063" s="266">
        <v>0</v>
      </c>
      <c r="F1063" s="254">
        <v>0</v>
      </c>
      <c r="G1063" s="724"/>
      <c r="H1063" s="213">
        <v>0</v>
      </c>
      <c r="I1063" s="627"/>
      <c r="J1063" s="39"/>
      <c r="K1063" s="39"/>
      <c r="L1063" s="39"/>
      <c r="M1063" s="39"/>
    </row>
    <row r="1064" spans="1:13" x14ac:dyDescent="0.2">
      <c r="A1064" s="1095">
        <v>4</v>
      </c>
      <c r="B1064" s="926" t="s">
        <v>939</v>
      </c>
      <c r="C1064" s="256" t="s">
        <v>267</v>
      </c>
      <c r="D1064" s="24">
        <f>D1065+D1066</f>
        <v>100</v>
      </c>
      <c r="E1064" s="24">
        <f>E1065+E1066</f>
        <v>100</v>
      </c>
      <c r="F1064" s="254">
        <f>E1064/D1064*100</f>
        <v>100</v>
      </c>
      <c r="G1064" s="258"/>
      <c r="H1064" s="24">
        <f>H1065+H1066</f>
        <v>100</v>
      </c>
      <c r="I1064" s="259"/>
      <c r="J1064" s="39"/>
      <c r="K1064" s="39"/>
      <c r="L1064" s="39"/>
      <c r="M1064" s="39"/>
    </row>
    <row r="1065" spans="1:13" ht="45" x14ac:dyDescent="0.2">
      <c r="A1065" s="897"/>
      <c r="B1065" s="927"/>
      <c r="C1065" s="260" t="s">
        <v>3</v>
      </c>
      <c r="D1065" s="24">
        <f>D1068</f>
        <v>100</v>
      </c>
      <c r="E1065" s="24">
        <f>E1068</f>
        <v>100</v>
      </c>
      <c r="F1065" s="254">
        <f>E1065/D1065*100</f>
        <v>100</v>
      </c>
      <c r="G1065" s="258"/>
      <c r="H1065" s="24">
        <f>H1068</f>
        <v>100</v>
      </c>
      <c r="I1065" s="259"/>
      <c r="J1065" s="39"/>
      <c r="K1065" s="39"/>
      <c r="L1065" s="39"/>
      <c r="M1065" s="39"/>
    </row>
    <row r="1066" spans="1:13" x14ac:dyDescent="0.2">
      <c r="A1066" s="898"/>
      <c r="B1066" s="928"/>
      <c r="C1066" s="260" t="s">
        <v>97</v>
      </c>
      <c r="D1066" s="24">
        <f>D1069</f>
        <v>0</v>
      </c>
      <c r="E1066" s="24">
        <f>E1069</f>
        <v>0</v>
      </c>
      <c r="F1066" s="257">
        <v>0</v>
      </c>
      <c r="G1066" s="258"/>
      <c r="H1066" s="24">
        <f>H1069</f>
        <v>0</v>
      </c>
      <c r="I1066" s="259"/>
      <c r="J1066" s="39"/>
      <c r="K1066" s="39"/>
      <c r="L1066" s="39"/>
      <c r="M1066" s="39"/>
    </row>
    <row r="1067" spans="1:13" x14ac:dyDescent="0.2">
      <c r="A1067" s="1095" t="s">
        <v>36</v>
      </c>
      <c r="B1067" s="951" t="s">
        <v>940</v>
      </c>
      <c r="C1067" s="256" t="s">
        <v>267</v>
      </c>
      <c r="D1067" s="24">
        <f>D1068+D1069</f>
        <v>100</v>
      </c>
      <c r="E1067" s="24">
        <f>E1068+E1069</f>
        <v>100</v>
      </c>
      <c r="F1067" s="254">
        <f>E1067/D1067*100</f>
        <v>100</v>
      </c>
      <c r="G1067" s="258"/>
      <c r="H1067" s="24">
        <f>H1068+H1069</f>
        <v>100</v>
      </c>
      <c r="I1067" s="259"/>
      <c r="J1067" s="39"/>
      <c r="K1067" s="39"/>
      <c r="L1067" s="39"/>
      <c r="M1067" s="39"/>
    </row>
    <row r="1068" spans="1:13" ht="45" x14ac:dyDescent="0.2">
      <c r="A1068" s="897"/>
      <c r="B1068" s="951"/>
      <c r="C1068" s="260" t="s">
        <v>3</v>
      </c>
      <c r="D1068" s="24">
        <f>D1071+D1074</f>
        <v>100</v>
      </c>
      <c r="E1068" s="24">
        <f>E1071+E1074</f>
        <v>100</v>
      </c>
      <c r="F1068" s="254">
        <f>E1068/D1068*100</f>
        <v>100</v>
      </c>
      <c r="G1068" s="258"/>
      <c r="H1068" s="24">
        <f>H1071+H1074</f>
        <v>100</v>
      </c>
      <c r="I1068" s="259"/>
      <c r="J1068" s="39"/>
      <c r="K1068" s="39"/>
      <c r="L1068" s="39"/>
      <c r="M1068" s="39"/>
    </row>
    <row r="1069" spans="1:13" x14ac:dyDescent="0.2">
      <c r="A1069" s="898"/>
      <c r="B1069" s="1180"/>
      <c r="C1069" s="260" t="s">
        <v>97</v>
      </c>
      <c r="D1069" s="24">
        <f>D1072+D1075</f>
        <v>0</v>
      </c>
      <c r="E1069" s="24">
        <f>E1072+E1075</f>
        <v>0</v>
      </c>
      <c r="F1069" s="257">
        <v>0</v>
      </c>
      <c r="G1069" s="258"/>
      <c r="H1069" s="24">
        <f>H1072+H1075</f>
        <v>0</v>
      </c>
      <c r="I1069" s="259"/>
      <c r="J1069" s="39"/>
      <c r="K1069" s="39"/>
      <c r="L1069" s="39"/>
      <c r="M1069" s="39"/>
    </row>
    <row r="1070" spans="1:13" x14ac:dyDescent="0.2">
      <c r="A1070" s="895" t="s">
        <v>37</v>
      </c>
      <c r="B1070" s="899" t="s">
        <v>941</v>
      </c>
      <c r="C1070" s="261" t="s">
        <v>267</v>
      </c>
      <c r="D1070" s="24">
        <f>D1071+D1072</f>
        <v>100</v>
      </c>
      <c r="E1070" s="24">
        <f>E1071+E1072</f>
        <v>100</v>
      </c>
      <c r="F1070" s="254">
        <f>E1070/D1070*100</f>
        <v>100</v>
      </c>
      <c r="G1070" s="258"/>
      <c r="H1070" s="24">
        <f>H1071+H1072</f>
        <v>100</v>
      </c>
      <c r="I1070" s="259"/>
      <c r="J1070" s="39"/>
      <c r="K1070" s="39"/>
      <c r="L1070" s="39"/>
      <c r="M1070" s="39"/>
    </row>
    <row r="1071" spans="1:13" ht="60" x14ac:dyDescent="0.2">
      <c r="A1071" s="893"/>
      <c r="B1071" s="899"/>
      <c r="C1071" s="759" t="s">
        <v>3</v>
      </c>
      <c r="D1071" s="24">
        <v>100</v>
      </c>
      <c r="E1071" s="262">
        <v>100</v>
      </c>
      <c r="F1071" s="254">
        <f>E1071/D1071*100</f>
        <v>100</v>
      </c>
      <c r="G1071" s="258" t="s">
        <v>942</v>
      </c>
      <c r="H1071" s="703">
        <v>100</v>
      </c>
      <c r="I1071" s="265" t="s">
        <v>1282</v>
      </c>
      <c r="J1071" s="39"/>
      <c r="K1071" s="39"/>
      <c r="L1071" s="39"/>
      <c r="M1071" s="39"/>
    </row>
    <row r="1072" spans="1:13" x14ac:dyDescent="0.2">
      <c r="A1072" s="894"/>
      <c r="B1072" s="899"/>
      <c r="C1072" s="256" t="s">
        <v>97</v>
      </c>
      <c r="D1072" s="24">
        <v>0</v>
      </c>
      <c r="E1072" s="266">
        <v>0</v>
      </c>
      <c r="F1072" s="254">
        <v>0</v>
      </c>
      <c r="G1072" s="724"/>
      <c r="H1072" s="213">
        <v>0</v>
      </c>
      <c r="I1072" s="212"/>
      <c r="J1072" s="39"/>
      <c r="K1072" s="39"/>
      <c r="L1072" s="39"/>
      <c r="M1072" s="39"/>
    </row>
    <row r="1073" spans="1:13" x14ac:dyDescent="0.2">
      <c r="A1073" s="895" t="s">
        <v>196</v>
      </c>
      <c r="B1073" s="899" t="s">
        <v>943</v>
      </c>
      <c r="C1073" s="261" t="s">
        <v>267</v>
      </c>
      <c r="D1073" s="24">
        <f>D1074+D1075</f>
        <v>0</v>
      </c>
      <c r="E1073" s="24">
        <f>E1074+E1075</f>
        <v>0</v>
      </c>
      <c r="F1073" s="257">
        <v>0</v>
      </c>
      <c r="G1073" s="258"/>
      <c r="H1073" s="24">
        <f>H1074+H1075</f>
        <v>0</v>
      </c>
      <c r="I1073" s="625"/>
      <c r="J1073" s="39"/>
      <c r="K1073" s="39"/>
      <c r="L1073" s="39"/>
      <c r="M1073" s="39"/>
    </row>
    <row r="1074" spans="1:13" ht="45" x14ac:dyDescent="0.2">
      <c r="A1074" s="893"/>
      <c r="B1074" s="899"/>
      <c r="C1074" s="759" t="s">
        <v>3</v>
      </c>
      <c r="D1074" s="24">
        <v>0</v>
      </c>
      <c r="E1074" s="262">
        <v>0</v>
      </c>
      <c r="F1074" s="263">
        <v>0</v>
      </c>
      <c r="G1074" s="264"/>
      <c r="H1074" s="703">
        <v>0</v>
      </c>
      <c r="I1074" s="626"/>
      <c r="J1074" s="39"/>
      <c r="K1074" s="39"/>
      <c r="L1074" s="39"/>
      <c r="M1074" s="39"/>
    </row>
    <row r="1075" spans="1:13" x14ac:dyDescent="0.2">
      <c r="A1075" s="894"/>
      <c r="B1075" s="899"/>
      <c r="C1075" s="256" t="s">
        <v>97</v>
      </c>
      <c r="D1075" s="24">
        <v>0</v>
      </c>
      <c r="E1075" s="266">
        <v>0</v>
      </c>
      <c r="F1075" s="254">
        <v>0</v>
      </c>
      <c r="G1075" s="724"/>
      <c r="H1075" s="213">
        <v>0</v>
      </c>
      <c r="I1075" s="627"/>
      <c r="J1075" s="39"/>
      <c r="K1075" s="39"/>
      <c r="L1075" s="39"/>
      <c r="M1075" s="39"/>
    </row>
    <row r="1076" spans="1:13" x14ac:dyDescent="0.2">
      <c r="A1076" s="87"/>
      <c r="B1076" s="1474" t="s">
        <v>789</v>
      </c>
      <c r="C1076" s="1475"/>
      <c r="D1076" s="1475"/>
      <c r="E1076" s="1475"/>
      <c r="F1076" s="1475"/>
      <c r="G1076" s="1475"/>
      <c r="H1076" s="1475"/>
      <c r="I1076" s="1476"/>
      <c r="J1076" s="39"/>
      <c r="K1076" s="39"/>
      <c r="L1076" s="39"/>
      <c r="M1076" s="39"/>
    </row>
    <row r="1077" spans="1:13" ht="14.25" x14ac:dyDescent="0.2">
      <c r="A1077" s="1095"/>
      <c r="B1077" s="926" t="s">
        <v>54</v>
      </c>
      <c r="C1077" s="253" t="s">
        <v>267</v>
      </c>
      <c r="D1077" s="23">
        <f>D1078+D1079</f>
        <v>160</v>
      </c>
      <c r="E1077" s="23">
        <f>E1078+E1079</f>
        <v>120.65</v>
      </c>
      <c r="F1077" s="248">
        <f>E1077/D1077*100</f>
        <v>75.406250000000014</v>
      </c>
      <c r="G1077" s="251"/>
      <c r="H1077" s="23">
        <f>H1078+H1079</f>
        <v>120.65</v>
      </c>
      <c r="I1077" s="252"/>
      <c r="J1077" s="39"/>
      <c r="K1077" s="39"/>
      <c r="L1077" s="39"/>
      <c r="M1077" s="39"/>
    </row>
    <row r="1078" spans="1:13" ht="71.25" x14ac:dyDescent="0.2">
      <c r="A1078" s="897"/>
      <c r="B1078" s="927"/>
      <c r="C1078" s="250" t="s">
        <v>3</v>
      </c>
      <c r="D1078" s="23">
        <f>D1081</f>
        <v>160</v>
      </c>
      <c r="E1078" s="23">
        <f>E1081</f>
        <v>120.65</v>
      </c>
      <c r="F1078" s="248">
        <f>E1078/D1078*100</f>
        <v>75.406250000000014</v>
      </c>
      <c r="G1078" s="251"/>
      <c r="H1078" s="23">
        <f>H1081</f>
        <v>120.65</v>
      </c>
      <c r="I1078" s="259"/>
      <c r="J1078" s="39"/>
      <c r="K1078" s="39"/>
      <c r="L1078" s="39"/>
      <c r="M1078" s="39"/>
    </row>
    <row r="1079" spans="1:13" ht="28.5" x14ac:dyDescent="0.2">
      <c r="A1079" s="898"/>
      <c r="B1079" s="928"/>
      <c r="C1079" s="250" t="s">
        <v>97</v>
      </c>
      <c r="D1079" s="23">
        <f>D1082</f>
        <v>0</v>
      </c>
      <c r="E1079" s="23">
        <f>E1082</f>
        <v>0</v>
      </c>
      <c r="F1079" s="255">
        <v>0</v>
      </c>
      <c r="G1079" s="251"/>
      <c r="H1079" s="23">
        <f>H1082</f>
        <v>0</v>
      </c>
      <c r="I1079" s="252"/>
      <c r="J1079" s="39"/>
      <c r="K1079" s="39"/>
      <c r="L1079" s="39"/>
      <c r="M1079" s="39"/>
    </row>
    <row r="1080" spans="1:13" x14ac:dyDescent="0.2">
      <c r="A1080" s="1095">
        <v>1</v>
      </c>
      <c r="B1080" s="926" t="s">
        <v>777</v>
      </c>
      <c r="C1080" s="256" t="s">
        <v>267</v>
      </c>
      <c r="D1080" s="24">
        <f>D1081+D1082</f>
        <v>160</v>
      </c>
      <c r="E1080" s="24">
        <f>E1081+E1082</f>
        <v>120.65</v>
      </c>
      <c r="F1080" s="254">
        <f>E1080/D1080*100</f>
        <v>75.406250000000014</v>
      </c>
      <c r="G1080" s="258"/>
      <c r="H1080" s="24">
        <f>H1081+H1082</f>
        <v>120.65</v>
      </c>
      <c r="I1080" s="259"/>
      <c r="J1080" s="39"/>
      <c r="K1080" s="39"/>
      <c r="L1080" s="39"/>
      <c r="M1080" s="39"/>
    </row>
    <row r="1081" spans="1:13" ht="45" x14ac:dyDescent="0.2">
      <c r="A1081" s="897"/>
      <c r="B1081" s="927"/>
      <c r="C1081" s="260" t="s">
        <v>3</v>
      </c>
      <c r="D1081" s="24">
        <f>D1084</f>
        <v>160</v>
      </c>
      <c r="E1081" s="24">
        <f>E1084</f>
        <v>120.65</v>
      </c>
      <c r="F1081" s="254">
        <f>E1081/D1081*100</f>
        <v>75.406250000000014</v>
      </c>
      <c r="G1081" s="258"/>
      <c r="H1081" s="24">
        <f>H1084</f>
        <v>120.65</v>
      </c>
      <c r="I1081" s="259"/>
      <c r="J1081" s="39"/>
      <c r="K1081" s="39"/>
      <c r="L1081" s="39"/>
      <c r="M1081" s="39"/>
    </row>
    <row r="1082" spans="1:13" x14ac:dyDescent="0.2">
      <c r="A1082" s="898"/>
      <c r="B1082" s="928"/>
      <c r="C1082" s="260" t="s">
        <v>97</v>
      </c>
      <c r="D1082" s="24">
        <f>D1085</f>
        <v>0</v>
      </c>
      <c r="E1082" s="24">
        <f>E1085</f>
        <v>0</v>
      </c>
      <c r="F1082" s="257">
        <v>0</v>
      </c>
      <c r="G1082" s="258"/>
      <c r="H1082" s="24">
        <f>H1085</f>
        <v>0</v>
      </c>
      <c r="I1082" s="259"/>
      <c r="J1082" s="39"/>
      <c r="K1082" s="39"/>
      <c r="L1082" s="39"/>
      <c r="M1082" s="39"/>
    </row>
    <row r="1083" spans="1:13" x14ac:dyDescent="0.2">
      <c r="A1083" s="1095" t="s">
        <v>11</v>
      </c>
      <c r="B1083" s="951" t="s">
        <v>292</v>
      </c>
      <c r="C1083" s="270" t="s">
        <v>267</v>
      </c>
      <c r="D1083" s="84">
        <f>D1084+D1085</f>
        <v>160</v>
      </c>
      <c r="E1083" s="84">
        <f>E1084+E1085</f>
        <v>120.65</v>
      </c>
      <c r="F1083" s="254">
        <f>E1083/D1083*100</f>
        <v>75.406250000000014</v>
      </c>
      <c r="G1083" s="264"/>
      <c r="H1083" s="84">
        <f>H1084+H1085</f>
        <v>120.65</v>
      </c>
      <c r="I1083" s="265"/>
      <c r="J1083" s="39"/>
      <c r="K1083" s="39"/>
      <c r="L1083" s="39"/>
      <c r="M1083" s="39"/>
    </row>
    <row r="1084" spans="1:13" ht="45" x14ac:dyDescent="0.2">
      <c r="A1084" s="897"/>
      <c r="B1084" s="951"/>
      <c r="C1084" s="271" t="s">
        <v>3</v>
      </c>
      <c r="D1084" s="24">
        <f>D1087+D1090+D1093</f>
        <v>160</v>
      </c>
      <c r="E1084" s="24">
        <f>E1087+E1090+E1093</f>
        <v>120.65</v>
      </c>
      <c r="F1084" s="254">
        <f>E1084/D1084*100</f>
        <v>75.406250000000014</v>
      </c>
      <c r="G1084" s="272"/>
      <c r="H1084" s="24">
        <f>H1087+H1090+H1093</f>
        <v>120.65</v>
      </c>
      <c r="I1084" s="273"/>
      <c r="J1084" s="39"/>
      <c r="K1084" s="39"/>
      <c r="L1084" s="39"/>
      <c r="M1084" s="39"/>
    </row>
    <row r="1085" spans="1:13" x14ac:dyDescent="0.2">
      <c r="A1085" s="898"/>
      <c r="B1085" s="1180"/>
      <c r="C1085" s="274" t="s">
        <v>97</v>
      </c>
      <c r="D1085" s="24">
        <f>D1088+D1091+D1094</f>
        <v>0</v>
      </c>
      <c r="E1085" s="24">
        <f>E1088+E1091+E1094</f>
        <v>0</v>
      </c>
      <c r="F1085" s="275">
        <v>0</v>
      </c>
      <c r="G1085" s="276"/>
      <c r="H1085" s="24">
        <f>H1088+H1091+H1094</f>
        <v>0</v>
      </c>
      <c r="I1085" s="277"/>
      <c r="J1085" s="39"/>
      <c r="K1085" s="39"/>
      <c r="L1085" s="39"/>
      <c r="M1085" s="39"/>
    </row>
    <row r="1086" spans="1:13" x14ac:dyDescent="0.2">
      <c r="A1086" s="895" t="s">
        <v>12</v>
      </c>
      <c r="B1086" s="899" t="s">
        <v>944</v>
      </c>
      <c r="C1086" s="278" t="s">
        <v>267</v>
      </c>
      <c r="D1086" s="85">
        <f>D1087+D1088</f>
        <v>160</v>
      </c>
      <c r="E1086" s="85">
        <f>E1087+E1088</f>
        <v>120.65</v>
      </c>
      <c r="F1086" s="254">
        <f>E1086/D1086*100</f>
        <v>75.406250000000014</v>
      </c>
      <c r="G1086" s="1652" t="s">
        <v>1518</v>
      </c>
      <c r="H1086" s="85">
        <f>H1087+H1088</f>
        <v>120.65</v>
      </c>
      <c r="I1086" s="1102" t="s">
        <v>1393</v>
      </c>
      <c r="J1086" s="39"/>
      <c r="K1086" s="39"/>
      <c r="L1086" s="39"/>
      <c r="M1086" s="39"/>
    </row>
    <row r="1087" spans="1:13" ht="45" x14ac:dyDescent="0.2">
      <c r="A1087" s="893"/>
      <c r="B1087" s="899"/>
      <c r="C1087" s="759" t="s">
        <v>3</v>
      </c>
      <c r="D1087" s="24">
        <v>160</v>
      </c>
      <c r="E1087" s="262">
        <v>120.65</v>
      </c>
      <c r="F1087" s="254">
        <f>E1087/D1087*100</f>
        <v>75.406250000000014</v>
      </c>
      <c r="G1087" s="1653"/>
      <c r="H1087" s="703">
        <v>120.65</v>
      </c>
      <c r="I1087" s="1103"/>
      <c r="J1087" s="39"/>
      <c r="K1087" s="39"/>
      <c r="L1087" s="39"/>
      <c r="M1087" s="39"/>
    </row>
    <row r="1088" spans="1:13" x14ac:dyDescent="0.2">
      <c r="A1088" s="894"/>
      <c r="B1088" s="899"/>
      <c r="C1088" s="256" t="s">
        <v>97</v>
      </c>
      <c r="D1088" s="24">
        <v>0</v>
      </c>
      <c r="E1088" s="266">
        <v>0</v>
      </c>
      <c r="F1088" s="254">
        <v>0</v>
      </c>
      <c r="G1088" s="1654"/>
      <c r="H1088" s="213">
        <v>0</v>
      </c>
      <c r="I1088" s="1104"/>
      <c r="J1088" s="39"/>
      <c r="K1088" s="39"/>
      <c r="L1088" s="39"/>
      <c r="M1088" s="39"/>
    </row>
    <row r="1089" spans="1:13" x14ac:dyDescent="0.2">
      <c r="A1089" s="895" t="s">
        <v>100</v>
      </c>
      <c r="B1089" s="899" t="s">
        <v>945</v>
      </c>
      <c r="C1089" s="278" t="s">
        <v>267</v>
      </c>
      <c r="D1089" s="85">
        <f>D1090+D1091</f>
        <v>0</v>
      </c>
      <c r="E1089" s="85">
        <f>E1090+E1091</f>
        <v>0</v>
      </c>
      <c r="F1089" s="281">
        <v>0</v>
      </c>
      <c r="G1089" s="279"/>
      <c r="H1089" s="85">
        <f>H1090+H1091</f>
        <v>0</v>
      </c>
      <c r="I1089" s="628"/>
      <c r="J1089" s="39"/>
      <c r="K1089" s="39"/>
      <c r="L1089" s="39"/>
      <c r="M1089" s="39"/>
    </row>
    <row r="1090" spans="1:13" ht="45" x14ac:dyDescent="0.2">
      <c r="A1090" s="1105"/>
      <c r="B1090" s="899"/>
      <c r="C1090" s="759" t="s">
        <v>3</v>
      </c>
      <c r="D1090" s="24">
        <v>0</v>
      </c>
      <c r="E1090" s="262">
        <v>0</v>
      </c>
      <c r="F1090" s="263">
        <v>0</v>
      </c>
      <c r="G1090" s="264"/>
      <c r="H1090" s="703">
        <v>0</v>
      </c>
      <c r="I1090" s="626"/>
      <c r="J1090" s="39"/>
      <c r="K1090" s="39"/>
      <c r="L1090" s="39"/>
      <c r="M1090" s="39"/>
    </row>
    <row r="1091" spans="1:13" x14ac:dyDescent="0.2">
      <c r="A1091" s="1106"/>
      <c r="B1091" s="899"/>
      <c r="C1091" s="256" t="s">
        <v>97</v>
      </c>
      <c r="D1091" s="24">
        <v>0</v>
      </c>
      <c r="E1091" s="266">
        <v>0</v>
      </c>
      <c r="F1091" s="254">
        <v>0</v>
      </c>
      <c r="G1091" s="724"/>
      <c r="H1091" s="213">
        <v>0</v>
      </c>
      <c r="I1091" s="627"/>
      <c r="J1091" s="39"/>
      <c r="K1091" s="39"/>
      <c r="L1091" s="39"/>
      <c r="M1091" s="39"/>
    </row>
    <row r="1092" spans="1:13" x14ac:dyDescent="0.2">
      <c r="A1092" s="1112" t="s">
        <v>101</v>
      </c>
      <c r="B1092" s="1055" t="s">
        <v>946</v>
      </c>
      <c r="C1092" s="278" t="s">
        <v>267</v>
      </c>
      <c r="D1092" s="85">
        <f>D1093+D1094</f>
        <v>0</v>
      </c>
      <c r="E1092" s="85">
        <f>E1093+E1094</f>
        <v>0</v>
      </c>
      <c r="F1092" s="281">
        <v>0</v>
      </c>
      <c r="G1092" s="279"/>
      <c r="H1092" s="85">
        <f>H1093+H1094</f>
        <v>0</v>
      </c>
      <c r="I1092" s="628"/>
      <c r="J1092" s="39"/>
      <c r="K1092" s="39"/>
      <c r="L1092" s="39"/>
      <c r="M1092" s="39"/>
    </row>
    <row r="1093" spans="1:13" ht="45" x14ac:dyDescent="0.2">
      <c r="A1093" s="1105"/>
      <c r="B1093" s="899"/>
      <c r="C1093" s="759" t="s">
        <v>3</v>
      </c>
      <c r="D1093" s="24">
        <v>0</v>
      </c>
      <c r="E1093" s="262">
        <v>0</v>
      </c>
      <c r="F1093" s="263">
        <v>0</v>
      </c>
      <c r="G1093" s="264"/>
      <c r="H1093" s="703">
        <v>0</v>
      </c>
      <c r="I1093" s="626"/>
      <c r="J1093" s="39"/>
      <c r="K1093" s="39"/>
      <c r="L1093" s="39"/>
      <c r="M1093" s="39"/>
    </row>
    <row r="1094" spans="1:13" x14ac:dyDescent="0.2">
      <c r="A1094" s="1106"/>
      <c r="B1094" s="899"/>
      <c r="C1094" s="256" t="s">
        <v>97</v>
      </c>
      <c r="D1094" s="24">
        <v>0</v>
      </c>
      <c r="E1094" s="266">
        <v>0</v>
      </c>
      <c r="F1094" s="254">
        <v>0</v>
      </c>
      <c r="G1094" s="724"/>
      <c r="H1094" s="213">
        <v>0</v>
      </c>
      <c r="I1094" s="627"/>
      <c r="J1094" s="39"/>
      <c r="K1094" s="39"/>
      <c r="L1094" s="39"/>
      <c r="M1094" s="39"/>
    </row>
    <row r="1095" spans="1:13" x14ac:dyDescent="0.2">
      <c r="A1095" s="87"/>
      <c r="B1095" s="1287" t="s">
        <v>1237</v>
      </c>
      <c r="C1095" s="890"/>
      <c r="D1095" s="890"/>
      <c r="E1095" s="890"/>
      <c r="F1095" s="890"/>
      <c r="G1095" s="890"/>
      <c r="H1095" s="890"/>
      <c r="I1095" s="891"/>
      <c r="J1095" s="39"/>
      <c r="K1095" s="39"/>
      <c r="L1095" s="39"/>
      <c r="M1095" s="39"/>
    </row>
    <row r="1096" spans="1:13" x14ac:dyDescent="0.2">
      <c r="A1096" s="895"/>
      <c r="B1096" s="941" t="s">
        <v>54</v>
      </c>
      <c r="C1096" s="536" t="s">
        <v>267</v>
      </c>
      <c r="D1096" s="23">
        <f>D1097+D1098</f>
        <v>5395</v>
      </c>
      <c r="E1096" s="23">
        <f>E1097+E1098</f>
        <v>5377.42</v>
      </c>
      <c r="F1096" s="248">
        <f t="shared" ref="F1096:F1119" si="128">E1096/D1096*100</f>
        <v>99.674142724745138</v>
      </c>
      <c r="G1096" s="282"/>
      <c r="H1096" s="23">
        <f>H1097+H1098</f>
        <v>5377.42</v>
      </c>
      <c r="I1096" s="273"/>
      <c r="J1096" s="39"/>
      <c r="K1096" s="39"/>
      <c r="L1096" s="39"/>
      <c r="M1096" s="39"/>
    </row>
    <row r="1097" spans="1:13" ht="71.25" x14ac:dyDescent="0.2">
      <c r="A1097" s="1105"/>
      <c r="B1097" s="1054"/>
      <c r="C1097" s="718" t="s">
        <v>3</v>
      </c>
      <c r="D1097" s="23">
        <f>D1100+D1115</f>
        <v>4845</v>
      </c>
      <c r="E1097" s="23">
        <f>E1100+E1115</f>
        <v>4827.42</v>
      </c>
      <c r="F1097" s="248">
        <f t="shared" si="128"/>
        <v>99.637151702786369</v>
      </c>
      <c r="G1097" s="283"/>
      <c r="H1097" s="23">
        <f>H1100+H1115</f>
        <v>4827.42</v>
      </c>
      <c r="I1097" s="291"/>
      <c r="J1097" s="39"/>
      <c r="K1097" s="39"/>
      <c r="L1097" s="39"/>
      <c r="M1097" s="39"/>
    </row>
    <row r="1098" spans="1:13" ht="28.5" x14ac:dyDescent="0.2">
      <c r="A1098" s="1106"/>
      <c r="B1098" s="1055"/>
      <c r="C1098" s="253" t="s">
        <v>97</v>
      </c>
      <c r="D1098" s="23">
        <f>D1101+D1116</f>
        <v>550</v>
      </c>
      <c r="E1098" s="23">
        <f>E1101+E1116</f>
        <v>550</v>
      </c>
      <c r="F1098" s="248">
        <f t="shared" si="128"/>
        <v>100</v>
      </c>
      <c r="G1098" s="753"/>
      <c r="H1098" s="23">
        <f>H1101+H1116</f>
        <v>550</v>
      </c>
      <c r="I1098" s="211"/>
      <c r="J1098" s="39"/>
      <c r="K1098" s="39"/>
      <c r="L1098" s="39"/>
      <c r="M1098" s="39"/>
    </row>
    <row r="1099" spans="1:13" x14ac:dyDescent="0.2">
      <c r="A1099" s="895">
        <v>1</v>
      </c>
      <c r="B1099" s="916" t="s">
        <v>947</v>
      </c>
      <c r="C1099" s="536" t="s">
        <v>267</v>
      </c>
      <c r="D1099" s="23">
        <f>D1100+D1101</f>
        <v>4795</v>
      </c>
      <c r="E1099" s="23">
        <f>E1100+E1101</f>
        <v>4777.42</v>
      </c>
      <c r="F1099" s="248">
        <f t="shared" si="128"/>
        <v>99.63336809176225</v>
      </c>
      <c r="G1099" s="282"/>
      <c r="H1099" s="23">
        <f>H1100+H1101</f>
        <v>4777.42</v>
      </c>
      <c r="I1099" s="273"/>
      <c r="J1099" s="39"/>
      <c r="K1099" s="39"/>
      <c r="L1099" s="39"/>
      <c r="M1099" s="39"/>
    </row>
    <row r="1100" spans="1:13" ht="71.25" x14ac:dyDescent="0.2">
      <c r="A1100" s="1105"/>
      <c r="B1100" s="899"/>
      <c r="C1100" s="718" t="s">
        <v>3</v>
      </c>
      <c r="D1100" s="23">
        <f>D1103</f>
        <v>4545</v>
      </c>
      <c r="E1100" s="23">
        <f>E1103</f>
        <v>4527.42</v>
      </c>
      <c r="F1100" s="248">
        <f t="shared" si="128"/>
        <v>99.613201320132021</v>
      </c>
      <c r="G1100" s="283"/>
      <c r="H1100" s="23">
        <f>H1103</f>
        <v>4527.42</v>
      </c>
      <c r="I1100" s="265"/>
      <c r="J1100" s="39"/>
      <c r="K1100" s="39"/>
      <c r="L1100" s="39"/>
      <c r="M1100" s="39"/>
    </row>
    <row r="1101" spans="1:13" ht="28.5" x14ac:dyDescent="0.2">
      <c r="A1101" s="1106"/>
      <c r="B1101" s="899"/>
      <c r="C1101" s="253" t="s">
        <v>97</v>
      </c>
      <c r="D1101" s="23">
        <f>D1104</f>
        <v>250</v>
      </c>
      <c r="E1101" s="23">
        <f>E1104</f>
        <v>250</v>
      </c>
      <c r="F1101" s="248">
        <f t="shared" si="128"/>
        <v>100</v>
      </c>
      <c r="G1101" s="753"/>
      <c r="H1101" s="23">
        <f>H1104</f>
        <v>250</v>
      </c>
      <c r="I1101" s="212"/>
      <c r="J1101" s="39"/>
      <c r="K1101" s="39"/>
      <c r="L1101" s="39"/>
      <c r="M1101" s="39"/>
    </row>
    <row r="1102" spans="1:13" x14ac:dyDescent="0.2">
      <c r="A1102" s="895" t="s">
        <v>11</v>
      </c>
      <c r="B1102" s="899" t="s">
        <v>293</v>
      </c>
      <c r="C1102" s="278" t="s">
        <v>267</v>
      </c>
      <c r="D1102" s="85">
        <f>D1103+D1104</f>
        <v>4795</v>
      </c>
      <c r="E1102" s="85">
        <f>E1103+E1104</f>
        <v>4777.42</v>
      </c>
      <c r="F1102" s="254">
        <f t="shared" si="128"/>
        <v>99.63336809176225</v>
      </c>
      <c r="G1102" s="279"/>
      <c r="H1102" s="85">
        <f>H1103+H1104</f>
        <v>4777.42</v>
      </c>
      <c r="I1102" s="280"/>
      <c r="J1102" s="39"/>
      <c r="K1102" s="39"/>
      <c r="L1102" s="39"/>
      <c r="M1102" s="39"/>
    </row>
    <row r="1103" spans="1:13" ht="45" x14ac:dyDescent="0.2">
      <c r="A1103" s="1105"/>
      <c r="B1103" s="899"/>
      <c r="C1103" s="759" t="s">
        <v>3</v>
      </c>
      <c r="D1103" s="24">
        <f>D1106+D1109+D1112</f>
        <v>4545</v>
      </c>
      <c r="E1103" s="24">
        <f>E1106+E1109+E1112</f>
        <v>4527.42</v>
      </c>
      <c r="F1103" s="254">
        <f t="shared" si="128"/>
        <v>99.613201320132021</v>
      </c>
      <c r="G1103" s="264"/>
      <c r="H1103" s="24">
        <v>4527.42</v>
      </c>
      <c r="I1103" s="265"/>
      <c r="J1103" s="39"/>
      <c r="K1103" s="39"/>
      <c r="L1103" s="39"/>
      <c r="M1103" s="39"/>
    </row>
    <row r="1104" spans="1:13" x14ac:dyDescent="0.2">
      <c r="A1104" s="1106"/>
      <c r="B1104" s="899"/>
      <c r="C1104" s="256" t="s">
        <v>97</v>
      </c>
      <c r="D1104" s="24">
        <f>D1113+D1110+D1107</f>
        <v>250</v>
      </c>
      <c r="E1104" s="24">
        <f>E1113+E1110+E1107</f>
        <v>250</v>
      </c>
      <c r="F1104" s="254">
        <f t="shared" si="128"/>
        <v>100</v>
      </c>
      <c r="G1104" s="724"/>
      <c r="H1104" s="24">
        <v>250</v>
      </c>
      <c r="I1104" s="212"/>
      <c r="J1104" s="39"/>
      <c r="K1104" s="39"/>
      <c r="L1104" s="39"/>
      <c r="M1104" s="39"/>
    </row>
    <row r="1105" spans="1:13" x14ac:dyDescent="0.2">
      <c r="A1105" s="895" t="s">
        <v>12</v>
      </c>
      <c r="B1105" s="899" t="s">
        <v>294</v>
      </c>
      <c r="C1105" s="278" t="s">
        <v>267</v>
      </c>
      <c r="D1105" s="85">
        <f>D1106+D1107</f>
        <v>4045</v>
      </c>
      <c r="E1105" s="85">
        <f>E1106+E1107</f>
        <v>4028.42</v>
      </c>
      <c r="F1105" s="254">
        <f t="shared" si="128"/>
        <v>99.590111248454889</v>
      </c>
      <c r="G1105" s="279"/>
      <c r="H1105" s="85">
        <f>H1106+H1107</f>
        <v>4028.42</v>
      </c>
      <c r="I1105" s="1102" t="s">
        <v>1282</v>
      </c>
      <c r="K1105" s="39"/>
      <c r="L1105" s="39"/>
      <c r="M1105" s="39"/>
    </row>
    <row r="1106" spans="1:13" ht="45" x14ac:dyDescent="0.2">
      <c r="A1106" s="1105"/>
      <c r="B1106" s="899"/>
      <c r="C1106" s="759" t="s">
        <v>3</v>
      </c>
      <c r="D1106" s="24">
        <v>4045</v>
      </c>
      <c r="E1106" s="262">
        <v>4028.42</v>
      </c>
      <c r="F1106" s="254">
        <f t="shared" si="128"/>
        <v>99.590111248454889</v>
      </c>
      <c r="G1106" s="264" t="s">
        <v>1510</v>
      </c>
      <c r="H1106" s="262">
        <v>4028.42</v>
      </c>
      <c r="I1106" s="1103"/>
      <c r="K1106" s="39"/>
      <c r="L1106" s="39"/>
      <c r="M1106" s="39"/>
    </row>
    <row r="1107" spans="1:13" x14ac:dyDescent="0.2">
      <c r="A1107" s="1106"/>
      <c r="B1107" s="899"/>
      <c r="C1107" s="256" t="s">
        <v>97</v>
      </c>
      <c r="D1107" s="24">
        <v>0</v>
      </c>
      <c r="E1107" s="266">
        <v>0</v>
      </c>
      <c r="F1107" s="254">
        <v>0</v>
      </c>
      <c r="G1107" s="724"/>
      <c r="H1107" s="213">
        <v>0</v>
      </c>
      <c r="I1107" s="1104"/>
      <c r="K1107" s="39"/>
      <c r="L1107" s="39"/>
      <c r="M1107" s="39"/>
    </row>
    <row r="1108" spans="1:13" x14ac:dyDescent="0.2">
      <c r="A1108" s="895" t="s">
        <v>100</v>
      </c>
      <c r="B1108" s="899" t="s">
        <v>295</v>
      </c>
      <c r="C1108" s="278" t="s">
        <v>267</v>
      </c>
      <c r="D1108" s="85">
        <f>D1109+D1110</f>
        <v>250</v>
      </c>
      <c r="E1108" s="85">
        <f>E1109+E1110</f>
        <v>250</v>
      </c>
      <c r="F1108" s="254">
        <f t="shared" si="128"/>
        <v>100</v>
      </c>
      <c r="H1108" s="603">
        <f>H1109+H1110</f>
        <v>0</v>
      </c>
      <c r="I1108" s="1178" t="s">
        <v>1282</v>
      </c>
      <c r="K1108" s="39"/>
      <c r="L1108" s="39"/>
      <c r="M1108" s="39"/>
    </row>
    <row r="1109" spans="1:13" ht="45" x14ac:dyDescent="0.2">
      <c r="A1109" s="1105"/>
      <c r="B1109" s="899"/>
      <c r="C1109" s="759" t="s">
        <v>3</v>
      </c>
      <c r="D1109" s="24">
        <v>0</v>
      </c>
      <c r="E1109" s="262">
        <v>0</v>
      </c>
      <c r="F1109" s="254">
        <v>0</v>
      </c>
      <c r="G1109" s="264"/>
      <c r="H1109" s="604">
        <v>0</v>
      </c>
      <c r="I1109" s="1178"/>
      <c r="K1109" s="39"/>
      <c r="L1109" s="39"/>
      <c r="M1109" s="39"/>
    </row>
    <row r="1110" spans="1:13" ht="45" x14ac:dyDescent="0.2">
      <c r="A1110" s="1106"/>
      <c r="B1110" s="899"/>
      <c r="C1110" s="256" t="s">
        <v>97</v>
      </c>
      <c r="D1110" s="24">
        <v>250</v>
      </c>
      <c r="E1110" s="266">
        <v>250</v>
      </c>
      <c r="F1110" s="254">
        <f t="shared" si="128"/>
        <v>100</v>
      </c>
      <c r="G1110" s="724" t="s">
        <v>1511</v>
      </c>
      <c r="H1110" s="557">
        <v>0</v>
      </c>
      <c r="I1110" s="1178"/>
      <c r="K1110" s="39"/>
      <c r="L1110" s="39"/>
      <c r="M1110" s="39"/>
    </row>
    <row r="1111" spans="1:13" x14ac:dyDescent="0.2">
      <c r="A1111" s="895" t="s">
        <v>101</v>
      </c>
      <c r="B1111" s="899" t="s">
        <v>296</v>
      </c>
      <c r="C1111" s="278" t="s">
        <v>267</v>
      </c>
      <c r="D1111" s="85">
        <f>D1112+D1113</f>
        <v>500</v>
      </c>
      <c r="E1111" s="85">
        <f>E1112+E1113</f>
        <v>499</v>
      </c>
      <c r="F1111" s="254">
        <f t="shared" si="128"/>
        <v>99.8</v>
      </c>
      <c r="G1111" s="279"/>
      <c r="H1111" s="85">
        <f>H1112+H1113</f>
        <v>0</v>
      </c>
      <c r="I1111" s="1103" t="s">
        <v>1282</v>
      </c>
      <c r="K1111" s="39"/>
      <c r="L1111" s="39"/>
      <c r="M1111" s="39"/>
    </row>
    <row r="1112" spans="1:13" ht="75" x14ac:dyDescent="0.2">
      <c r="A1112" s="1105"/>
      <c r="B1112" s="899"/>
      <c r="C1112" s="759" t="s">
        <v>3</v>
      </c>
      <c r="D1112" s="24">
        <v>500</v>
      </c>
      <c r="E1112" s="262">
        <v>499</v>
      </c>
      <c r="F1112" s="254">
        <f t="shared" si="128"/>
        <v>99.8</v>
      </c>
      <c r="G1112" s="264" t="s">
        <v>1512</v>
      </c>
      <c r="H1112" s="703">
        <v>0</v>
      </c>
      <c r="I1112" s="1103"/>
      <c r="K1112" s="39"/>
      <c r="L1112" s="39"/>
      <c r="M1112" s="39"/>
    </row>
    <row r="1113" spans="1:13" x14ac:dyDescent="0.2">
      <c r="A1113" s="1106"/>
      <c r="B1113" s="899"/>
      <c r="C1113" s="256" t="s">
        <v>97</v>
      </c>
      <c r="D1113" s="24">
        <v>0</v>
      </c>
      <c r="E1113" s="266">
        <v>0</v>
      </c>
      <c r="F1113" s="254">
        <v>0</v>
      </c>
      <c r="G1113" s="724"/>
      <c r="H1113" s="213">
        <v>0</v>
      </c>
      <c r="I1113" s="1104"/>
      <c r="K1113" s="39"/>
      <c r="L1113" s="39"/>
      <c r="M1113" s="39"/>
    </row>
    <row r="1114" spans="1:13" x14ac:dyDescent="0.2">
      <c r="A1114" s="895">
        <v>2</v>
      </c>
      <c r="B1114" s="916" t="s">
        <v>948</v>
      </c>
      <c r="C1114" s="278" t="s">
        <v>267</v>
      </c>
      <c r="D1114" s="85">
        <f>D1115+D1116</f>
        <v>600</v>
      </c>
      <c r="E1114" s="85">
        <f>E1115+E1116</f>
        <v>600</v>
      </c>
      <c r="F1114" s="254">
        <f t="shared" si="128"/>
        <v>100</v>
      </c>
      <c r="G1114" s="279"/>
      <c r="H1114" s="85">
        <f>H1115+H1116</f>
        <v>600</v>
      </c>
      <c r="I1114" s="558"/>
      <c r="K1114" s="39"/>
      <c r="L1114" s="39"/>
      <c r="M1114" s="39"/>
    </row>
    <row r="1115" spans="1:13" ht="45" x14ac:dyDescent="0.2">
      <c r="A1115" s="1105"/>
      <c r="B1115" s="899"/>
      <c r="C1115" s="759" t="s">
        <v>3</v>
      </c>
      <c r="D1115" s="24">
        <f>D1118</f>
        <v>300</v>
      </c>
      <c r="E1115" s="24">
        <v>300</v>
      </c>
      <c r="F1115" s="254">
        <f t="shared" si="128"/>
        <v>100</v>
      </c>
      <c r="G1115" s="264"/>
      <c r="H1115" s="24">
        <v>300</v>
      </c>
      <c r="I1115" s="558"/>
      <c r="K1115" s="39"/>
      <c r="L1115" s="39"/>
      <c r="M1115" s="39"/>
    </row>
    <row r="1116" spans="1:13" x14ac:dyDescent="0.2">
      <c r="A1116" s="1106"/>
      <c r="B1116" s="899"/>
      <c r="C1116" s="256" t="s">
        <v>97</v>
      </c>
      <c r="D1116" s="24">
        <f>D1119</f>
        <v>300</v>
      </c>
      <c r="E1116" s="24">
        <v>300</v>
      </c>
      <c r="F1116" s="254">
        <f t="shared" si="128"/>
        <v>100</v>
      </c>
      <c r="G1116" s="724"/>
      <c r="H1116" s="24">
        <v>300</v>
      </c>
      <c r="I1116" s="558"/>
      <c r="K1116" s="39"/>
      <c r="L1116" s="39"/>
      <c r="M1116" s="39"/>
    </row>
    <row r="1117" spans="1:13" x14ac:dyDescent="0.2">
      <c r="A1117" s="895" t="s">
        <v>17</v>
      </c>
      <c r="B1117" s="1055" t="s">
        <v>297</v>
      </c>
      <c r="C1117" s="278" t="s">
        <v>267</v>
      </c>
      <c r="D1117" s="85">
        <f>D1118+D1119</f>
        <v>600</v>
      </c>
      <c r="E1117" s="284">
        <f>E1118+E1119</f>
        <v>600</v>
      </c>
      <c r="F1117" s="254">
        <f t="shared" si="128"/>
        <v>100</v>
      </c>
      <c r="G1117" s="279"/>
      <c r="H1117" s="284">
        <f>H1118+H1119</f>
        <v>600</v>
      </c>
      <c r="I1117" s="1103" t="s">
        <v>1282</v>
      </c>
      <c r="K1117" s="39"/>
      <c r="L1117" s="39"/>
      <c r="M1117" s="39"/>
    </row>
    <row r="1118" spans="1:13" ht="45" x14ac:dyDescent="0.2">
      <c r="A1118" s="1105"/>
      <c r="B1118" s="899"/>
      <c r="C1118" s="759" t="s">
        <v>3</v>
      </c>
      <c r="D1118" s="24">
        <v>300</v>
      </c>
      <c r="E1118" s="262">
        <v>300</v>
      </c>
      <c r="F1118" s="254">
        <f t="shared" si="128"/>
        <v>100</v>
      </c>
      <c r="G1118" s="264" t="s">
        <v>1238</v>
      </c>
      <c r="H1118" s="703">
        <v>300</v>
      </c>
      <c r="I1118" s="1103"/>
      <c r="K1118" s="39"/>
      <c r="L1118" s="39"/>
      <c r="M1118" s="39"/>
    </row>
    <row r="1119" spans="1:13" ht="60" x14ac:dyDescent="0.2">
      <c r="A1119" s="1106"/>
      <c r="B1119" s="899"/>
      <c r="C1119" s="256" t="s">
        <v>97</v>
      </c>
      <c r="D1119" s="24">
        <v>300</v>
      </c>
      <c r="E1119" s="266">
        <v>300</v>
      </c>
      <c r="F1119" s="254">
        <f t="shared" si="128"/>
        <v>100</v>
      </c>
      <c r="G1119" s="724" t="s">
        <v>1239</v>
      </c>
      <c r="H1119" s="213">
        <v>300</v>
      </c>
      <c r="I1119" s="1104"/>
      <c r="K1119" s="39"/>
      <c r="L1119" s="39"/>
      <c r="M1119" s="39"/>
    </row>
    <row r="1120" spans="1:13" x14ac:dyDescent="0.2">
      <c r="A1120" s="108"/>
      <c r="B1120" s="1059" t="s">
        <v>1018</v>
      </c>
      <c r="C1120" s="1060"/>
      <c r="D1120" s="1060"/>
      <c r="E1120" s="1060"/>
      <c r="F1120" s="1060"/>
      <c r="G1120" s="1060"/>
      <c r="H1120" s="1060"/>
      <c r="I1120" s="1061"/>
      <c r="J1120" s="549"/>
      <c r="K1120" s="39"/>
      <c r="L1120" s="39"/>
      <c r="M1120" s="39"/>
    </row>
    <row r="1121" spans="1:13" ht="14.25" x14ac:dyDescent="0.2">
      <c r="A1121" s="895"/>
      <c r="B1121" s="1067" t="s">
        <v>291</v>
      </c>
      <c r="C1121" s="32" t="s">
        <v>267</v>
      </c>
      <c r="D1121" s="70">
        <f>SUM(D1122:D1125)</f>
        <v>53195.42</v>
      </c>
      <c r="E1121" s="70">
        <f>SUM(E1122:E1125)</f>
        <v>45801.08</v>
      </c>
      <c r="F1121" s="97">
        <f>E1121*100/D1121</f>
        <v>86.099667978935031</v>
      </c>
      <c r="G1121" s="2"/>
      <c r="H1121" s="70">
        <f>SUM(H1122:H1125)</f>
        <v>45801.08</v>
      </c>
      <c r="I1121" s="126"/>
      <c r="J1121" s="39"/>
      <c r="K1121" s="39"/>
      <c r="L1121" s="39"/>
      <c r="M1121" s="39"/>
    </row>
    <row r="1122" spans="1:13" ht="42.75" x14ac:dyDescent="0.2">
      <c r="A1122" s="893"/>
      <c r="B1122" s="1067"/>
      <c r="C1122" s="737" t="s">
        <v>8</v>
      </c>
      <c r="D1122" s="23">
        <f>D1183+D1207+D1247+D1268</f>
        <v>0</v>
      </c>
      <c r="E1122" s="23">
        <f>E1183+E1207+E1247+E1268</f>
        <v>0</v>
      </c>
      <c r="F1122" s="98">
        <v>0</v>
      </c>
      <c r="G1122" s="2"/>
      <c r="H1122" s="23">
        <f>H1183+H1207+H1247+H1268</f>
        <v>0</v>
      </c>
      <c r="I1122" s="126"/>
      <c r="J1122" s="39"/>
      <c r="K1122" s="39"/>
      <c r="L1122" s="39"/>
      <c r="M1122" s="39"/>
    </row>
    <row r="1123" spans="1:13" ht="57" x14ac:dyDescent="0.2">
      <c r="A1123" s="893"/>
      <c r="B1123" s="1067"/>
      <c r="C1123" s="189" t="s">
        <v>2</v>
      </c>
      <c r="D1123" s="23">
        <f>D1129+D1184+D1208+D1248+D1269</f>
        <v>2403</v>
      </c>
      <c r="E1123" s="23">
        <f>E1129+E1184+E1208+E1248+E1269</f>
        <v>1584.7</v>
      </c>
      <c r="F1123" s="98">
        <f>E1123*100/D1123</f>
        <v>65.946733250104032</v>
      </c>
      <c r="G1123" s="2"/>
      <c r="H1123" s="23">
        <f>H1129+H1184+H1208+H1248+H1269</f>
        <v>1584.7</v>
      </c>
      <c r="I1123" s="127"/>
      <c r="J1123" s="39"/>
      <c r="K1123" s="39"/>
      <c r="L1123" s="39"/>
      <c r="M1123" s="39"/>
    </row>
    <row r="1124" spans="1:13" ht="71.25" x14ac:dyDescent="0.2">
      <c r="A1124" s="893"/>
      <c r="B1124" s="1067"/>
      <c r="C1124" s="189" t="s">
        <v>3</v>
      </c>
      <c r="D1124" s="23">
        <f>D1128+D1185+D1209+D1249+D1270</f>
        <v>45041.5</v>
      </c>
      <c r="E1124" s="23">
        <f>E1128+E1185+E1209+E1249+E1270</f>
        <v>38465.460000000006</v>
      </c>
      <c r="F1124" s="98">
        <f>E1124*100/D1124</f>
        <v>85.40004218331984</v>
      </c>
      <c r="G1124" s="2"/>
      <c r="H1124" s="23">
        <f>H1128+H1185+H1209+H1249+H1270</f>
        <v>38515.460000000006</v>
      </c>
      <c r="I1124" s="127"/>
      <c r="J1124" s="39"/>
      <c r="K1124" s="39"/>
      <c r="L1124" s="39"/>
      <c r="M1124" s="39"/>
    </row>
    <row r="1125" spans="1:13" ht="28.5" x14ac:dyDescent="0.2">
      <c r="A1125" s="894"/>
      <c r="B1125" s="1502"/>
      <c r="C1125" s="189" t="s">
        <v>97</v>
      </c>
      <c r="D1125" s="23">
        <f>D1129+D1186+D1210+D1250+D1271</f>
        <v>5750.92</v>
      </c>
      <c r="E1125" s="23">
        <f>E1129+E1186+E1210+E1250+E1271</f>
        <v>5750.92</v>
      </c>
      <c r="F1125" s="98">
        <f>E1125*100/D1125</f>
        <v>100</v>
      </c>
      <c r="G1125" s="2"/>
      <c r="H1125" s="23">
        <f>H1129+H1186+H1210+H1250+H1271</f>
        <v>5700.92</v>
      </c>
      <c r="I1125" s="127"/>
      <c r="J1125" s="39"/>
      <c r="K1125" s="39"/>
      <c r="L1125" s="39"/>
      <c r="M1125" s="39"/>
    </row>
    <row r="1126" spans="1:13" x14ac:dyDescent="0.25">
      <c r="A1126" s="87"/>
      <c r="B1126" s="1088" t="s">
        <v>1019</v>
      </c>
      <c r="C1126" s="1089"/>
      <c r="D1126" s="1089"/>
      <c r="E1126" s="1089"/>
      <c r="F1126" s="1089"/>
      <c r="G1126" s="1089"/>
      <c r="H1126" s="1089"/>
      <c r="I1126" s="1090"/>
      <c r="J1126" s="39"/>
      <c r="K1126" s="39"/>
      <c r="L1126" s="39"/>
      <c r="M1126" s="39"/>
    </row>
    <row r="1127" spans="1:13" ht="14.25" x14ac:dyDescent="0.2">
      <c r="A1127" s="895"/>
      <c r="B1127" s="1181" t="s">
        <v>54</v>
      </c>
      <c r="C1127" s="253" t="s">
        <v>267</v>
      </c>
      <c r="D1127" s="461">
        <f>SUM(D1128:D1129)</f>
        <v>7837</v>
      </c>
      <c r="E1127" s="461">
        <f>SUM(E1128:E1129)</f>
        <v>4582.2700000000004</v>
      </c>
      <c r="F1127" s="520">
        <f>E1127*100/D1127</f>
        <v>58.469695036365962</v>
      </c>
      <c r="G1127" s="462"/>
      <c r="H1127" s="462">
        <f>E1127</f>
        <v>4582.2700000000004</v>
      </c>
      <c r="I1127" s="462"/>
      <c r="J1127" s="39"/>
      <c r="K1127" s="39"/>
      <c r="L1127" s="39"/>
      <c r="M1127" s="39"/>
    </row>
    <row r="1128" spans="1:13" ht="71.25" x14ac:dyDescent="0.2">
      <c r="A1128" s="1105"/>
      <c r="B1128" s="1182"/>
      <c r="C1128" s="250" t="s">
        <v>3</v>
      </c>
      <c r="D1128" s="461">
        <f>D1131+D1158+D1167</f>
        <v>7837</v>
      </c>
      <c r="E1128" s="461">
        <f>E1131+E1158+E1167</f>
        <v>4582.2700000000004</v>
      </c>
      <c r="F1128" s="520">
        <f t="shared" ref="F1128:F1179" si="129">E1128*100/D1128</f>
        <v>58.469695036365962</v>
      </c>
      <c r="G1128" s="462"/>
      <c r="H1128" s="462">
        <f t="shared" ref="H1128:H1180" si="130">E1128</f>
        <v>4582.2700000000004</v>
      </c>
      <c r="I1128" s="483"/>
      <c r="J1128" s="39"/>
      <c r="K1128" s="39"/>
      <c r="L1128" s="39"/>
      <c r="M1128" s="39"/>
    </row>
    <row r="1129" spans="1:13" ht="28.5" x14ac:dyDescent="0.2">
      <c r="A1129" s="1106"/>
      <c r="B1129" s="1183"/>
      <c r="C1129" s="250" t="s">
        <v>97</v>
      </c>
      <c r="D1129" s="461">
        <f>D1132+D1159+D1168</f>
        <v>0</v>
      </c>
      <c r="E1129" s="461">
        <f>E1132+E1159+E1168</f>
        <v>0</v>
      </c>
      <c r="F1129" s="520">
        <v>0</v>
      </c>
      <c r="G1129" s="462"/>
      <c r="H1129" s="462">
        <f t="shared" si="130"/>
        <v>0</v>
      </c>
      <c r="I1129" s="483"/>
      <c r="J1129" s="39"/>
      <c r="K1129" s="39"/>
      <c r="L1129" s="39"/>
      <c r="M1129" s="39"/>
    </row>
    <row r="1130" spans="1:13" x14ac:dyDescent="0.2">
      <c r="A1130" s="895">
        <v>1</v>
      </c>
      <c r="B1130" s="1184" t="s">
        <v>1294</v>
      </c>
      <c r="C1130" s="673" t="s">
        <v>1</v>
      </c>
      <c r="D1130" s="463">
        <f t="shared" ref="D1130:E1132" si="131">D1133+D1148</f>
        <v>2692</v>
      </c>
      <c r="E1130" s="463">
        <f>E1133+E1148</f>
        <v>723.37</v>
      </c>
      <c r="F1130" s="95">
        <f t="shared" si="129"/>
        <v>26.871099554234771</v>
      </c>
      <c r="G1130" s="464"/>
      <c r="H1130" s="464">
        <f t="shared" si="130"/>
        <v>723.37</v>
      </c>
      <c r="I1130" s="269"/>
      <c r="J1130" s="39"/>
      <c r="K1130" s="39"/>
      <c r="L1130" s="39"/>
      <c r="M1130" s="39"/>
    </row>
    <row r="1131" spans="1:13" ht="45" x14ac:dyDescent="0.2">
      <c r="A1131" s="1105"/>
      <c r="B1131" s="1093"/>
      <c r="C1131" s="673" t="s">
        <v>298</v>
      </c>
      <c r="D1131" s="463">
        <f t="shared" si="131"/>
        <v>2692</v>
      </c>
      <c r="E1131" s="463">
        <f t="shared" si="131"/>
        <v>723.37</v>
      </c>
      <c r="F1131" s="95">
        <f t="shared" si="129"/>
        <v>26.871099554234771</v>
      </c>
      <c r="G1131" s="464"/>
      <c r="H1131" s="464">
        <f t="shared" si="130"/>
        <v>723.37</v>
      </c>
      <c r="I1131" s="269"/>
      <c r="J1131" s="39"/>
      <c r="K1131" s="39"/>
      <c r="L1131" s="39"/>
      <c r="M1131" s="39"/>
    </row>
    <row r="1132" spans="1:13" x14ac:dyDescent="0.2">
      <c r="A1132" s="1106"/>
      <c r="B1132" s="1094"/>
      <c r="C1132" s="673" t="s">
        <v>97</v>
      </c>
      <c r="D1132" s="463">
        <f t="shared" si="131"/>
        <v>0</v>
      </c>
      <c r="E1132" s="463">
        <f t="shared" si="131"/>
        <v>0</v>
      </c>
      <c r="F1132" s="95">
        <v>0</v>
      </c>
      <c r="G1132" s="464"/>
      <c r="H1132" s="464">
        <f t="shared" si="130"/>
        <v>0</v>
      </c>
      <c r="I1132" s="269"/>
      <c r="J1132" s="39"/>
      <c r="K1132" s="39"/>
      <c r="L1132" s="39"/>
      <c r="M1132" s="39"/>
    </row>
    <row r="1133" spans="1:13" x14ac:dyDescent="0.2">
      <c r="A1133" s="878" t="s">
        <v>338</v>
      </c>
      <c r="B1133" s="906" t="s">
        <v>1295</v>
      </c>
      <c r="C1133" s="35" t="s">
        <v>1</v>
      </c>
      <c r="D1133" s="465">
        <f t="shared" ref="D1133:E1135" si="132">D1145+D1139+D1142+D1136</f>
        <v>542</v>
      </c>
      <c r="E1133" s="465">
        <f t="shared" si="132"/>
        <v>489.62</v>
      </c>
      <c r="F1133" s="95">
        <f t="shared" si="129"/>
        <v>90.335793357933582</v>
      </c>
      <c r="G1133" s="464"/>
      <c r="H1133" s="464">
        <f t="shared" si="130"/>
        <v>489.62</v>
      </c>
      <c r="I1133" s="269"/>
      <c r="J1133" s="39"/>
      <c r="K1133" s="39"/>
      <c r="L1133" s="39"/>
      <c r="M1133" s="39"/>
    </row>
    <row r="1134" spans="1:13" ht="45" x14ac:dyDescent="0.2">
      <c r="A1134" s="915"/>
      <c r="B1134" s="907"/>
      <c r="C1134" s="63" t="s">
        <v>298</v>
      </c>
      <c r="D1134" s="465">
        <f t="shared" si="132"/>
        <v>542</v>
      </c>
      <c r="E1134" s="465">
        <f t="shared" si="132"/>
        <v>489.62</v>
      </c>
      <c r="F1134" s="95">
        <f t="shared" si="129"/>
        <v>90.335793357933582</v>
      </c>
      <c r="G1134" s="464"/>
      <c r="H1134" s="464">
        <f t="shared" si="130"/>
        <v>489.62</v>
      </c>
      <c r="I1134" s="269"/>
      <c r="J1134" s="39"/>
      <c r="K1134" s="39"/>
      <c r="L1134" s="39"/>
      <c r="M1134" s="39"/>
    </row>
    <row r="1135" spans="1:13" x14ac:dyDescent="0.2">
      <c r="A1135" s="879"/>
      <c r="B1135" s="908"/>
      <c r="C1135" s="63" t="s">
        <v>97</v>
      </c>
      <c r="D1135" s="465">
        <f t="shared" si="132"/>
        <v>0</v>
      </c>
      <c r="E1135" s="465">
        <f t="shared" si="132"/>
        <v>0</v>
      </c>
      <c r="F1135" s="95">
        <v>0</v>
      </c>
      <c r="G1135" s="473"/>
      <c r="H1135" s="464">
        <f t="shared" si="130"/>
        <v>0</v>
      </c>
      <c r="I1135" s="269"/>
      <c r="J1135" s="39"/>
      <c r="K1135" s="39"/>
      <c r="L1135" s="39"/>
      <c r="M1135" s="39"/>
    </row>
    <row r="1136" spans="1:13" x14ac:dyDescent="0.2">
      <c r="A1136" s="878" t="s">
        <v>67</v>
      </c>
      <c r="B1136" s="906" t="s">
        <v>1296</v>
      </c>
      <c r="C1136" s="35" t="s">
        <v>1</v>
      </c>
      <c r="D1136" s="635">
        <f>SUM(D1137:D1138)</f>
        <v>400</v>
      </c>
      <c r="E1136" s="635">
        <f>SUM(E1137:E1138)</f>
        <v>399.62</v>
      </c>
      <c r="F1136" s="95">
        <f t="shared" si="129"/>
        <v>99.905000000000001</v>
      </c>
      <c r="G1136" s="1084" t="s">
        <v>1240</v>
      </c>
      <c r="H1136" s="464">
        <f t="shared" si="130"/>
        <v>399.62</v>
      </c>
      <c r="I1136" s="1076" t="s">
        <v>1282</v>
      </c>
      <c r="J1136" s="39"/>
      <c r="K1136" s="39"/>
      <c r="L1136" s="39"/>
      <c r="M1136" s="39"/>
    </row>
    <row r="1137" spans="1:13" ht="45" x14ac:dyDescent="0.2">
      <c r="A1137" s="915"/>
      <c r="B1137" s="907"/>
      <c r="C1137" s="35" t="s">
        <v>298</v>
      </c>
      <c r="D1137" s="466">
        <v>400</v>
      </c>
      <c r="E1137" s="268">
        <v>399.62</v>
      </c>
      <c r="F1137" s="95">
        <f t="shared" si="129"/>
        <v>99.905000000000001</v>
      </c>
      <c r="G1137" s="1085"/>
      <c r="H1137" s="464">
        <f t="shared" si="130"/>
        <v>399.62</v>
      </c>
      <c r="I1137" s="1077"/>
      <c r="J1137" s="39"/>
      <c r="K1137" s="39"/>
      <c r="L1137" s="39"/>
      <c r="M1137" s="39"/>
    </row>
    <row r="1138" spans="1:13" x14ac:dyDescent="0.2">
      <c r="A1138" s="879"/>
      <c r="B1138" s="908"/>
      <c r="C1138" s="35" t="s">
        <v>97</v>
      </c>
      <c r="D1138" s="635">
        <v>0</v>
      </c>
      <c r="E1138" s="268">
        <v>0</v>
      </c>
      <c r="F1138" s="95">
        <v>0</v>
      </c>
      <c r="G1138" s="1086"/>
      <c r="H1138" s="464">
        <f t="shared" si="130"/>
        <v>0</v>
      </c>
      <c r="I1138" s="1078"/>
      <c r="J1138" s="39"/>
      <c r="K1138" s="39"/>
      <c r="L1138" s="39"/>
      <c r="M1138" s="39"/>
    </row>
    <row r="1139" spans="1:13" x14ac:dyDescent="0.2">
      <c r="A1139" s="878" t="s">
        <v>341</v>
      </c>
      <c r="B1139" s="906" t="s">
        <v>1297</v>
      </c>
      <c r="C1139" s="35" t="s">
        <v>1</v>
      </c>
      <c r="D1139" s="635">
        <f>SUM(D1140:D1141)</f>
        <v>90</v>
      </c>
      <c r="E1139" s="635">
        <f>SUM(E1140:E1141)</f>
        <v>90</v>
      </c>
      <c r="F1139" s="95">
        <f t="shared" si="129"/>
        <v>100</v>
      </c>
      <c r="G1139" s="1084" t="s">
        <v>1674</v>
      </c>
      <c r="H1139" s="464">
        <f t="shared" si="130"/>
        <v>90</v>
      </c>
      <c r="I1139" s="1076" t="s">
        <v>1282</v>
      </c>
      <c r="J1139" s="39"/>
      <c r="K1139" s="39"/>
      <c r="L1139" s="39"/>
      <c r="M1139" s="39"/>
    </row>
    <row r="1140" spans="1:13" ht="45" x14ac:dyDescent="0.2">
      <c r="A1140" s="915"/>
      <c r="B1140" s="907"/>
      <c r="C1140" s="15" t="s">
        <v>298</v>
      </c>
      <c r="D1140" s="466">
        <v>90</v>
      </c>
      <c r="E1140" s="268">
        <v>90</v>
      </c>
      <c r="F1140" s="95">
        <f t="shared" si="129"/>
        <v>100</v>
      </c>
      <c r="G1140" s="1085"/>
      <c r="H1140" s="464">
        <f t="shared" si="130"/>
        <v>90</v>
      </c>
      <c r="I1140" s="1077"/>
      <c r="J1140" s="39"/>
      <c r="K1140" s="39"/>
      <c r="L1140" s="39"/>
      <c r="M1140" s="39"/>
    </row>
    <row r="1141" spans="1:13" x14ac:dyDescent="0.2">
      <c r="A1141" s="879"/>
      <c r="B1141" s="908"/>
      <c r="C1141" s="15" t="s">
        <v>97</v>
      </c>
      <c r="D1141" s="635">
        <v>0</v>
      </c>
      <c r="E1141" s="268">
        <v>0</v>
      </c>
      <c r="F1141" s="95">
        <v>0</v>
      </c>
      <c r="G1141" s="1086"/>
      <c r="H1141" s="464">
        <f t="shared" si="130"/>
        <v>0</v>
      </c>
      <c r="I1141" s="1078"/>
      <c r="J1141" s="39"/>
      <c r="K1141" s="39"/>
      <c r="L1141" s="39"/>
      <c r="M1141" s="39"/>
    </row>
    <row r="1142" spans="1:13" x14ac:dyDescent="0.2">
      <c r="A1142" s="878" t="s">
        <v>344</v>
      </c>
      <c r="B1142" s="906" t="s">
        <v>1298</v>
      </c>
      <c r="C1142" s="35" t="s">
        <v>1</v>
      </c>
      <c r="D1142" s="635">
        <f>SUM(D1143:D1144)</f>
        <v>52</v>
      </c>
      <c r="E1142" s="635">
        <f>SUM(E1143:E1144)</f>
        <v>0</v>
      </c>
      <c r="F1142" s="95">
        <f t="shared" si="129"/>
        <v>0</v>
      </c>
      <c r="G1142" s="1084"/>
      <c r="H1142" s="464">
        <f t="shared" si="130"/>
        <v>0</v>
      </c>
      <c r="I1142" s="1096" t="s">
        <v>1519</v>
      </c>
      <c r="J1142" s="39"/>
      <c r="K1142" s="39"/>
      <c r="L1142" s="39"/>
      <c r="M1142" s="39"/>
    </row>
    <row r="1143" spans="1:13" ht="45" x14ac:dyDescent="0.2">
      <c r="A1143" s="915"/>
      <c r="B1143" s="907"/>
      <c r="C1143" s="35" t="s">
        <v>298</v>
      </c>
      <c r="D1143" s="466">
        <v>52</v>
      </c>
      <c r="E1143" s="467">
        <v>0</v>
      </c>
      <c r="F1143" s="95">
        <f t="shared" si="129"/>
        <v>0</v>
      </c>
      <c r="G1143" s="1085"/>
      <c r="H1143" s="464">
        <f t="shared" si="130"/>
        <v>0</v>
      </c>
      <c r="I1143" s="1097"/>
      <c r="J1143" s="39"/>
      <c r="K1143" s="39"/>
      <c r="L1143" s="39"/>
      <c r="M1143" s="39"/>
    </row>
    <row r="1144" spans="1:13" x14ac:dyDescent="0.2">
      <c r="A1144" s="879"/>
      <c r="B1144" s="908"/>
      <c r="C1144" s="35" t="s">
        <v>97</v>
      </c>
      <c r="D1144" s="635">
        <v>0</v>
      </c>
      <c r="E1144" s="468">
        <v>0</v>
      </c>
      <c r="F1144" s="95">
        <v>0</v>
      </c>
      <c r="G1144" s="1086"/>
      <c r="H1144" s="464">
        <f t="shared" si="130"/>
        <v>0</v>
      </c>
      <c r="I1144" s="1098"/>
      <c r="J1144" s="39"/>
      <c r="K1144" s="39"/>
      <c r="L1144" s="39"/>
      <c r="M1144" s="39"/>
    </row>
    <row r="1145" spans="1:13" x14ac:dyDescent="0.2">
      <c r="A1145" s="878" t="s">
        <v>346</v>
      </c>
      <c r="B1145" s="906" t="s">
        <v>1299</v>
      </c>
      <c r="C1145" s="35" t="s">
        <v>1</v>
      </c>
      <c r="D1145" s="635">
        <f>SUM(D1146:D1147)</f>
        <v>0</v>
      </c>
      <c r="E1145" s="635">
        <f>SUM(E1146:E1147)</f>
        <v>0</v>
      </c>
      <c r="F1145" s="95">
        <v>0</v>
      </c>
      <c r="G1145" s="1084"/>
      <c r="H1145" s="464">
        <f t="shared" si="130"/>
        <v>0</v>
      </c>
      <c r="I1145" s="1084" t="s">
        <v>1520</v>
      </c>
      <c r="J1145" s="39"/>
      <c r="K1145" s="39"/>
      <c r="L1145" s="39"/>
      <c r="M1145" s="39"/>
    </row>
    <row r="1146" spans="1:13" ht="45" x14ac:dyDescent="0.2">
      <c r="A1146" s="915"/>
      <c r="B1146" s="907"/>
      <c r="C1146" s="35" t="s">
        <v>298</v>
      </c>
      <c r="D1146" s="466">
        <v>0</v>
      </c>
      <c r="E1146" s="748">
        <v>0</v>
      </c>
      <c r="F1146" s="95">
        <v>0</v>
      </c>
      <c r="G1146" s="1085"/>
      <c r="H1146" s="464">
        <f t="shared" si="130"/>
        <v>0</v>
      </c>
      <c r="I1146" s="1085"/>
      <c r="J1146" s="39"/>
      <c r="K1146" s="39"/>
      <c r="L1146" s="39"/>
      <c r="M1146" s="39"/>
    </row>
    <row r="1147" spans="1:13" x14ac:dyDescent="0.2">
      <c r="A1147" s="879"/>
      <c r="B1147" s="908"/>
      <c r="C1147" s="35" t="s">
        <v>97</v>
      </c>
      <c r="D1147" s="635">
        <v>0</v>
      </c>
      <c r="E1147" s="748">
        <v>0</v>
      </c>
      <c r="F1147" s="95">
        <v>0</v>
      </c>
      <c r="G1147" s="1086"/>
      <c r="H1147" s="464">
        <f t="shared" si="130"/>
        <v>0</v>
      </c>
      <c r="I1147" s="1086"/>
      <c r="J1147" s="39"/>
      <c r="K1147" s="39"/>
      <c r="L1147" s="39"/>
      <c r="M1147" s="39"/>
    </row>
    <row r="1148" spans="1:13" x14ac:dyDescent="0.2">
      <c r="A1148" s="878" t="s">
        <v>608</v>
      </c>
      <c r="B1148" s="906" t="s">
        <v>1300</v>
      </c>
      <c r="C1148" s="35" t="s">
        <v>1</v>
      </c>
      <c r="D1148" s="635">
        <f t="shared" ref="D1148:E1150" si="133">D1151+D1154</f>
        <v>2150</v>
      </c>
      <c r="E1148" s="635">
        <f t="shared" si="133"/>
        <v>233.75</v>
      </c>
      <c r="F1148" s="95">
        <f t="shared" si="129"/>
        <v>10.872093023255815</v>
      </c>
      <c r="G1148" s="473"/>
      <c r="H1148" s="464">
        <f t="shared" si="130"/>
        <v>233.75</v>
      </c>
      <c r="I1148" s="464"/>
      <c r="J1148" s="39"/>
      <c r="K1148" s="39"/>
      <c r="L1148" s="39"/>
      <c r="M1148" s="39"/>
    </row>
    <row r="1149" spans="1:13" ht="45" x14ac:dyDescent="0.2">
      <c r="A1149" s="915"/>
      <c r="B1149" s="907"/>
      <c r="C1149" s="35" t="s">
        <v>298</v>
      </c>
      <c r="D1149" s="635">
        <f t="shared" si="133"/>
        <v>2150</v>
      </c>
      <c r="E1149" s="635">
        <f t="shared" si="133"/>
        <v>233.75</v>
      </c>
      <c r="F1149" s="95">
        <f t="shared" si="129"/>
        <v>10.872093023255815</v>
      </c>
      <c r="G1149" s="473"/>
      <c r="H1149" s="464">
        <f t="shared" si="130"/>
        <v>233.75</v>
      </c>
      <c r="I1149" s="48"/>
      <c r="J1149" s="39"/>
      <c r="K1149" s="39"/>
      <c r="L1149" s="39"/>
      <c r="M1149" s="39"/>
    </row>
    <row r="1150" spans="1:13" x14ac:dyDescent="0.2">
      <c r="A1150" s="879"/>
      <c r="B1150" s="908"/>
      <c r="C1150" s="35" t="s">
        <v>97</v>
      </c>
      <c r="D1150" s="635">
        <f t="shared" si="133"/>
        <v>0</v>
      </c>
      <c r="E1150" s="635">
        <f t="shared" si="133"/>
        <v>0</v>
      </c>
      <c r="F1150" s="95">
        <v>0</v>
      </c>
      <c r="G1150" s="473"/>
      <c r="H1150" s="464">
        <f t="shared" si="130"/>
        <v>0</v>
      </c>
      <c r="I1150" s="464"/>
      <c r="J1150" s="39"/>
      <c r="K1150" s="39"/>
      <c r="L1150" s="39"/>
      <c r="M1150" s="39"/>
    </row>
    <row r="1151" spans="1:13" x14ac:dyDescent="0.2">
      <c r="A1151" s="878" t="s">
        <v>15</v>
      </c>
      <c r="B1151" s="906" t="s">
        <v>1301</v>
      </c>
      <c r="C1151" s="35" t="s">
        <v>1</v>
      </c>
      <c r="D1151" s="635">
        <f>SUM(D1152:D1153)</f>
        <v>150</v>
      </c>
      <c r="E1151" s="635">
        <f>SUM(E1152:E1153)</f>
        <v>133.75</v>
      </c>
      <c r="F1151" s="95">
        <f t="shared" si="129"/>
        <v>89.166666666666671</v>
      </c>
      <c r="G1151" s="1084" t="s">
        <v>1673</v>
      </c>
      <c r="H1151" s="464">
        <f t="shared" si="130"/>
        <v>133.75</v>
      </c>
      <c r="I1151" s="1084" t="s">
        <v>1521</v>
      </c>
      <c r="J1151" s="39"/>
      <c r="K1151" s="39"/>
      <c r="L1151" s="39"/>
      <c r="M1151" s="39"/>
    </row>
    <row r="1152" spans="1:13" ht="45" x14ac:dyDescent="0.2">
      <c r="A1152" s="915"/>
      <c r="B1152" s="907"/>
      <c r="C1152" s="35" t="s">
        <v>298</v>
      </c>
      <c r="D1152" s="466">
        <v>150</v>
      </c>
      <c r="E1152" s="748">
        <v>133.75</v>
      </c>
      <c r="F1152" s="95">
        <f t="shared" si="129"/>
        <v>89.166666666666671</v>
      </c>
      <c r="G1152" s="1085"/>
      <c r="H1152" s="464">
        <f t="shared" si="130"/>
        <v>133.75</v>
      </c>
      <c r="I1152" s="1085"/>
      <c r="J1152" s="39"/>
      <c r="K1152" s="39"/>
      <c r="L1152" s="39"/>
      <c r="M1152" s="39"/>
    </row>
    <row r="1153" spans="1:13" x14ac:dyDescent="0.2">
      <c r="A1153" s="879"/>
      <c r="B1153" s="908"/>
      <c r="C1153" s="35" t="s">
        <v>97</v>
      </c>
      <c r="D1153" s="635">
        <v>0</v>
      </c>
      <c r="E1153" s="748">
        <v>0</v>
      </c>
      <c r="F1153" s="95"/>
      <c r="G1153" s="1086"/>
      <c r="H1153" s="464">
        <f t="shared" si="130"/>
        <v>0</v>
      </c>
      <c r="I1153" s="1086"/>
      <c r="J1153" s="39"/>
      <c r="K1153" s="39"/>
      <c r="L1153" s="39"/>
      <c r="M1153" s="39"/>
    </row>
    <row r="1154" spans="1:13" x14ac:dyDescent="0.2">
      <c r="A1154" s="878" t="s">
        <v>59</v>
      </c>
      <c r="B1154" s="906" t="s">
        <v>1302</v>
      </c>
      <c r="C1154" s="35" t="s">
        <v>1</v>
      </c>
      <c r="D1154" s="635">
        <f>SUM(D1155:D1156)</f>
        <v>2000</v>
      </c>
      <c r="E1154" s="635">
        <f>SUM(E1155:E1156)</f>
        <v>100</v>
      </c>
      <c r="F1154" s="95">
        <f t="shared" si="129"/>
        <v>5</v>
      </c>
      <c r="G1154" s="1084" t="s">
        <v>1522</v>
      </c>
      <c r="H1154" s="464">
        <f t="shared" si="130"/>
        <v>100</v>
      </c>
      <c r="I1154" s="1084" t="s">
        <v>1523</v>
      </c>
      <c r="J1154" s="39"/>
      <c r="K1154" s="39"/>
      <c r="L1154" s="39"/>
      <c r="M1154" s="39"/>
    </row>
    <row r="1155" spans="1:13" ht="45" x14ac:dyDescent="0.2">
      <c r="A1155" s="915"/>
      <c r="B1155" s="907"/>
      <c r="C1155" s="35" t="s">
        <v>298</v>
      </c>
      <c r="D1155" s="466">
        <v>2000</v>
      </c>
      <c r="E1155" s="748">
        <v>100</v>
      </c>
      <c r="F1155" s="95">
        <f t="shared" si="129"/>
        <v>5</v>
      </c>
      <c r="G1155" s="1085"/>
      <c r="H1155" s="464">
        <f t="shared" si="130"/>
        <v>100</v>
      </c>
      <c r="I1155" s="1085"/>
      <c r="J1155" s="39"/>
      <c r="K1155" s="39"/>
      <c r="L1155" s="39"/>
      <c r="M1155" s="39"/>
    </row>
    <row r="1156" spans="1:13" x14ac:dyDescent="0.2">
      <c r="A1156" s="879"/>
      <c r="B1156" s="908"/>
      <c r="C1156" s="35" t="s">
        <v>97</v>
      </c>
      <c r="D1156" s="635">
        <v>0</v>
      </c>
      <c r="E1156" s="748"/>
      <c r="F1156" s="95"/>
      <c r="G1156" s="1086"/>
      <c r="H1156" s="464">
        <f t="shared" si="130"/>
        <v>0</v>
      </c>
      <c r="I1156" s="1086"/>
      <c r="J1156" s="39"/>
      <c r="K1156" s="39"/>
      <c r="L1156" s="39"/>
      <c r="M1156" s="39"/>
    </row>
    <row r="1157" spans="1:13" x14ac:dyDescent="0.2">
      <c r="A1157" s="878">
        <v>2</v>
      </c>
      <c r="B1157" s="1092" t="s">
        <v>1303</v>
      </c>
      <c r="C1157" s="35" t="s">
        <v>1</v>
      </c>
      <c r="D1157" s="635">
        <f t="shared" ref="D1157:E1162" si="134">D1160</f>
        <v>150</v>
      </c>
      <c r="E1157" s="635">
        <f t="shared" si="134"/>
        <v>75</v>
      </c>
      <c r="F1157" s="95">
        <f t="shared" si="129"/>
        <v>50</v>
      </c>
      <c r="G1157" s="473"/>
      <c r="H1157" s="464">
        <f t="shared" si="130"/>
        <v>75</v>
      </c>
      <c r="I1157" s="464"/>
      <c r="J1157" s="39"/>
      <c r="K1157" s="39"/>
      <c r="L1157" s="39"/>
      <c r="M1157" s="39"/>
    </row>
    <row r="1158" spans="1:13" ht="45" x14ac:dyDescent="0.2">
      <c r="A1158" s="915"/>
      <c r="B1158" s="1093"/>
      <c r="C1158" s="35" t="s">
        <v>298</v>
      </c>
      <c r="D1158" s="635">
        <f t="shared" si="134"/>
        <v>150</v>
      </c>
      <c r="E1158" s="635">
        <f t="shared" si="134"/>
        <v>75</v>
      </c>
      <c r="F1158" s="95">
        <f t="shared" si="129"/>
        <v>50</v>
      </c>
      <c r="G1158" s="473"/>
      <c r="H1158" s="464">
        <f t="shared" si="130"/>
        <v>75</v>
      </c>
      <c r="I1158" s="464"/>
      <c r="J1158" s="39"/>
      <c r="K1158" s="39"/>
      <c r="L1158" s="39"/>
      <c r="M1158" s="39"/>
    </row>
    <row r="1159" spans="1:13" x14ac:dyDescent="0.2">
      <c r="A1159" s="879"/>
      <c r="B1159" s="1094"/>
      <c r="C1159" s="35" t="s">
        <v>97</v>
      </c>
      <c r="D1159" s="635">
        <f t="shared" si="134"/>
        <v>0</v>
      </c>
      <c r="E1159" s="635">
        <f t="shared" si="134"/>
        <v>0</v>
      </c>
      <c r="F1159" s="95">
        <v>0</v>
      </c>
      <c r="G1159" s="473"/>
      <c r="H1159" s="464">
        <f t="shared" si="130"/>
        <v>0</v>
      </c>
      <c r="I1159" s="464"/>
      <c r="J1159" s="39"/>
      <c r="K1159" s="39"/>
      <c r="L1159" s="39"/>
      <c r="M1159" s="39"/>
    </row>
    <row r="1160" spans="1:13" x14ac:dyDescent="0.2">
      <c r="A1160" s="878" t="s">
        <v>349</v>
      </c>
      <c r="B1160" s="906" t="s">
        <v>1304</v>
      </c>
      <c r="C1160" s="35" t="s">
        <v>1</v>
      </c>
      <c r="D1160" s="635">
        <f t="shared" si="134"/>
        <v>150</v>
      </c>
      <c r="E1160" s="635">
        <f t="shared" si="134"/>
        <v>75</v>
      </c>
      <c r="F1160" s="95">
        <f t="shared" si="129"/>
        <v>50</v>
      </c>
      <c r="G1160" s="473"/>
      <c r="H1160" s="464">
        <f t="shared" si="130"/>
        <v>75</v>
      </c>
      <c r="I1160" s="464"/>
      <c r="J1160" s="39"/>
      <c r="K1160" s="39"/>
      <c r="L1160" s="39"/>
      <c r="M1160" s="39"/>
    </row>
    <row r="1161" spans="1:13" ht="45" x14ac:dyDescent="0.2">
      <c r="A1161" s="915"/>
      <c r="B1161" s="907"/>
      <c r="C1161" s="35" t="s">
        <v>298</v>
      </c>
      <c r="D1161" s="635">
        <f t="shared" si="134"/>
        <v>150</v>
      </c>
      <c r="E1161" s="635">
        <f t="shared" si="134"/>
        <v>75</v>
      </c>
      <c r="F1161" s="95">
        <f t="shared" si="129"/>
        <v>50</v>
      </c>
      <c r="G1161" s="473"/>
      <c r="H1161" s="464">
        <f t="shared" si="130"/>
        <v>75</v>
      </c>
      <c r="I1161" s="464"/>
      <c r="J1161" s="39"/>
      <c r="K1161" s="39"/>
      <c r="L1161" s="39"/>
      <c r="M1161" s="39"/>
    </row>
    <row r="1162" spans="1:13" x14ac:dyDescent="0.2">
      <c r="A1162" s="879"/>
      <c r="B1162" s="908"/>
      <c r="C1162" s="35" t="s">
        <v>97</v>
      </c>
      <c r="D1162" s="635">
        <f t="shared" si="134"/>
        <v>0</v>
      </c>
      <c r="E1162" s="635">
        <f t="shared" si="134"/>
        <v>0</v>
      </c>
      <c r="F1162" s="95">
        <v>0</v>
      </c>
      <c r="G1162" s="473"/>
      <c r="H1162" s="464">
        <f t="shared" si="130"/>
        <v>0</v>
      </c>
      <c r="I1162" s="464"/>
      <c r="J1162" s="39"/>
      <c r="K1162" s="39"/>
      <c r="L1162" s="39"/>
      <c r="M1162" s="39"/>
    </row>
    <row r="1163" spans="1:13" x14ac:dyDescent="0.2">
      <c r="A1163" s="878" t="s">
        <v>351</v>
      </c>
      <c r="B1163" s="906" t="s">
        <v>1305</v>
      </c>
      <c r="C1163" s="35" t="s">
        <v>1</v>
      </c>
      <c r="D1163" s="635">
        <f>SUM(D1164:D1165)</f>
        <v>150</v>
      </c>
      <c r="E1163" s="635">
        <f>SUM(E1164:E1165)</f>
        <v>75</v>
      </c>
      <c r="F1163" s="95">
        <f t="shared" si="129"/>
        <v>50</v>
      </c>
      <c r="G1163" s="1084" t="s">
        <v>1524</v>
      </c>
      <c r="H1163" s="464">
        <f t="shared" si="130"/>
        <v>75</v>
      </c>
      <c r="I1163" s="1084" t="s">
        <v>1525</v>
      </c>
      <c r="J1163" s="39"/>
      <c r="K1163" s="39"/>
      <c r="L1163" s="39"/>
      <c r="M1163" s="39"/>
    </row>
    <row r="1164" spans="1:13" ht="45" x14ac:dyDescent="0.2">
      <c r="A1164" s="915"/>
      <c r="B1164" s="907"/>
      <c r="C1164" s="35" t="s">
        <v>298</v>
      </c>
      <c r="D1164" s="466">
        <v>150</v>
      </c>
      <c r="E1164" s="748">
        <v>75</v>
      </c>
      <c r="F1164" s="95">
        <f t="shared" si="129"/>
        <v>50</v>
      </c>
      <c r="G1164" s="1085"/>
      <c r="H1164" s="464">
        <f t="shared" si="130"/>
        <v>75</v>
      </c>
      <c r="I1164" s="1085"/>
      <c r="J1164" s="39"/>
      <c r="K1164" s="39"/>
      <c r="L1164" s="39"/>
      <c r="M1164" s="39"/>
    </row>
    <row r="1165" spans="1:13" x14ac:dyDescent="0.2">
      <c r="A1165" s="879"/>
      <c r="B1165" s="908"/>
      <c r="C1165" s="35" t="s">
        <v>97</v>
      </c>
      <c r="D1165" s="635">
        <v>0</v>
      </c>
      <c r="E1165" s="748">
        <v>0</v>
      </c>
      <c r="F1165" s="95">
        <v>0</v>
      </c>
      <c r="G1165" s="1086"/>
      <c r="H1165" s="464">
        <f t="shared" si="130"/>
        <v>0</v>
      </c>
      <c r="I1165" s="1086"/>
      <c r="J1165" s="39"/>
      <c r="K1165" s="39"/>
      <c r="L1165" s="39"/>
      <c r="M1165" s="39"/>
    </row>
    <row r="1166" spans="1:13" x14ac:dyDescent="0.2">
      <c r="A1166" s="878">
        <v>3</v>
      </c>
      <c r="B1166" s="1092" t="s">
        <v>1306</v>
      </c>
      <c r="C1166" s="35" t="s">
        <v>1</v>
      </c>
      <c r="D1166" s="635">
        <f t="shared" ref="D1166:E1168" si="135">D1169+D1175</f>
        <v>4995</v>
      </c>
      <c r="E1166" s="635">
        <f t="shared" si="135"/>
        <v>3783.9</v>
      </c>
      <c r="F1166" s="95">
        <f t="shared" si="129"/>
        <v>75.753753753753756</v>
      </c>
      <c r="G1166" s="473"/>
      <c r="H1166" s="464">
        <f t="shared" si="130"/>
        <v>3783.9</v>
      </c>
      <c r="I1166" s="464"/>
      <c r="J1166" s="39"/>
      <c r="K1166" s="39"/>
      <c r="L1166" s="39"/>
      <c r="M1166" s="39"/>
    </row>
    <row r="1167" spans="1:13" ht="45" x14ac:dyDescent="0.2">
      <c r="A1167" s="915"/>
      <c r="B1167" s="1093"/>
      <c r="C1167" s="35" t="s">
        <v>298</v>
      </c>
      <c r="D1167" s="635">
        <f t="shared" si="135"/>
        <v>4995</v>
      </c>
      <c r="E1167" s="635">
        <f t="shared" si="135"/>
        <v>3783.9</v>
      </c>
      <c r="F1167" s="95">
        <f t="shared" si="129"/>
        <v>75.753753753753756</v>
      </c>
      <c r="G1167" s="473"/>
      <c r="H1167" s="464">
        <f t="shared" si="130"/>
        <v>3783.9</v>
      </c>
      <c r="I1167" s="464"/>
      <c r="J1167" s="39"/>
      <c r="K1167" s="39"/>
      <c r="L1167" s="39"/>
      <c r="M1167" s="39"/>
    </row>
    <row r="1168" spans="1:13" x14ac:dyDescent="0.2">
      <c r="A1168" s="879"/>
      <c r="B1168" s="1094"/>
      <c r="C1168" s="35" t="s">
        <v>97</v>
      </c>
      <c r="D1168" s="635">
        <f t="shared" si="135"/>
        <v>0</v>
      </c>
      <c r="E1168" s="635">
        <f t="shared" si="135"/>
        <v>0</v>
      </c>
      <c r="F1168" s="95">
        <v>0</v>
      </c>
      <c r="G1168" s="473"/>
      <c r="H1168" s="464">
        <f t="shared" si="130"/>
        <v>0</v>
      </c>
      <c r="I1168" s="464"/>
      <c r="J1168" s="39"/>
      <c r="K1168" s="39"/>
      <c r="L1168" s="39"/>
      <c r="M1168" s="39"/>
    </row>
    <row r="1169" spans="1:13" x14ac:dyDescent="0.2">
      <c r="A1169" s="878" t="s">
        <v>468</v>
      </c>
      <c r="B1169" s="906" t="s">
        <v>1307</v>
      </c>
      <c r="C1169" s="35" t="s">
        <v>1</v>
      </c>
      <c r="D1169" s="635">
        <f t="shared" ref="D1169:E1171" si="136">D1172</f>
        <v>350</v>
      </c>
      <c r="E1169" s="635">
        <f t="shared" si="136"/>
        <v>243.1</v>
      </c>
      <c r="F1169" s="95">
        <f t="shared" si="129"/>
        <v>69.457142857142856</v>
      </c>
      <c r="G1169" s="473"/>
      <c r="H1169" s="464">
        <f t="shared" si="130"/>
        <v>243.1</v>
      </c>
      <c r="I1169" s="464"/>
      <c r="J1169" s="39"/>
      <c r="K1169" s="39"/>
      <c r="L1169" s="39"/>
      <c r="M1169" s="39"/>
    </row>
    <row r="1170" spans="1:13" ht="45" x14ac:dyDescent="0.2">
      <c r="A1170" s="915"/>
      <c r="B1170" s="907"/>
      <c r="C1170" s="35" t="s">
        <v>298</v>
      </c>
      <c r="D1170" s="635">
        <f t="shared" si="136"/>
        <v>350</v>
      </c>
      <c r="E1170" s="635">
        <f t="shared" si="136"/>
        <v>243.1</v>
      </c>
      <c r="F1170" s="95">
        <f t="shared" si="129"/>
        <v>69.457142857142856</v>
      </c>
      <c r="G1170" s="473"/>
      <c r="H1170" s="464">
        <f t="shared" si="130"/>
        <v>243.1</v>
      </c>
      <c r="I1170" s="464"/>
      <c r="J1170" s="39"/>
      <c r="K1170" s="39"/>
      <c r="L1170" s="39"/>
      <c r="M1170" s="39"/>
    </row>
    <row r="1171" spans="1:13" x14ac:dyDescent="0.2">
      <c r="A1171" s="879"/>
      <c r="B1171" s="908"/>
      <c r="C1171" s="35" t="s">
        <v>97</v>
      </c>
      <c r="D1171" s="635">
        <f t="shared" si="136"/>
        <v>0</v>
      </c>
      <c r="E1171" s="635">
        <f t="shared" si="136"/>
        <v>0</v>
      </c>
      <c r="F1171" s="95">
        <v>0</v>
      </c>
      <c r="G1171" s="473"/>
      <c r="H1171" s="464">
        <f t="shared" si="130"/>
        <v>0</v>
      </c>
      <c r="I1171" s="464"/>
      <c r="J1171" s="39"/>
      <c r="K1171" s="39"/>
      <c r="L1171" s="39"/>
      <c r="M1171" s="39"/>
    </row>
    <row r="1172" spans="1:13" x14ac:dyDescent="0.2">
      <c r="A1172" s="878" t="s">
        <v>470</v>
      </c>
      <c r="B1172" s="906" t="s">
        <v>1308</v>
      </c>
      <c r="C1172" s="35" t="s">
        <v>1</v>
      </c>
      <c r="D1172" s="635">
        <f>SUM(D1173:D1174)</f>
        <v>350</v>
      </c>
      <c r="E1172" s="635">
        <f>SUM(E1173:E1174)</f>
        <v>243.1</v>
      </c>
      <c r="F1172" s="95">
        <f t="shared" si="129"/>
        <v>69.457142857142856</v>
      </c>
      <c r="G1172" s="1084" t="s">
        <v>1675</v>
      </c>
      <c r="H1172" s="464">
        <f t="shared" si="130"/>
        <v>243.1</v>
      </c>
      <c r="I1172" s="1084" t="s">
        <v>1676</v>
      </c>
      <c r="J1172" s="39"/>
      <c r="K1172" s="39"/>
      <c r="L1172" s="39"/>
      <c r="M1172" s="39"/>
    </row>
    <row r="1173" spans="1:13" ht="45" x14ac:dyDescent="0.2">
      <c r="A1173" s="915"/>
      <c r="B1173" s="907"/>
      <c r="C1173" s="35" t="s">
        <v>298</v>
      </c>
      <c r="D1173" s="466">
        <v>350</v>
      </c>
      <c r="E1173" s="748">
        <v>243.1</v>
      </c>
      <c r="F1173" s="95">
        <f t="shared" si="129"/>
        <v>69.457142857142856</v>
      </c>
      <c r="G1173" s="1085"/>
      <c r="H1173" s="464">
        <f t="shared" si="130"/>
        <v>243.1</v>
      </c>
      <c r="I1173" s="1085"/>
      <c r="J1173" s="39"/>
      <c r="K1173" s="39"/>
      <c r="L1173" s="39"/>
      <c r="M1173" s="39"/>
    </row>
    <row r="1174" spans="1:13" x14ac:dyDescent="0.2">
      <c r="A1174" s="879"/>
      <c r="B1174" s="908"/>
      <c r="C1174" s="15" t="s">
        <v>97</v>
      </c>
      <c r="D1174" s="469">
        <v>0</v>
      </c>
      <c r="E1174" s="748">
        <v>0</v>
      </c>
      <c r="F1174" s="95">
        <v>0</v>
      </c>
      <c r="G1174" s="1086"/>
      <c r="H1174" s="464">
        <f t="shared" si="130"/>
        <v>0</v>
      </c>
      <c r="I1174" s="1086"/>
      <c r="J1174" s="39"/>
      <c r="K1174" s="39"/>
      <c r="L1174" s="39"/>
      <c r="M1174" s="39"/>
    </row>
    <row r="1175" spans="1:13" x14ac:dyDescent="0.2">
      <c r="A1175" s="878" t="s">
        <v>472</v>
      </c>
      <c r="B1175" s="906" t="s">
        <v>1309</v>
      </c>
      <c r="C1175" s="35" t="s">
        <v>1</v>
      </c>
      <c r="D1175" s="635">
        <f>D1178</f>
        <v>4645</v>
      </c>
      <c r="E1175" s="635">
        <f>E1178</f>
        <v>3540.8</v>
      </c>
      <c r="F1175" s="95">
        <f t="shared" si="129"/>
        <v>76.228202368137786</v>
      </c>
      <c r="G1175" s="473"/>
      <c r="H1175" s="464">
        <f t="shared" si="130"/>
        <v>3540.8</v>
      </c>
      <c r="I1175" s="464"/>
      <c r="J1175" s="39"/>
      <c r="K1175" s="39"/>
      <c r="L1175" s="39"/>
      <c r="M1175" s="39"/>
    </row>
    <row r="1176" spans="1:13" ht="45" x14ac:dyDescent="0.2">
      <c r="A1176" s="915"/>
      <c r="B1176" s="907"/>
      <c r="C1176" s="35" t="s">
        <v>298</v>
      </c>
      <c r="D1176" s="635">
        <f>D1179</f>
        <v>4645</v>
      </c>
      <c r="E1176" s="635">
        <f>E1179</f>
        <v>3540.8</v>
      </c>
      <c r="F1176" s="95">
        <f t="shared" si="129"/>
        <v>76.228202368137786</v>
      </c>
      <c r="G1176" s="473"/>
      <c r="H1176" s="464">
        <f t="shared" si="130"/>
        <v>3540.8</v>
      </c>
      <c r="I1176" s="464"/>
      <c r="J1176" s="39"/>
      <c r="K1176" s="39"/>
      <c r="L1176" s="39"/>
      <c r="M1176" s="39"/>
    </row>
    <row r="1177" spans="1:13" x14ac:dyDescent="0.2">
      <c r="A1177" s="879"/>
      <c r="B1177" s="908"/>
      <c r="C1177" s="35" t="s">
        <v>97</v>
      </c>
      <c r="D1177" s="635">
        <f>D1180</f>
        <v>0</v>
      </c>
      <c r="E1177" s="748">
        <v>0</v>
      </c>
      <c r="F1177" s="95">
        <v>0</v>
      </c>
      <c r="G1177" s="473"/>
      <c r="H1177" s="464">
        <f t="shared" si="130"/>
        <v>0</v>
      </c>
      <c r="I1177" s="464"/>
      <c r="J1177" s="39"/>
      <c r="K1177" s="39"/>
      <c r="L1177" s="39"/>
      <c r="M1177" s="39"/>
    </row>
    <row r="1178" spans="1:13" x14ac:dyDescent="0.2">
      <c r="A1178" s="878" t="s">
        <v>474</v>
      </c>
      <c r="B1178" s="906" t="s">
        <v>1310</v>
      </c>
      <c r="C1178" s="35" t="s">
        <v>1</v>
      </c>
      <c r="D1178" s="635">
        <f>SUM(D1179:D1180)</f>
        <v>4645</v>
      </c>
      <c r="E1178" s="635">
        <f>SUM(E1179:E1180)</f>
        <v>3540.8</v>
      </c>
      <c r="F1178" s="95">
        <f t="shared" si="129"/>
        <v>76.228202368137786</v>
      </c>
      <c r="G1178" s="1084" t="s">
        <v>1241</v>
      </c>
      <c r="H1178" s="464">
        <f t="shared" si="130"/>
        <v>3540.8</v>
      </c>
      <c r="I1178" s="1084" t="s">
        <v>1676</v>
      </c>
      <c r="J1178" s="39"/>
      <c r="K1178" s="39"/>
      <c r="L1178" s="39"/>
      <c r="M1178" s="39"/>
    </row>
    <row r="1179" spans="1:13" ht="45" x14ac:dyDescent="0.2">
      <c r="A1179" s="915"/>
      <c r="B1179" s="907"/>
      <c r="C1179" s="35" t="s">
        <v>298</v>
      </c>
      <c r="D1179" s="466">
        <v>4645</v>
      </c>
      <c r="E1179" s="748">
        <v>3540.8</v>
      </c>
      <c r="F1179" s="95">
        <f t="shared" si="129"/>
        <v>76.228202368137786</v>
      </c>
      <c r="G1179" s="1085"/>
      <c r="H1179" s="464">
        <f t="shared" si="130"/>
        <v>3540.8</v>
      </c>
      <c r="I1179" s="1085"/>
      <c r="J1179" s="39"/>
      <c r="K1179" s="39"/>
      <c r="L1179" s="39"/>
      <c r="M1179" s="39"/>
    </row>
    <row r="1180" spans="1:13" x14ac:dyDescent="0.2">
      <c r="A1180" s="879"/>
      <c r="B1180" s="908"/>
      <c r="C1180" s="15" t="s">
        <v>97</v>
      </c>
      <c r="D1180" s="469">
        <v>0</v>
      </c>
      <c r="E1180" s="748">
        <v>0</v>
      </c>
      <c r="F1180" s="95">
        <v>0</v>
      </c>
      <c r="G1180" s="1086"/>
      <c r="H1180" s="464">
        <f t="shared" si="130"/>
        <v>0</v>
      </c>
      <c r="I1180" s="1086"/>
      <c r="J1180" s="39"/>
      <c r="K1180" s="39"/>
      <c r="L1180" s="39"/>
      <c r="M1180" s="39"/>
    </row>
    <row r="1181" spans="1:13" ht="12.75" x14ac:dyDescent="0.2">
      <c r="A1181" s="889" t="s">
        <v>299</v>
      </c>
      <c r="B1181" s="1396"/>
      <c r="C1181" s="1396"/>
      <c r="D1181" s="1396"/>
      <c r="E1181" s="1396"/>
      <c r="F1181" s="1396"/>
      <c r="G1181" s="1396"/>
      <c r="H1181" s="1396"/>
      <c r="I1181" s="1397"/>
      <c r="J1181" s="39"/>
      <c r="K1181" s="39"/>
      <c r="L1181" s="39"/>
      <c r="M1181" s="39"/>
    </row>
    <row r="1182" spans="1:13" ht="14.25" x14ac:dyDescent="0.2">
      <c r="A1182" s="1070"/>
      <c r="B1182" s="1079" t="s">
        <v>54</v>
      </c>
      <c r="C1182" s="32" t="s">
        <v>267</v>
      </c>
      <c r="D1182" s="70">
        <f>SUM(D1183:D1186)</f>
        <v>2000</v>
      </c>
      <c r="E1182" s="70">
        <f>SUM(E1183:E1186)</f>
        <v>1660.7</v>
      </c>
      <c r="F1182" s="521">
        <f>E1182*100/D1182</f>
        <v>83.034999999999997</v>
      </c>
      <c r="G1182" s="2"/>
      <c r="H1182" s="70">
        <f>SUM(H1183:H1186)</f>
        <v>1660.7</v>
      </c>
      <c r="I1182" s="126"/>
      <c r="J1182" s="39"/>
      <c r="K1182" s="39"/>
      <c r="L1182" s="39"/>
      <c r="M1182" s="39"/>
    </row>
    <row r="1183" spans="1:13" ht="42.75" x14ac:dyDescent="0.2">
      <c r="A1183" s="1071"/>
      <c r="B1183" s="1080"/>
      <c r="C1183" s="737" t="s">
        <v>8</v>
      </c>
      <c r="D1183" s="12">
        <v>0</v>
      </c>
      <c r="E1183" s="12">
        <v>0</v>
      </c>
      <c r="F1183" s="98">
        <v>0</v>
      </c>
      <c r="G1183" s="1"/>
      <c r="H1183" s="12">
        <v>0</v>
      </c>
      <c r="I1183" s="127"/>
      <c r="J1183" s="39"/>
      <c r="K1183" s="39"/>
      <c r="L1183" s="39"/>
      <c r="M1183" s="39"/>
    </row>
    <row r="1184" spans="1:13" ht="57" x14ac:dyDescent="0.2">
      <c r="A1184" s="1071"/>
      <c r="B1184" s="1080"/>
      <c r="C1184" s="189" t="s">
        <v>2</v>
      </c>
      <c r="D1184" s="12">
        <v>0</v>
      </c>
      <c r="E1184" s="12">
        <v>0</v>
      </c>
      <c r="F1184" s="98">
        <v>0</v>
      </c>
      <c r="G1184" s="1"/>
      <c r="H1184" s="12">
        <v>0</v>
      </c>
      <c r="I1184" s="127"/>
      <c r="J1184" s="39"/>
      <c r="K1184" s="39"/>
      <c r="L1184" s="39"/>
      <c r="M1184" s="39"/>
    </row>
    <row r="1185" spans="1:13" ht="71.25" x14ac:dyDescent="0.2">
      <c r="A1185" s="1071"/>
      <c r="B1185" s="1080"/>
      <c r="C1185" s="189" t="s">
        <v>3</v>
      </c>
      <c r="D1185" s="23">
        <f>D1188+D1197</f>
        <v>2000</v>
      </c>
      <c r="E1185" s="23">
        <f>E1188+E1197</f>
        <v>1660.7</v>
      </c>
      <c r="F1185" s="92">
        <f>E1185*100/D1185</f>
        <v>83.034999999999997</v>
      </c>
      <c r="G1185" s="1"/>
      <c r="H1185" s="23">
        <f>H1188+H1197</f>
        <v>1660.7</v>
      </c>
      <c r="I1185" s="127"/>
      <c r="J1185" s="39"/>
      <c r="K1185" s="39"/>
      <c r="L1185" s="39"/>
      <c r="M1185" s="39"/>
    </row>
    <row r="1186" spans="1:13" ht="28.5" x14ac:dyDescent="0.2">
      <c r="A1186" s="1072"/>
      <c r="B1186" s="1081"/>
      <c r="C1186" s="189" t="s">
        <v>97</v>
      </c>
      <c r="D1186" s="23">
        <f>D1189+D1198</f>
        <v>0</v>
      </c>
      <c r="E1186" s="23">
        <f>E1189+E1198</f>
        <v>0</v>
      </c>
      <c r="F1186" s="98">
        <v>0</v>
      </c>
      <c r="G1186" s="47"/>
      <c r="H1186" s="23">
        <f>H1189+H1198</f>
        <v>0</v>
      </c>
      <c r="I1186" s="129"/>
      <c r="J1186" s="39"/>
      <c r="K1186" s="39"/>
      <c r="L1186" s="39"/>
      <c r="M1186" s="39"/>
    </row>
    <row r="1187" spans="1:13" x14ac:dyDescent="0.2">
      <c r="A1187" s="878">
        <v>1</v>
      </c>
      <c r="B1187" s="912" t="s">
        <v>807</v>
      </c>
      <c r="C1187" s="673" t="s">
        <v>1</v>
      </c>
      <c r="D1187" s="132">
        <f>D1188+D1189</f>
        <v>2000</v>
      </c>
      <c r="E1187" s="132">
        <f>E1188+E1189</f>
        <v>1660.7</v>
      </c>
      <c r="F1187" s="92">
        <f>E1187*100/D1187</f>
        <v>83.034999999999997</v>
      </c>
      <c r="G1187" s="56"/>
      <c r="H1187" s="132">
        <f>H1188+H1189</f>
        <v>1660.7</v>
      </c>
      <c r="I1187" s="679"/>
      <c r="J1187" s="39"/>
      <c r="K1187" s="39"/>
      <c r="L1187" s="39"/>
      <c r="M1187" s="39"/>
    </row>
    <row r="1188" spans="1:13" ht="45" x14ac:dyDescent="0.2">
      <c r="A1188" s="909"/>
      <c r="B1188" s="913"/>
      <c r="C1188" s="673" t="s">
        <v>298</v>
      </c>
      <c r="D1188" s="132">
        <f>D1191</f>
        <v>2000</v>
      </c>
      <c r="E1188" s="132">
        <f>E1191</f>
        <v>1660.7</v>
      </c>
      <c r="F1188" s="92">
        <f>E1188*100/D1188</f>
        <v>83.034999999999997</v>
      </c>
      <c r="G1188" s="56"/>
      <c r="H1188" s="132">
        <f>H1191</f>
        <v>1660.7</v>
      </c>
      <c r="I1188" s="679"/>
      <c r="J1188" s="39"/>
      <c r="K1188" s="39"/>
      <c r="L1188" s="39"/>
      <c r="M1188" s="39"/>
    </row>
    <row r="1189" spans="1:13" x14ac:dyDescent="0.2">
      <c r="A1189" s="910"/>
      <c r="B1189" s="914"/>
      <c r="C1189" s="673" t="s">
        <v>97</v>
      </c>
      <c r="D1189" s="73">
        <f>D1192</f>
        <v>0</v>
      </c>
      <c r="E1189" s="73">
        <f>E1192</f>
        <v>0</v>
      </c>
      <c r="F1189" s="115">
        <v>0</v>
      </c>
      <c r="G1189" s="56"/>
      <c r="H1189" s="73">
        <f>H1192</f>
        <v>0</v>
      </c>
      <c r="I1189" s="679"/>
      <c r="J1189" s="39"/>
      <c r="K1189" s="39"/>
      <c r="L1189" s="39"/>
      <c r="M1189" s="39"/>
    </row>
    <row r="1190" spans="1:13" x14ac:dyDescent="0.2">
      <c r="A1190" s="878" t="s">
        <v>338</v>
      </c>
      <c r="B1190" s="886" t="s">
        <v>808</v>
      </c>
      <c r="C1190" s="673" t="s">
        <v>1</v>
      </c>
      <c r="D1190" s="132">
        <f>D1191+D1192</f>
        <v>2000</v>
      </c>
      <c r="E1190" s="132">
        <f>E1191+E1192</f>
        <v>1660.7</v>
      </c>
      <c r="F1190" s="115">
        <v>0</v>
      </c>
      <c r="G1190" s="56"/>
      <c r="H1190" s="132">
        <f>H1191+H1192</f>
        <v>1660.7</v>
      </c>
      <c r="I1190" s="679"/>
      <c r="J1190" s="39"/>
      <c r="K1190" s="39"/>
      <c r="L1190" s="39"/>
      <c r="M1190" s="39"/>
    </row>
    <row r="1191" spans="1:13" ht="45" x14ac:dyDescent="0.2">
      <c r="A1191" s="909"/>
      <c r="B1191" s="911"/>
      <c r="C1191" s="673" t="s">
        <v>298</v>
      </c>
      <c r="D1191" s="132">
        <f>D1194</f>
        <v>2000</v>
      </c>
      <c r="E1191" s="132">
        <f>E1194</f>
        <v>1660.7</v>
      </c>
      <c r="F1191" s="92">
        <f>E1191*100/D1191</f>
        <v>83.034999999999997</v>
      </c>
      <c r="G1191" s="56"/>
      <c r="H1191" s="132">
        <f>H1194</f>
        <v>1660.7</v>
      </c>
      <c r="I1191" s="204"/>
      <c r="J1191" s="39"/>
      <c r="K1191" s="39"/>
      <c r="L1191" s="39"/>
      <c r="M1191" s="39"/>
    </row>
    <row r="1192" spans="1:13" x14ac:dyDescent="0.2">
      <c r="A1192" s="910"/>
      <c r="B1192" s="887"/>
      <c r="C1192" s="673" t="s">
        <v>97</v>
      </c>
      <c r="D1192" s="132">
        <f>D1195</f>
        <v>0</v>
      </c>
      <c r="E1192" s="132">
        <f>E1195</f>
        <v>0</v>
      </c>
      <c r="F1192" s="115">
        <v>0</v>
      </c>
      <c r="G1192" s="56"/>
      <c r="H1192" s="132">
        <f>H1195</f>
        <v>0</v>
      </c>
      <c r="I1192" s="204"/>
      <c r="J1192" s="39"/>
      <c r="K1192" s="39"/>
      <c r="L1192" s="39"/>
      <c r="M1192" s="39"/>
    </row>
    <row r="1193" spans="1:13" x14ac:dyDescent="0.2">
      <c r="A1193" s="878" t="s">
        <v>67</v>
      </c>
      <c r="B1193" s="886" t="s">
        <v>809</v>
      </c>
      <c r="C1193" s="673" t="s">
        <v>1</v>
      </c>
      <c r="D1193" s="132">
        <f>D1194+D1195</f>
        <v>2000</v>
      </c>
      <c r="E1193" s="132">
        <f>E1194+E1195</f>
        <v>1660.7</v>
      </c>
      <c r="F1193" s="92">
        <f>E1193*100/D1193</f>
        <v>83.034999999999997</v>
      </c>
      <c r="G1193" s="1649" t="s">
        <v>1678</v>
      </c>
      <c r="H1193" s="132">
        <f>H1194+H1195</f>
        <v>1660.7</v>
      </c>
      <c r="I1193" s="1073" t="s">
        <v>1677</v>
      </c>
      <c r="J1193" s="39"/>
      <c r="K1193" s="39"/>
      <c r="L1193" s="39"/>
      <c r="M1193" s="39"/>
    </row>
    <row r="1194" spans="1:13" ht="45" x14ac:dyDescent="0.2">
      <c r="A1194" s="909"/>
      <c r="B1194" s="911"/>
      <c r="C1194" s="673" t="s">
        <v>298</v>
      </c>
      <c r="D1194" s="132">
        <v>2000</v>
      </c>
      <c r="E1194" s="73">
        <v>1660.7</v>
      </c>
      <c r="F1194" s="92">
        <f>E1194*100/D1194</f>
        <v>83.034999999999997</v>
      </c>
      <c r="G1194" s="1650"/>
      <c r="H1194" s="71">
        <v>1660.7</v>
      </c>
      <c r="I1194" s="1074"/>
      <c r="J1194" s="39"/>
      <c r="K1194" s="39"/>
      <c r="L1194" s="39"/>
      <c r="M1194" s="39"/>
    </row>
    <row r="1195" spans="1:13" x14ac:dyDescent="0.2">
      <c r="A1195" s="910"/>
      <c r="B1195" s="887"/>
      <c r="C1195" s="673" t="s">
        <v>97</v>
      </c>
      <c r="D1195" s="72">
        <v>0</v>
      </c>
      <c r="E1195" s="73">
        <v>0</v>
      </c>
      <c r="F1195" s="115">
        <v>0</v>
      </c>
      <c r="G1195" s="1651"/>
      <c r="H1195" s="71">
        <v>0</v>
      </c>
      <c r="I1195" s="1075"/>
      <c r="J1195" s="39"/>
      <c r="K1195" s="39"/>
      <c r="L1195" s="39"/>
      <c r="M1195" s="39"/>
    </row>
    <row r="1196" spans="1:13" x14ac:dyDescent="0.2">
      <c r="A1196" s="878" t="s">
        <v>561</v>
      </c>
      <c r="B1196" s="912" t="s">
        <v>810</v>
      </c>
      <c r="C1196" s="673" t="s">
        <v>1</v>
      </c>
      <c r="D1196" s="72">
        <f>D1197+D1198</f>
        <v>0</v>
      </c>
      <c r="E1196" s="72">
        <f>E1197+E1198</f>
        <v>0</v>
      </c>
      <c r="F1196" s="115">
        <v>0</v>
      </c>
      <c r="G1196" s="56"/>
      <c r="H1196" s="72">
        <f>H1197+H1198</f>
        <v>0</v>
      </c>
      <c r="I1196" s="679"/>
      <c r="J1196" s="39"/>
      <c r="K1196" s="39"/>
      <c r="L1196" s="39"/>
      <c r="M1196" s="39"/>
    </row>
    <row r="1197" spans="1:13" ht="45" x14ac:dyDescent="0.2">
      <c r="A1197" s="909"/>
      <c r="B1197" s="913"/>
      <c r="C1197" s="673" t="s">
        <v>298</v>
      </c>
      <c r="D1197" s="72">
        <f>D1200</f>
        <v>0</v>
      </c>
      <c r="E1197" s="72">
        <f>E1200</f>
        <v>0</v>
      </c>
      <c r="F1197" s="115">
        <v>0</v>
      </c>
      <c r="G1197" s="56"/>
      <c r="H1197" s="72">
        <f>H1200</f>
        <v>0</v>
      </c>
      <c r="I1197" s="679"/>
      <c r="J1197" s="39"/>
      <c r="K1197" s="39"/>
      <c r="L1197" s="39"/>
      <c r="M1197" s="39"/>
    </row>
    <row r="1198" spans="1:13" x14ac:dyDescent="0.2">
      <c r="A1198" s="910"/>
      <c r="B1198" s="914"/>
      <c r="C1198" s="673" t="s">
        <v>97</v>
      </c>
      <c r="D1198" s="72">
        <f>D1201</f>
        <v>0</v>
      </c>
      <c r="E1198" s="72">
        <f>E1201</f>
        <v>0</v>
      </c>
      <c r="F1198" s="115">
        <v>0</v>
      </c>
      <c r="G1198" s="56"/>
      <c r="H1198" s="72">
        <f>H1201</f>
        <v>0</v>
      </c>
      <c r="I1198" s="679"/>
      <c r="J1198" s="39"/>
      <c r="K1198" s="39"/>
      <c r="L1198" s="39"/>
      <c r="M1198" s="39"/>
    </row>
    <row r="1199" spans="1:13" x14ac:dyDescent="0.2">
      <c r="A1199" s="878" t="s">
        <v>349</v>
      </c>
      <c r="B1199" s="886" t="s">
        <v>880</v>
      </c>
      <c r="C1199" s="673" t="s">
        <v>1</v>
      </c>
      <c r="D1199" s="72">
        <f>D1200+D1201</f>
        <v>0</v>
      </c>
      <c r="E1199" s="72">
        <f>E1200+E1201</f>
        <v>0</v>
      </c>
      <c r="F1199" s="115">
        <v>0</v>
      </c>
      <c r="G1199" s="56"/>
      <c r="H1199" s="72">
        <f>H1200+H1201</f>
        <v>0</v>
      </c>
      <c r="I1199" s="679"/>
      <c r="J1199" s="39"/>
      <c r="K1199" s="39"/>
      <c r="L1199" s="39"/>
      <c r="M1199" s="39"/>
    </row>
    <row r="1200" spans="1:13" ht="45" x14ac:dyDescent="0.2">
      <c r="A1200" s="909"/>
      <c r="B1200" s="1527"/>
      <c r="C1200" s="673" t="s">
        <v>298</v>
      </c>
      <c r="D1200" s="72">
        <f>D1203</f>
        <v>0</v>
      </c>
      <c r="E1200" s="72">
        <f>E1203</f>
        <v>0</v>
      </c>
      <c r="F1200" s="115">
        <v>0</v>
      </c>
      <c r="G1200" s="56"/>
      <c r="H1200" s="72">
        <f>H1203</f>
        <v>0</v>
      </c>
      <c r="I1200" s="679"/>
      <c r="J1200" s="39"/>
      <c r="K1200" s="39"/>
      <c r="L1200" s="39"/>
      <c r="M1200" s="39"/>
    </row>
    <row r="1201" spans="1:13" x14ac:dyDescent="0.2">
      <c r="A1201" s="910"/>
      <c r="B1201" s="1528"/>
      <c r="C1201" s="673" t="s">
        <v>97</v>
      </c>
      <c r="D1201" s="72">
        <f>D1204</f>
        <v>0</v>
      </c>
      <c r="E1201" s="72">
        <f>E1204</f>
        <v>0</v>
      </c>
      <c r="F1201" s="115">
        <v>0</v>
      </c>
      <c r="G1201" s="56"/>
      <c r="H1201" s="72">
        <f>H1204</f>
        <v>0</v>
      </c>
      <c r="I1201" s="679"/>
    </row>
    <row r="1202" spans="1:13" ht="15" customHeight="1" x14ac:dyDescent="0.2">
      <c r="A1202" s="878" t="s">
        <v>351</v>
      </c>
      <c r="B1202" s="886" t="s">
        <v>811</v>
      </c>
      <c r="C1202" s="673" t="s">
        <v>1</v>
      </c>
      <c r="D1202" s="72">
        <v>0</v>
      </c>
      <c r="E1202" s="73">
        <v>0</v>
      </c>
      <c r="F1202" s="115">
        <v>0</v>
      </c>
      <c r="G1202" s="56"/>
      <c r="H1202" s="71">
        <v>0</v>
      </c>
      <c r="I1202" s="679"/>
    </row>
    <row r="1203" spans="1:13" ht="45" x14ac:dyDescent="0.2">
      <c r="A1203" s="909"/>
      <c r="B1203" s="911"/>
      <c r="C1203" s="673" t="s">
        <v>298</v>
      </c>
      <c r="D1203" s="72">
        <v>0</v>
      </c>
      <c r="E1203" s="73">
        <v>0</v>
      </c>
      <c r="F1203" s="115">
        <v>0</v>
      </c>
      <c r="G1203" s="56"/>
      <c r="H1203" s="71">
        <v>0</v>
      </c>
      <c r="I1203" s="679"/>
    </row>
    <row r="1204" spans="1:13" ht="61.5" customHeight="1" x14ac:dyDescent="0.2">
      <c r="A1204" s="910"/>
      <c r="B1204" s="911"/>
      <c r="C1204" s="671" t="s">
        <v>97</v>
      </c>
      <c r="D1204" s="72">
        <v>0</v>
      </c>
      <c r="E1204" s="74">
        <v>0</v>
      </c>
      <c r="F1204" s="116">
        <v>0</v>
      </c>
      <c r="G1204" s="56"/>
      <c r="H1204" s="72">
        <v>0</v>
      </c>
      <c r="I1204" s="732"/>
    </row>
    <row r="1205" spans="1:13" ht="40.5" customHeight="1" x14ac:dyDescent="0.2">
      <c r="A1205" s="889" t="s">
        <v>300</v>
      </c>
      <c r="B1205" s="1396"/>
      <c r="C1205" s="1396"/>
      <c r="D1205" s="1396"/>
      <c r="E1205" s="1396"/>
      <c r="F1205" s="1396"/>
      <c r="G1205" s="1396"/>
      <c r="H1205" s="1396"/>
      <c r="I1205" s="1397"/>
      <c r="J1205" s="39"/>
      <c r="K1205" s="39"/>
      <c r="L1205" s="39"/>
      <c r="M1205" s="39"/>
    </row>
    <row r="1206" spans="1:13" ht="15" customHeight="1" x14ac:dyDescent="0.2">
      <c r="A1206" s="1070"/>
      <c r="B1206" s="1107" t="s">
        <v>54</v>
      </c>
      <c r="C1206" s="32" t="s">
        <v>267</v>
      </c>
      <c r="D1206" s="70">
        <f>SUM(D1207:D1210)</f>
        <v>18535.919999999998</v>
      </c>
      <c r="E1206" s="70">
        <f>SUM(E1207:E1210)</f>
        <v>16980.82</v>
      </c>
      <c r="F1206" s="97">
        <f>E1206*100/D1206</f>
        <v>91.610343592333166</v>
      </c>
      <c r="G1206" s="117"/>
      <c r="H1206" s="70">
        <f>SUM(H1207:H1210)</f>
        <v>16980.82</v>
      </c>
      <c r="I1206" s="126"/>
      <c r="J1206" s="39"/>
      <c r="K1206" s="39"/>
      <c r="L1206" s="39"/>
      <c r="M1206" s="39"/>
    </row>
    <row r="1207" spans="1:13" ht="60" customHeight="1" x14ac:dyDescent="0.2">
      <c r="A1207" s="1071"/>
      <c r="B1207" s="1079"/>
      <c r="C1207" s="737" t="s">
        <v>8</v>
      </c>
      <c r="D1207" s="23">
        <v>0</v>
      </c>
      <c r="E1207" s="23">
        <v>0</v>
      </c>
      <c r="F1207" s="102">
        <v>0</v>
      </c>
      <c r="G1207" s="220"/>
      <c r="H1207" s="23">
        <v>0</v>
      </c>
      <c r="I1207" s="127"/>
      <c r="J1207" s="39"/>
      <c r="K1207" s="39"/>
      <c r="L1207" s="39"/>
      <c r="M1207" s="39"/>
    </row>
    <row r="1208" spans="1:13" ht="60" customHeight="1" x14ac:dyDescent="0.2">
      <c r="A1208" s="1071"/>
      <c r="B1208" s="1079"/>
      <c r="C1208" s="189" t="s">
        <v>2</v>
      </c>
      <c r="D1208" s="23">
        <f>D1212</f>
        <v>2403</v>
      </c>
      <c r="E1208" s="23">
        <f>E1212</f>
        <v>1584.7</v>
      </c>
      <c r="F1208" s="102">
        <v>0</v>
      </c>
      <c r="G1208" s="220"/>
      <c r="H1208" s="23">
        <f>H1212</f>
        <v>1584.7</v>
      </c>
      <c r="I1208" s="127"/>
      <c r="J1208" s="39"/>
      <c r="K1208" s="39"/>
      <c r="L1208" s="39"/>
      <c r="M1208" s="39"/>
    </row>
    <row r="1209" spans="1:13" ht="71.25" x14ac:dyDescent="0.2">
      <c r="A1209" s="1071"/>
      <c r="B1209" s="1079"/>
      <c r="C1209" s="189" t="s">
        <v>3</v>
      </c>
      <c r="D1209" s="23">
        <f>D1213+D1228</f>
        <v>10682</v>
      </c>
      <c r="E1209" s="23">
        <f>E1213+E1228</f>
        <v>9945.2000000000007</v>
      </c>
      <c r="F1209" s="97">
        <f>E1209*100/D1209</f>
        <v>93.102415278037824</v>
      </c>
      <c r="G1209" s="220"/>
      <c r="H1209" s="23">
        <f>H1213+H1228</f>
        <v>9995.2000000000007</v>
      </c>
      <c r="I1209" s="127"/>
      <c r="J1209" s="39"/>
      <c r="K1209" s="39"/>
      <c r="L1209" s="39"/>
      <c r="M1209" s="39"/>
    </row>
    <row r="1210" spans="1:13" ht="23.25" customHeight="1" x14ac:dyDescent="0.2">
      <c r="A1210" s="1072"/>
      <c r="B1210" s="1108"/>
      <c r="C1210" s="189" t="s">
        <v>97</v>
      </c>
      <c r="D1210" s="23">
        <f>D1214+D1229</f>
        <v>5450.92</v>
      </c>
      <c r="E1210" s="23">
        <f>E1214+E1229</f>
        <v>5450.92</v>
      </c>
      <c r="F1210" s="97">
        <f>E1210*100/D1210</f>
        <v>100</v>
      </c>
      <c r="G1210" s="220"/>
      <c r="H1210" s="23">
        <f>H1214+H1229</f>
        <v>5400.92</v>
      </c>
      <c r="I1210" s="129"/>
      <c r="J1210" s="39"/>
      <c r="K1210" s="39"/>
      <c r="L1210" s="39"/>
      <c r="M1210" s="39"/>
    </row>
    <row r="1211" spans="1:13" ht="15" customHeight="1" x14ac:dyDescent="0.2">
      <c r="A1211" s="878">
        <v>1</v>
      </c>
      <c r="B1211" s="1398" t="s">
        <v>812</v>
      </c>
      <c r="C1211" s="63" t="s">
        <v>1</v>
      </c>
      <c r="D1211" s="30">
        <f>D1212+D1213+D1214</f>
        <v>4703</v>
      </c>
      <c r="E1211" s="30">
        <f>E1212+E1213+E1214</f>
        <v>3607.6000000000004</v>
      </c>
      <c r="F1211" s="104">
        <v>0</v>
      </c>
      <c r="G1211" s="219"/>
      <c r="H1211" s="30">
        <f>H1212+H1213+H1214</f>
        <v>3607.6000000000004</v>
      </c>
      <c r="I1211" s="158"/>
      <c r="J1211" s="39"/>
      <c r="K1211" s="39"/>
      <c r="L1211" s="39"/>
      <c r="M1211" s="39"/>
    </row>
    <row r="1212" spans="1:13" ht="60" customHeight="1" x14ac:dyDescent="0.2">
      <c r="A1212" s="915"/>
      <c r="B1212" s="1399"/>
      <c r="C1212" s="6" t="s">
        <v>2</v>
      </c>
      <c r="D1212" s="30">
        <f t="shared" ref="D1212:E1214" si="137">D1216</f>
        <v>2403</v>
      </c>
      <c r="E1212" s="30">
        <f t="shared" si="137"/>
        <v>1584.7</v>
      </c>
      <c r="F1212" s="104"/>
      <c r="G1212" s="219"/>
      <c r="H1212" s="30">
        <f>H1216</f>
        <v>1584.7</v>
      </c>
      <c r="I1212" s="158"/>
      <c r="J1212" s="39"/>
      <c r="K1212" s="39"/>
      <c r="L1212" s="39"/>
      <c r="M1212" s="39"/>
    </row>
    <row r="1213" spans="1:13" ht="51" customHeight="1" x14ac:dyDescent="0.2">
      <c r="A1213" s="909"/>
      <c r="B1213" s="1399"/>
      <c r="C1213" s="63" t="s">
        <v>298</v>
      </c>
      <c r="D1213" s="30">
        <f t="shared" si="137"/>
        <v>2300</v>
      </c>
      <c r="E1213" s="30">
        <f t="shared" si="137"/>
        <v>2022.9</v>
      </c>
      <c r="F1213" s="104">
        <v>0</v>
      </c>
      <c r="G1213" s="219"/>
      <c r="H1213" s="30">
        <f>H1217</f>
        <v>2022.9</v>
      </c>
      <c r="I1213" s="158"/>
      <c r="J1213" s="39"/>
      <c r="K1213" s="39"/>
      <c r="L1213" s="39"/>
      <c r="M1213" s="39"/>
    </row>
    <row r="1214" spans="1:13" ht="25.5" customHeight="1" x14ac:dyDescent="0.2">
      <c r="A1214" s="910"/>
      <c r="B1214" s="1400"/>
      <c r="C1214" s="63" t="s">
        <v>97</v>
      </c>
      <c r="D1214" s="30">
        <f t="shared" si="137"/>
        <v>0</v>
      </c>
      <c r="E1214" s="30">
        <f t="shared" si="137"/>
        <v>0</v>
      </c>
      <c r="F1214" s="104">
        <v>0</v>
      </c>
      <c r="G1214" s="219"/>
      <c r="H1214" s="30">
        <f>H1218</f>
        <v>0</v>
      </c>
      <c r="I1214" s="158"/>
      <c r="J1214" s="39"/>
      <c r="K1214" s="39"/>
      <c r="L1214" s="39"/>
      <c r="M1214" s="39"/>
    </row>
    <row r="1215" spans="1:13" ht="15" customHeight="1" x14ac:dyDescent="0.2">
      <c r="A1215" s="878" t="s">
        <v>338</v>
      </c>
      <c r="B1215" s="1109" t="s">
        <v>813</v>
      </c>
      <c r="C1215" s="63" t="s">
        <v>1</v>
      </c>
      <c r="D1215" s="30">
        <f>D1216+D1217+D1218</f>
        <v>4703</v>
      </c>
      <c r="E1215" s="30">
        <f>E1216+E1217+E1218</f>
        <v>3607.6000000000004</v>
      </c>
      <c r="F1215" s="104">
        <v>0</v>
      </c>
      <c r="G1215" s="219"/>
      <c r="H1215" s="30">
        <f>H1216+H1217+H1218</f>
        <v>3607.6000000000004</v>
      </c>
      <c r="I1215" s="158"/>
      <c r="J1215" s="39"/>
      <c r="K1215" s="39"/>
      <c r="L1215" s="39"/>
      <c r="M1215" s="39"/>
    </row>
    <row r="1216" spans="1:13" ht="60" customHeight="1" x14ac:dyDescent="0.2">
      <c r="A1216" s="915"/>
      <c r="B1216" s="1110"/>
      <c r="C1216" s="6" t="s">
        <v>2</v>
      </c>
      <c r="D1216" s="30">
        <f>D1220+D1224</f>
        <v>2403</v>
      </c>
      <c r="E1216" s="30">
        <f>E1220+E1224</f>
        <v>1584.7</v>
      </c>
      <c r="F1216" s="104">
        <v>0</v>
      </c>
      <c r="G1216" s="219"/>
      <c r="H1216" s="30">
        <f>H1220+H1224</f>
        <v>1584.7</v>
      </c>
      <c r="I1216" s="158"/>
      <c r="J1216" s="39"/>
      <c r="K1216" s="39"/>
      <c r="L1216" s="39"/>
      <c r="M1216" s="39"/>
    </row>
    <row r="1217" spans="1:13" ht="54" customHeight="1" x14ac:dyDescent="0.2">
      <c r="A1217" s="909"/>
      <c r="B1217" s="1110"/>
      <c r="C1217" s="63" t="s">
        <v>298</v>
      </c>
      <c r="D1217" s="30">
        <f>D1221+D1225</f>
        <v>2300</v>
      </c>
      <c r="E1217" s="30">
        <f>E1221+E1225</f>
        <v>2022.9</v>
      </c>
      <c r="F1217" s="104">
        <v>0</v>
      </c>
      <c r="G1217" s="219"/>
      <c r="H1217" s="30">
        <f>H1221+H1225</f>
        <v>2022.9</v>
      </c>
      <c r="I1217" s="158"/>
      <c r="J1217" s="39"/>
      <c r="K1217" s="39"/>
      <c r="L1217" s="39"/>
      <c r="M1217" s="39"/>
    </row>
    <row r="1218" spans="1:13" ht="15.75" customHeight="1" x14ac:dyDescent="0.2">
      <c r="A1218" s="910"/>
      <c r="B1218" s="1111"/>
      <c r="C1218" s="63" t="s">
        <v>97</v>
      </c>
      <c r="D1218" s="30">
        <f>D1222+D1226</f>
        <v>0</v>
      </c>
      <c r="E1218" s="30">
        <f t="shared" ref="E1218" si="138">E1222</f>
        <v>0</v>
      </c>
      <c r="F1218" s="104">
        <v>0</v>
      </c>
      <c r="G1218" s="219"/>
      <c r="H1218" s="30">
        <f>H1222</f>
        <v>0</v>
      </c>
      <c r="I1218" s="158"/>
      <c r="J1218" s="39"/>
      <c r="K1218" s="39"/>
      <c r="L1218" s="39"/>
      <c r="M1218" s="39"/>
    </row>
    <row r="1219" spans="1:13" ht="15" customHeight="1" x14ac:dyDescent="0.2">
      <c r="A1219" s="878" t="s">
        <v>67</v>
      </c>
      <c r="B1219" s="1109" t="s">
        <v>814</v>
      </c>
      <c r="C1219" s="63" t="s">
        <v>1</v>
      </c>
      <c r="D1219" s="30">
        <f>SUM(D1220:D1222)</f>
        <v>900</v>
      </c>
      <c r="E1219" s="30">
        <f>SUM(E1220:E1222)</f>
        <v>812.4</v>
      </c>
      <c r="F1219" s="95">
        <f t="shared" ref="F1219:F1221" si="139">E1219*100/D1219</f>
        <v>90.266666666666666</v>
      </c>
      <c r="G1219" s="1084" t="s">
        <v>1679</v>
      </c>
      <c r="H1219" s="477">
        <f t="shared" ref="H1219:H1226" si="140">E1219</f>
        <v>812.4</v>
      </c>
      <c r="I1219" s="903" t="s">
        <v>1680</v>
      </c>
      <c r="J1219" s="39"/>
      <c r="K1219" s="39"/>
      <c r="L1219" s="39"/>
      <c r="M1219" s="39"/>
    </row>
    <row r="1220" spans="1:13" ht="57" customHeight="1" x14ac:dyDescent="0.2">
      <c r="A1220" s="915"/>
      <c r="B1220" s="1110"/>
      <c r="C1220" s="6" t="s">
        <v>2</v>
      </c>
      <c r="D1220" s="30">
        <v>0</v>
      </c>
      <c r="E1220" s="24">
        <v>0</v>
      </c>
      <c r="F1220" s="95">
        <v>0</v>
      </c>
      <c r="G1220" s="1085"/>
      <c r="H1220" s="477">
        <f t="shared" si="140"/>
        <v>0</v>
      </c>
      <c r="I1220" s="904"/>
      <c r="J1220" s="39"/>
      <c r="K1220" s="39"/>
      <c r="L1220" s="39"/>
      <c r="M1220" s="39"/>
    </row>
    <row r="1221" spans="1:13" ht="61.5" customHeight="1" x14ac:dyDescent="0.2">
      <c r="A1221" s="909"/>
      <c r="B1221" s="1110"/>
      <c r="C1221" s="63" t="s">
        <v>298</v>
      </c>
      <c r="D1221" s="30">
        <v>900</v>
      </c>
      <c r="E1221" s="24">
        <v>812.4</v>
      </c>
      <c r="F1221" s="95">
        <f t="shared" si="139"/>
        <v>90.266666666666666</v>
      </c>
      <c r="G1221" s="1085"/>
      <c r="H1221" s="477">
        <f t="shared" si="140"/>
        <v>812.4</v>
      </c>
      <c r="I1221" s="904"/>
      <c r="J1221" s="39"/>
      <c r="K1221" s="39"/>
      <c r="L1221" s="39"/>
      <c r="M1221" s="39"/>
    </row>
    <row r="1222" spans="1:13" ht="90" customHeight="1" x14ac:dyDescent="0.2">
      <c r="A1222" s="910"/>
      <c r="B1222" s="1111"/>
      <c r="C1222" s="63" t="s">
        <v>97</v>
      </c>
      <c r="D1222" s="30">
        <v>0</v>
      </c>
      <c r="E1222" s="24">
        <v>0</v>
      </c>
      <c r="F1222" s="95">
        <v>0</v>
      </c>
      <c r="G1222" s="1086"/>
      <c r="H1222" s="477">
        <f t="shared" si="140"/>
        <v>0</v>
      </c>
      <c r="I1222" s="905"/>
      <c r="J1222" s="39"/>
      <c r="K1222" s="39"/>
      <c r="L1222" s="39"/>
      <c r="M1222" s="39"/>
    </row>
    <row r="1223" spans="1:13" ht="15.75" customHeight="1" x14ac:dyDescent="0.2">
      <c r="A1223" s="878" t="s">
        <v>341</v>
      </c>
      <c r="B1223" s="1082" t="s">
        <v>1311</v>
      </c>
      <c r="C1223" s="63" t="s">
        <v>1</v>
      </c>
      <c r="D1223" s="30">
        <f>SUM(D1224:D1226)</f>
        <v>3803</v>
      </c>
      <c r="E1223" s="30">
        <f>SUM(E1224:E1226)</f>
        <v>2795.2</v>
      </c>
      <c r="F1223" s="95">
        <f t="shared" ref="F1223:F1225" si="141">E1223*100/D1223</f>
        <v>73.499868524848807</v>
      </c>
      <c r="G1223" s="1056" t="s">
        <v>1681</v>
      </c>
      <c r="H1223" s="477">
        <f t="shared" si="140"/>
        <v>2795.2</v>
      </c>
      <c r="I1223" s="903" t="s">
        <v>1677</v>
      </c>
      <c r="J1223" s="39"/>
      <c r="K1223" s="39"/>
      <c r="L1223" s="39"/>
      <c r="M1223" s="39"/>
    </row>
    <row r="1224" spans="1:13" ht="45" customHeight="1" x14ac:dyDescent="0.2">
      <c r="A1224" s="915"/>
      <c r="B1224" s="1082"/>
      <c r="C1224" s="260" t="s">
        <v>2</v>
      </c>
      <c r="D1224" s="30">
        <v>2403</v>
      </c>
      <c r="E1224" s="24">
        <v>1584.7</v>
      </c>
      <c r="F1224" s="95">
        <f t="shared" si="141"/>
        <v>65.946733250104032</v>
      </c>
      <c r="G1224" s="1057"/>
      <c r="H1224" s="477">
        <f t="shared" si="140"/>
        <v>1584.7</v>
      </c>
      <c r="I1224" s="904"/>
      <c r="J1224" s="39"/>
      <c r="K1224" s="39"/>
      <c r="L1224" s="39"/>
      <c r="M1224" s="39"/>
    </row>
    <row r="1225" spans="1:13" ht="45" customHeight="1" x14ac:dyDescent="0.2">
      <c r="A1225" s="909"/>
      <c r="B1225" s="1082"/>
      <c r="C1225" s="63" t="s">
        <v>298</v>
      </c>
      <c r="D1225" s="30">
        <v>1400</v>
      </c>
      <c r="E1225" s="24">
        <v>1210.5</v>
      </c>
      <c r="F1225" s="95">
        <f t="shared" si="141"/>
        <v>86.464285714285708</v>
      </c>
      <c r="G1225" s="1057"/>
      <c r="H1225" s="477">
        <f t="shared" si="140"/>
        <v>1210.5</v>
      </c>
      <c r="I1225" s="904"/>
      <c r="J1225" s="39"/>
      <c r="K1225" s="39"/>
      <c r="L1225" s="39"/>
      <c r="M1225" s="39"/>
    </row>
    <row r="1226" spans="1:13" ht="72" customHeight="1" x14ac:dyDescent="0.2">
      <c r="A1226" s="910"/>
      <c r="B1226" s="1082"/>
      <c r="C1226" s="63" t="s">
        <v>97</v>
      </c>
      <c r="D1226" s="30">
        <v>0</v>
      </c>
      <c r="E1226" s="24">
        <v>0</v>
      </c>
      <c r="F1226" s="95">
        <v>0</v>
      </c>
      <c r="G1226" s="1058"/>
      <c r="H1226" s="477">
        <f t="shared" si="140"/>
        <v>0</v>
      </c>
      <c r="I1226" s="905"/>
      <c r="J1226" s="39"/>
      <c r="K1226" s="39"/>
      <c r="L1226" s="39"/>
      <c r="M1226" s="39"/>
    </row>
    <row r="1227" spans="1:13" ht="15" customHeight="1" x14ac:dyDescent="0.2">
      <c r="A1227" s="878">
        <v>2</v>
      </c>
      <c r="B1227" s="912" t="s">
        <v>815</v>
      </c>
      <c r="C1227" s="63" t="s">
        <v>1</v>
      </c>
      <c r="D1227" s="30">
        <f>D1228+D1229</f>
        <v>13832.92</v>
      </c>
      <c r="E1227" s="30">
        <f>E1228+E1229</f>
        <v>13373.220000000001</v>
      </c>
      <c r="F1227" s="104">
        <v>0</v>
      </c>
      <c r="G1227" s="219"/>
      <c r="H1227" s="30">
        <f>H1228+H1229</f>
        <v>13373.220000000001</v>
      </c>
      <c r="I1227" s="158"/>
      <c r="J1227" s="39"/>
      <c r="K1227" s="39"/>
      <c r="L1227" s="39"/>
      <c r="M1227" s="39"/>
    </row>
    <row r="1228" spans="1:13" ht="60" customHeight="1" x14ac:dyDescent="0.2">
      <c r="A1228" s="909"/>
      <c r="B1228" s="913"/>
      <c r="C1228" s="63" t="s">
        <v>298</v>
      </c>
      <c r="D1228" s="30">
        <f>D1231</f>
        <v>8382</v>
      </c>
      <c r="E1228" s="30">
        <f>E1231</f>
        <v>7922.3</v>
      </c>
      <c r="F1228" s="104">
        <v>0</v>
      </c>
      <c r="G1228" s="219"/>
      <c r="H1228" s="30">
        <f>H1231</f>
        <v>7972.3</v>
      </c>
      <c r="I1228" s="158"/>
      <c r="J1228" s="39"/>
      <c r="K1228" s="39"/>
      <c r="L1228" s="39"/>
      <c r="M1228" s="39"/>
    </row>
    <row r="1229" spans="1:13" x14ac:dyDescent="0.2">
      <c r="A1229" s="910"/>
      <c r="B1229" s="914"/>
      <c r="C1229" s="63" t="s">
        <v>97</v>
      </c>
      <c r="D1229" s="30">
        <f>D1232</f>
        <v>5450.92</v>
      </c>
      <c r="E1229" s="30">
        <f>E1232</f>
        <v>5450.92</v>
      </c>
      <c r="F1229" s="104">
        <v>0</v>
      </c>
      <c r="G1229" s="219"/>
      <c r="H1229" s="30">
        <f>H1232</f>
        <v>5400.92</v>
      </c>
      <c r="I1229" s="158"/>
      <c r="J1229" s="39"/>
      <c r="K1229" s="39"/>
      <c r="L1229" s="39"/>
      <c r="M1229" s="39"/>
    </row>
    <row r="1230" spans="1:13" ht="15" customHeight="1" x14ac:dyDescent="0.2">
      <c r="A1230" s="878" t="s">
        <v>349</v>
      </c>
      <c r="B1230" s="886" t="s">
        <v>816</v>
      </c>
      <c r="C1230" s="63" t="s">
        <v>1</v>
      </c>
      <c r="D1230" s="30">
        <f>D1231+D1232</f>
        <v>13832.92</v>
      </c>
      <c r="E1230" s="30">
        <f>E1231+E1232</f>
        <v>13373.220000000001</v>
      </c>
      <c r="F1230" s="104">
        <v>0</v>
      </c>
      <c r="G1230" s="219"/>
      <c r="H1230" s="30">
        <f>H1231+H1232</f>
        <v>13373.220000000001</v>
      </c>
      <c r="I1230" s="158"/>
      <c r="J1230" s="39"/>
      <c r="K1230" s="39"/>
      <c r="L1230" s="39"/>
      <c r="M1230" s="39"/>
    </row>
    <row r="1231" spans="1:13" ht="51" customHeight="1" x14ac:dyDescent="0.2">
      <c r="A1231" s="909"/>
      <c r="B1231" s="911"/>
      <c r="C1231" s="63" t="s">
        <v>298</v>
      </c>
      <c r="D1231" s="30">
        <f>D1234+D1237+D1240+D1243</f>
        <v>8382</v>
      </c>
      <c r="E1231" s="30">
        <f>E1234+E1237+E1240+E1243</f>
        <v>7922.3</v>
      </c>
      <c r="F1231" s="104">
        <v>0</v>
      </c>
      <c r="G1231" s="219"/>
      <c r="H1231" s="30">
        <f>H1234+H1237+H1240+H1243</f>
        <v>7972.3</v>
      </c>
      <c r="I1231" s="158"/>
      <c r="J1231" s="39"/>
      <c r="K1231" s="39"/>
      <c r="L1231" s="39"/>
      <c r="M1231" s="39"/>
    </row>
    <row r="1232" spans="1:13" ht="36.75" customHeight="1" x14ac:dyDescent="0.2">
      <c r="A1232" s="910"/>
      <c r="B1232" s="887"/>
      <c r="C1232" s="63" t="s">
        <v>97</v>
      </c>
      <c r="D1232" s="30">
        <f>D1235+D1238+D1241+D1244</f>
        <v>5450.92</v>
      </c>
      <c r="E1232" s="30">
        <f>E1235+E1238+E1241+E1244</f>
        <v>5450.92</v>
      </c>
      <c r="F1232" s="104">
        <v>0</v>
      </c>
      <c r="G1232" s="219"/>
      <c r="H1232" s="30">
        <f>H1235+H1238+H1241+H1244</f>
        <v>5400.92</v>
      </c>
      <c r="I1232" s="158"/>
      <c r="J1232" s="39"/>
      <c r="K1232" s="39"/>
      <c r="L1232" s="39"/>
      <c r="M1232" s="39"/>
    </row>
    <row r="1233" spans="1:13" ht="45.75" customHeight="1" x14ac:dyDescent="0.2">
      <c r="A1233" s="878" t="s">
        <v>351</v>
      </c>
      <c r="B1233" s="886" t="s">
        <v>817</v>
      </c>
      <c r="C1233" s="35" t="s">
        <v>1</v>
      </c>
      <c r="D1233" s="13">
        <f>D1234+D1235</f>
        <v>900</v>
      </c>
      <c r="E1233" s="13">
        <f>E1234+E1235</f>
        <v>747.6</v>
      </c>
      <c r="F1233" s="104">
        <f>E1233*100/D1233</f>
        <v>83.066666666666663</v>
      </c>
      <c r="G1233" s="1535" t="s">
        <v>1682</v>
      </c>
      <c r="H1233" s="13">
        <f>H1234+H1235</f>
        <v>747.6</v>
      </c>
      <c r="I1233" s="1073" t="s">
        <v>1677</v>
      </c>
      <c r="J1233" s="39"/>
      <c r="K1233" s="39"/>
      <c r="L1233" s="39"/>
      <c r="M1233" s="39"/>
    </row>
    <row r="1234" spans="1:13" ht="93.75" customHeight="1" x14ac:dyDescent="0.2">
      <c r="A1234" s="909"/>
      <c r="B1234" s="911"/>
      <c r="C1234" s="35" t="s">
        <v>298</v>
      </c>
      <c r="D1234" s="13">
        <v>900</v>
      </c>
      <c r="E1234" s="5">
        <v>747.6</v>
      </c>
      <c r="F1234" s="104">
        <f>E1234*100/D1234</f>
        <v>83.066666666666663</v>
      </c>
      <c r="G1234" s="1536"/>
      <c r="H1234" s="4">
        <v>747.6</v>
      </c>
      <c r="I1234" s="1074"/>
      <c r="J1234" s="39"/>
      <c r="K1234" s="39"/>
      <c r="L1234" s="39"/>
      <c r="M1234" s="39"/>
    </row>
    <row r="1235" spans="1:13" ht="42.75" customHeight="1" x14ac:dyDescent="0.2">
      <c r="A1235" s="910"/>
      <c r="B1235" s="887"/>
      <c r="C1235" s="35" t="s">
        <v>97</v>
      </c>
      <c r="D1235" s="13">
        <v>0</v>
      </c>
      <c r="E1235" s="5">
        <v>0</v>
      </c>
      <c r="F1235" s="104">
        <v>0</v>
      </c>
      <c r="G1235" s="1537"/>
      <c r="H1235" s="4">
        <v>0</v>
      </c>
      <c r="I1235" s="1075"/>
      <c r="J1235" s="39"/>
      <c r="K1235" s="39"/>
      <c r="L1235" s="39"/>
      <c r="M1235" s="39"/>
    </row>
    <row r="1236" spans="1:13" ht="15" customHeight="1" x14ac:dyDescent="0.2">
      <c r="A1236" s="878" t="s">
        <v>353</v>
      </c>
      <c r="B1236" s="886" t="s">
        <v>818</v>
      </c>
      <c r="C1236" s="35" t="s">
        <v>1</v>
      </c>
      <c r="D1236" s="13">
        <f>SUM(D1237:D1237)</f>
        <v>100</v>
      </c>
      <c r="E1236" s="5">
        <v>0</v>
      </c>
      <c r="F1236" s="104">
        <v>0</v>
      </c>
      <c r="G1236" s="219"/>
      <c r="H1236" s="4">
        <v>0</v>
      </c>
      <c r="I1236" s="1099" t="s">
        <v>1683</v>
      </c>
      <c r="J1236" s="39"/>
      <c r="K1236" s="39"/>
      <c r="L1236" s="39"/>
      <c r="M1236" s="39"/>
    </row>
    <row r="1237" spans="1:13" ht="63.75" customHeight="1" x14ac:dyDescent="0.2">
      <c r="A1237" s="909"/>
      <c r="B1237" s="911"/>
      <c r="C1237" s="35" t="s">
        <v>298</v>
      </c>
      <c r="D1237" s="13">
        <v>100</v>
      </c>
      <c r="E1237" s="5">
        <v>0</v>
      </c>
      <c r="F1237" s="104">
        <v>0</v>
      </c>
      <c r="G1237" s="219"/>
      <c r="H1237" s="4">
        <v>0</v>
      </c>
      <c r="I1237" s="1100"/>
      <c r="J1237" s="39"/>
      <c r="K1237" s="39"/>
      <c r="L1237" s="39"/>
      <c r="M1237" s="39"/>
    </row>
    <row r="1238" spans="1:13" ht="36.75" customHeight="1" x14ac:dyDescent="0.2">
      <c r="A1238" s="910"/>
      <c r="B1238" s="887"/>
      <c r="C1238" s="35" t="s">
        <v>97</v>
      </c>
      <c r="D1238" s="13">
        <v>0</v>
      </c>
      <c r="E1238" s="5">
        <v>0</v>
      </c>
      <c r="F1238" s="104">
        <v>0</v>
      </c>
      <c r="G1238" s="219"/>
      <c r="H1238" s="4">
        <v>0</v>
      </c>
      <c r="I1238" s="1101"/>
      <c r="J1238" s="39"/>
      <c r="K1238" s="39"/>
      <c r="L1238" s="39"/>
      <c r="M1238" s="39"/>
    </row>
    <row r="1239" spans="1:13" ht="15" customHeight="1" x14ac:dyDescent="0.2">
      <c r="A1239" s="878" t="s">
        <v>355</v>
      </c>
      <c r="B1239" s="886" t="s">
        <v>819</v>
      </c>
      <c r="C1239" s="35" t="s">
        <v>1</v>
      </c>
      <c r="D1239" s="13">
        <f>D1240+D1241</f>
        <v>230</v>
      </c>
      <c r="E1239" s="13">
        <f>E1240+E1241</f>
        <v>50</v>
      </c>
      <c r="F1239" s="104">
        <f>E1239*100/D1239</f>
        <v>21.739130434782609</v>
      </c>
      <c r="G1239" s="219"/>
      <c r="H1239" s="13">
        <f>H1240+H1241</f>
        <v>50</v>
      </c>
      <c r="I1239" s="158"/>
      <c r="J1239" s="39"/>
      <c r="K1239" s="39"/>
      <c r="L1239" s="39"/>
      <c r="M1239" s="39"/>
    </row>
    <row r="1240" spans="1:13" ht="89.25" customHeight="1" x14ac:dyDescent="0.2">
      <c r="A1240" s="909"/>
      <c r="B1240" s="911"/>
      <c r="C1240" s="35" t="s">
        <v>298</v>
      </c>
      <c r="D1240" s="13">
        <v>180</v>
      </c>
      <c r="E1240" s="5">
        <v>0</v>
      </c>
      <c r="F1240" s="104">
        <v>0</v>
      </c>
      <c r="G1240" s="219"/>
      <c r="H1240" s="4">
        <v>50</v>
      </c>
      <c r="I1240" s="679" t="s">
        <v>1685</v>
      </c>
      <c r="J1240" s="39"/>
      <c r="K1240" s="39"/>
      <c r="L1240" s="39"/>
      <c r="M1240" s="39"/>
    </row>
    <row r="1241" spans="1:13" ht="48.75" customHeight="1" x14ac:dyDescent="0.2">
      <c r="A1241" s="910"/>
      <c r="B1241" s="887"/>
      <c r="C1241" s="15" t="s">
        <v>97</v>
      </c>
      <c r="D1241" s="133">
        <v>50</v>
      </c>
      <c r="E1241" s="218">
        <v>50</v>
      </c>
      <c r="F1241" s="104">
        <f>E1241*100/D1241</f>
        <v>100</v>
      </c>
      <c r="G1241" s="647" t="s">
        <v>1684</v>
      </c>
      <c r="H1241" s="8">
        <v>0</v>
      </c>
      <c r="I1241" s="159" t="s">
        <v>1686</v>
      </c>
      <c r="J1241" s="39"/>
      <c r="K1241" s="39"/>
      <c r="L1241" s="39"/>
      <c r="M1241" s="39"/>
    </row>
    <row r="1242" spans="1:13" ht="24" customHeight="1" x14ac:dyDescent="0.2">
      <c r="A1242" s="878" t="s">
        <v>357</v>
      </c>
      <c r="B1242" s="1082" t="s">
        <v>1312</v>
      </c>
      <c r="C1242" s="35" t="s">
        <v>1</v>
      </c>
      <c r="D1242" s="13">
        <f>SUM(D1243:D1244)</f>
        <v>12602.92</v>
      </c>
      <c r="E1242" s="13">
        <f>SUM(E1243:E1244)</f>
        <v>12575.619999999999</v>
      </c>
      <c r="F1242" s="95">
        <f t="shared" ref="F1242:F1244" si="142">E1242*100/D1242</f>
        <v>99.783383533339887</v>
      </c>
      <c r="G1242" s="1084" t="s">
        <v>1242</v>
      </c>
      <c r="H1242" s="477">
        <f t="shared" ref="H1242:H1244" si="143">E1242</f>
        <v>12575.619999999999</v>
      </c>
      <c r="I1242" s="903" t="s">
        <v>1243</v>
      </c>
      <c r="J1242" s="39"/>
      <c r="K1242" s="39"/>
      <c r="L1242" s="39"/>
      <c r="M1242" s="39"/>
    </row>
    <row r="1243" spans="1:13" ht="45" x14ac:dyDescent="0.2">
      <c r="A1243" s="915"/>
      <c r="B1243" s="1083"/>
      <c r="C1243" s="35" t="s">
        <v>298</v>
      </c>
      <c r="D1243" s="13">
        <v>7202</v>
      </c>
      <c r="E1243" s="13">
        <v>7174.7</v>
      </c>
      <c r="F1243" s="95">
        <f t="shared" si="142"/>
        <v>99.620938628158839</v>
      </c>
      <c r="G1243" s="1085"/>
      <c r="H1243" s="477">
        <f t="shared" si="143"/>
        <v>7174.7</v>
      </c>
      <c r="I1243" s="904"/>
      <c r="J1243" s="39"/>
      <c r="K1243" s="39"/>
      <c r="L1243" s="39"/>
      <c r="M1243" s="39"/>
    </row>
    <row r="1244" spans="1:13" ht="36" customHeight="1" x14ac:dyDescent="0.2">
      <c r="A1244" s="879"/>
      <c r="B1244" s="1083"/>
      <c r="C1244" s="35" t="s">
        <v>97</v>
      </c>
      <c r="D1244" s="13">
        <v>5400.92</v>
      </c>
      <c r="E1244" s="13">
        <v>5400.92</v>
      </c>
      <c r="F1244" s="95">
        <f t="shared" si="142"/>
        <v>100</v>
      </c>
      <c r="G1244" s="1086"/>
      <c r="H1244" s="477">
        <f t="shared" si="143"/>
        <v>5400.92</v>
      </c>
      <c r="I1244" s="905"/>
      <c r="J1244" s="39"/>
      <c r="K1244" s="39"/>
      <c r="L1244" s="39"/>
      <c r="M1244" s="39"/>
    </row>
    <row r="1245" spans="1:13" ht="36.75" customHeight="1" x14ac:dyDescent="0.2">
      <c r="A1245" s="138"/>
      <c r="B1245" s="890" t="s">
        <v>301</v>
      </c>
      <c r="C1245" s="890"/>
      <c r="D1245" s="890"/>
      <c r="E1245" s="890"/>
      <c r="F1245" s="890"/>
      <c r="G1245" s="890"/>
      <c r="H1245" s="890"/>
      <c r="I1245" s="891"/>
      <c r="J1245" s="39"/>
      <c r="K1245" s="39"/>
      <c r="L1245" s="39"/>
      <c r="M1245" s="39"/>
    </row>
    <row r="1246" spans="1:13" ht="15" customHeight="1" x14ac:dyDescent="0.2">
      <c r="A1246" s="1070"/>
      <c r="B1246" s="1062" t="s">
        <v>54</v>
      </c>
      <c r="C1246" s="32" t="s">
        <v>267</v>
      </c>
      <c r="D1246" s="70">
        <f>SUM(D1247:D1250)</f>
        <v>1349.1</v>
      </c>
      <c r="E1246" s="70">
        <f>SUM(E1247:E1250)</f>
        <v>242.4</v>
      </c>
      <c r="F1246" s="97">
        <f>E1246*100/D1246</f>
        <v>17.967533911496556</v>
      </c>
      <c r="G1246" s="2"/>
      <c r="H1246" s="70">
        <f>SUM(H1247:H1250)</f>
        <v>242.4</v>
      </c>
      <c r="I1246" s="126"/>
      <c r="J1246" s="39"/>
      <c r="K1246" s="39"/>
      <c r="L1246" s="39"/>
      <c r="M1246" s="39"/>
    </row>
    <row r="1247" spans="1:13" ht="43.5" customHeight="1" x14ac:dyDescent="0.2">
      <c r="A1247" s="1071"/>
      <c r="B1247" s="1013"/>
      <c r="C1247" s="737" t="s">
        <v>8</v>
      </c>
      <c r="D1247" s="23">
        <v>0</v>
      </c>
      <c r="E1247" s="23">
        <v>0</v>
      </c>
      <c r="F1247" s="98">
        <v>0</v>
      </c>
      <c r="G1247" s="1"/>
      <c r="H1247" s="23">
        <v>0</v>
      </c>
      <c r="I1247" s="127"/>
      <c r="J1247" s="39"/>
      <c r="K1247" s="39"/>
      <c r="L1247" s="39"/>
      <c r="M1247" s="39"/>
    </row>
    <row r="1248" spans="1:13" ht="57" x14ac:dyDescent="0.2">
      <c r="A1248" s="1071"/>
      <c r="B1248" s="1013"/>
      <c r="C1248" s="189" t="s">
        <v>2</v>
      </c>
      <c r="D1248" s="23">
        <v>0</v>
      </c>
      <c r="E1248" s="23">
        <v>0</v>
      </c>
      <c r="F1248" s="98">
        <v>0</v>
      </c>
      <c r="G1248" s="1"/>
      <c r="H1248" s="23">
        <v>0</v>
      </c>
      <c r="I1248" s="127"/>
      <c r="J1248" s="39"/>
      <c r="K1248" s="39"/>
      <c r="L1248" s="39"/>
      <c r="M1248" s="39"/>
    </row>
    <row r="1249" spans="1:13" ht="64.5" customHeight="1" x14ac:dyDescent="0.2">
      <c r="A1249" s="1071"/>
      <c r="B1249" s="1013"/>
      <c r="C1249" s="189" t="s">
        <v>3</v>
      </c>
      <c r="D1249" s="23">
        <f>D1252</f>
        <v>1349.1</v>
      </c>
      <c r="E1249" s="23">
        <f>E1252</f>
        <v>242.4</v>
      </c>
      <c r="F1249" s="98">
        <f>E1249*100/D1249</f>
        <v>17.967533911496556</v>
      </c>
      <c r="G1249" s="47"/>
      <c r="H1249" s="23">
        <f>H1252</f>
        <v>242.4</v>
      </c>
      <c r="I1249" s="127"/>
      <c r="J1249" s="39"/>
      <c r="K1249" s="39"/>
      <c r="L1249" s="39"/>
      <c r="M1249" s="39"/>
    </row>
    <row r="1250" spans="1:13" ht="23.25" customHeight="1" x14ac:dyDescent="0.2">
      <c r="A1250" s="1072"/>
      <c r="B1250" s="1063"/>
      <c r="C1250" s="189" t="s">
        <v>97</v>
      </c>
      <c r="D1250" s="23">
        <f>D1253</f>
        <v>0</v>
      </c>
      <c r="E1250" s="23">
        <f>E1253</f>
        <v>0</v>
      </c>
      <c r="F1250" s="102">
        <v>0</v>
      </c>
      <c r="G1250" s="220"/>
      <c r="H1250" s="23">
        <f>H1253</f>
        <v>0</v>
      </c>
      <c r="I1250" s="129"/>
      <c r="J1250" s="39"/>
      <c r="K1250" s="39"/>
      <c r="L1250" s="39"/>
      <c r="M1250" s="39"/>
    </row>
    <row r="1251" spans="1:13" ht="25.5" customHeight="1" x14ac:dyDescent="0.2">
      <c r="A1251" s="878">
        <v>1</v>
      </c>
      <c r="B1251" s="912" t="s">
        <v>820</v>
      </c>
      <c r="C1251" s="63" t="s">
        <v>1</v>
      </c>
      <c r="D1251" s="30">
        <f>D1252+D1253</f>
        <v>1349.1</v>
      </c>
      <c r="E1251" s="30">
        <f>E1252+E1253</f>
        <v>242.4</v>
      </c>
      <c r="F1251" s="104">
        <f>E1251*100/D1251</f>
        <v>17.967533911496556</v>
      </c>
      <c r="G1251" s="219"/>
      <c r="H1251" s="30">
        <f>H1252+H1253</f>
        <v>242.4</v>
      </c>
      <c r="I1251" s="158"/>
      <c r="J1251" s="39"/>
      <c r="K1251" s="39"/>
      <c r="L1251" s="39"/>
      <c r="M1251" s="39"/>
    </row>
    <row r="1252" spans="1:13" ht="45" x14ac:dyDescent="0.2">
      <c r="A1252" s="893"/>
      <c r="B1252" s="913"/>
      <c r="C1252" s="63" t="s">
        <v>302</v>
      </c>
      <c r="D1252" s="30">
        <f>D1255+D1261</f>
        <v>1349.1</v>
      </c>
      <c r="E1252" s="30">
        <f>E1255+E1261</f>
        <v>242.4</v>
      </c>
      <c r="F1252" s="104">
        <f>E1252*100/D1252</f>
        <v>17.967533911496556</v>
      </c>
      <c r="G1252" s="219"/>
      <c r="H1252" s="30">
        <f>H1255+H1261</f>
        <v>242.4</v>
      </c>
      <c r="I1252" s="158"/>
      <c r="J1252" s="39"/>
      <c r="K1252" s="39"/>
      <c r="L1252" s="39"/>
      <c r="M1252" s="39"/>
    </row>
    <row r="1253" spans="1:13" ht="80.25" customHeight="1" x14ac:dyDescent="0.2">
      <c r="A1253" s="894"/>
      <c r="B1253" s="914"/>
      <c r="C1253" s="63" t="s">
        <v>97</v>
      </c>
      <c r="D1253" s="30">
        <f>D1256+D1262</f>
        <v>0</v>
      </c>
      <c r="E1253" s="30">
        <f>E1256+E1262</f>
        <v>0</v>
      </c>
      <c r="F1253" s="104">
        <v>0</v>
      </c>
      <c r="G1253" s="219"/>
      <c r="H1253" s="30">
        <f>H1256+H1262</f>
        <v>0</v>
      </c>
      <c r="I1253" s="158"/>
      <c r="J1253" s="39"/>
      <c r="K1253" s="39"/>
      <c r="L1253" s="39"/>
      <c r="M1253" s="39"/>
    </row>
    <row r="1254" spans="1:13" ht="30.75" customHeight="1" x14ac:dyDescent="0.2">
      <c r="A1254" s="878" t="s">
        <v>338</v>
      </c>
      <c r="B1254" s="886" t="s">
        <v>821</v>
      </c>
      <c r="C1254" s="63" t="s">
        <v>1</v>
      </c>
      <c r="D1254" s="30">
        <f>SUM(D1255:D1256)</f>
        <v>400</v>
      </c>
      <c r="E1254" s="30">
        <f>SUM(E1255:E1256)</f>
        <v>242.4</v>
      </c>
      <c r="F1254" s="104">
        <f>E1254*100/D1254</f>
        <v>60.6</v>
      </c>
      <c r="G1254" s="219"/>
      <c r="H1254" s="30">
        <f>SUM(H1255:H1256)</f>
        <v>242.4</v>
      </c>
      <c r="I1254" s="158"/>
      <c r="J1254" s="39"/>
      <c r="K1254" s="39"/>
      <c r="L1254" s="39"/>
      <c r="M1254" s="39"/>
    </row>
    <row r="1255" spans="1:13" ht="54" customHeight="1" x14ac:dyDescent="0.2">
      <c r="A1255" s="909"/>
      <c r="B1255" s="911"/>
      <c r="C1255" s="63" t="s">
        <v>302</v>
      </c>
      <c r="D1255" s="30">
        <f>D1258</f>
        <v>400</v>
      </c>
      <c r="E1255" s="30">
        <f>E1258</f>
        <v>242.4</v>
      </c>
      <c r="F1255" s="104">
        <f>E1255*100/D1255</f>
        <v>60.6</v>
      </c>
      <c r="G1255" s="219"/>
      <c r="H1255" s="30">
        <f>H1258</f>
        <v>242.4</v>
      </c>
      <c r="I1255" s="158"/>
      <c r="J1255" s="39"/>
      <c r="K1255" s="39"/>
      <c r="L1255" s="39"/>
      <c r="M1255" s="39"/>
    </row>
    <row r="1256" spans="1:13" ht="39" customHeight="1" x14ac:dyDescent="0.2">
      <c r="A1256" s="910"/>
      <c r="B1256" s="887"/>
      <c r="C1256" s="63" t="s">
        <v>97</v>
      </c>
      <c r="D1256" s="30">
        <f>D1259</f>
        <v>0</v>
      </c>
      <c r="E1256" s="5">
        <f>E1259</f>
        <v>0</v>
      </c>
      <c r="F1256" s="104">
        <v>0</v>
      </c>
      <c r="G1256" s="219"/>
      <c r="H1256" s="30">
        <f>H1259</f>
        <v>0</v>
      </c>
      <c r="I1256" s="158"/>
      <c r="J1256" s="39"/>
      <c r="K1256" s="39"/>
      <c r="L1256" s="39"/>
      <c r="M1256" s="39"/>
    </row>
    <row r="1257" spans="1:13" ht="15" customHeight="1" x14ac:dyDescent="0.2">
      <c r="A1257" s="878" t="s">
        <v>67</v>
      </c>
      <c r="B1257" s="886" t="s">
        <v>822</v>
      </c>
      <c r="C1257" s="35" t="s">
        <v>1</v>
      </c>
      <c r="D1257" s="13">
        <f>SUM(D1258:D1259)</f>
        <v>400</v>
      </c>
      <c r="E1257" s="13">
        <f>SUM(E1258:E1259)</f>
        <v>242.4</v>
      </c>
      <c r="F1257" s="99">
        <f>E1257*100/D1257</f>
        <v>60.6</v>
      </c>
      <c r="G1257" s="49"/>
      <c r="H1257" s="13">
        <f>SUM(H1258:H1259)</f>
        <v>242.4</v>
      </c>
      <c r="I1257" s="158"/>
      <c r="J1257" s="39"/>
      <c r="K1257" s="39"/>
      <c r="L1257" s="39"/>
      <c r="M1257" s="39"/>
    </row>
    <row r="1258" spans="1:13" ht="60" customHeight="1" x14ac:dyDescent="0.2">
      <c r="A1258" s="909"/>
      <c r="B1258" s="911"/>
      <c r="C1258" s="35" t="s">
        <v>298</v>
      </c>
      <c r="D1258" s="13">
        <v>400</v>
      </c>
      <c r="E1258" s="5">
        <v>242.4</v>
      </c>
      <c r="F1258" s="104">
        <f>E1258*100/D1258</f>
        <v>60.6</v>
      </c>
      <c r="G1258" s="647" t="s">
        <v>1687</v>
      </c>
      <c r="H1258" s="30">
        <v>242.4</v>
      </c>
      <c r="I1258" s="903" t="s">
        <v>1677</v>
      </c>
      <c r="J1258" s="39"/>
      <c r="K1258" s="39"/>
      <c r="L1258" s="39"/>
      <c r="M1258" s="39"/>
    </row>
    <row r="1259" spans="1:13" ht="36" customHeight="1" x14ac:dyDescent="0.2">
      <c r="A1259" s="910"/>
      <c r="B1259" s="887"/>
      <c r="C1259" s="35" t="s">
        <v>97</v>
      </c>
      <c r="D1259" s="13">
        <v>0</v>
      </c>
      <c r="E1259" s="5">
        <v>0</v>
      </c>
      <c r="F1259" s="99">
        <v>0</v>
      </c>
      <c r="G1259" s="49"/>
      <c r="H1259" s="30">
        <v>0</v>
      </c>
      <c r="I1259" s="904"/>
      <c r="J1259" s="39"/>
      <c r="K1259" s="39"/>
      <c r="L1259" s="39"/>
      <c r="M1259" s="39"/>
    </row>
    <row r="1260" spans="1:13" ht="15" customHeight="1" x14ac:dyDescent="0.2">
      <c r="A1260" s="878" t="s">
        <v>608</v>
      </c>
      <c r="B1260" s="886" t="s">
        <v>823</v>
      </c>
      <c r="C1260" s="63" t="s">
        <v>1</v>
      </c>
      <c r="D1260" s="118">
        <f>D1261+D1262</f>
        <v>949.1</v>
      </c>
      <c r="E1260" s="118">
        <f>E1261+E1262</f>
        <v>0</v>
      </c>
      <c r="F1260" s="104">
        <v>0</v>
      </c>
      <c r="G1260" s="219"/>
      <c r="H1260" s="118">
        <f>H1261+H1262</f>
        <v>0</v>
      </c>
      <c r="I1260" s="905"/>
      <c r="J1260" s="39"/>
      <c r="K1260" s="39"/>
      <c r="L1260" s="39"/>
      <c r="M1260" s="39"/>
    </row>
    <row r="1261" spans="1:13" ht="45" x14ac:dyDescent="0.2">
      <c r="A1261" s="909"/>
      <c r="B1261" s="911"/>
      <c r="C1261" s="63" t="s">
        <v>298</v>
      </c>
      <c r="D1261" s="118">
        <f>D1264</f>
        <v>949.1</v>
      </c>
      <c r="E1261" s="118">
        <f>E1264</f>
        <v>0</v>
      </c>
      <c r="F1261" s="104">
        <v>0</v>
      </c>
      <c r="G1261" s="219"/>
      <c r="H1261" s="118">
        <f>H1264</f>
        <v>0</v>
      </c>
      <c r="I1261" s="158"/>
      <c r="J1261" s="39"/>
      <c r="K1261" s="39"/>
      <c r="L1261" s="39"/>
      <c r="M1261" s="39"/>
    </row>
    <row r="1262" spans="1:13" x14ac:dyDescent="0.2">
      <c r="A1262" s="910"/>
      <c r="B1262" s="887"/>
      <c r="C1262" s="63" t="s">
        <v>97</v>
      </c>
      <c r="D1262" s="30">
        <f>D1265</f>
        <v>0</v>
      </c>
      <c r="E1262" s="30">
        <f>E1265</f>
        <v>0</v>
      </c>
      <c r="F1262" s="104">
        <v>0</v>
      </c>
      <c r="G1262" s="219"/>
      <c r="H1262" s="30">
        <f>H1265</f>
        <v>0</v>
      </c>
      <c r="I1262" s="158"/>
      <c r="J1262" s="39"/>
      <c r="K1262" s="39"/>
      <c r="L1262" s="39"/>
      <c r="M1262" s="39"/>
    </row>
    <row r="1263" spans="1:13" ht="15" customHeight="1" x14ac:dyDescent="0.2">
      <c r="A1263" s="878" t="s">
        <v>15</v>
      </c>
      <c r="B1263" s="886" t="s">
        <v>824</v>
      </c>
      <c r="C1263" s="35" t="s">
        <v>1</v>
      </c>
      <c r="D1263" s="13">
        <f>SUM(D1264:D1265)</f>
        <v>949.1</v>
      </c>
      <c r="E1263" s="13">
        <f>SUM(E1264:E1265)</f>
        <v>0</v>
      </c>
      <c r="F1263" s="104">
        <v>0</v>
      </c>
      <c r="G1263" s="219"/>
      <c r="H1263" s="13">
        <f>SUM(H1264:H1265)</f>
        <v>0</v>
      </c>
      <c r="I1263" s="1056" t="s">
        <v>1688</v>
      </c>
      <c r="J1263" s="39"/>
      <c r="K1263" s="39"/>
      <c r="L1263" s="39"/>
      <c r="M1263" s="39"/>
    </row>
    <row r="1264" spans="1:13" ht="60" customHeight="1" x14ac:dyDescent="0.2">
      <c r="A1264" s="909"/>
      <c r="B1264" s="911"/>
      <c r="C1264" s="35" t="s">
        <v>298</v>
      </c>
      <c r="D1264" s="13">
        <v>949.1</v>
      </c>
      <c r="E1264" s="13">
        <v>0</v>
      </c>
      <c r="F1264" s="46">
        <v>0</v>
      </c>
      <c r="G1264" s="219"/>
      <c r="H1264" s="30">
        <v>0</v>
      </c>
      <c r="I1264" s="1057"/>
      <c r="J1264" s="39"/>
      <c r="K1264" s="39"/>
      <c r="L1264" s="39"/>
      <c r="M1264" s="39"/>
    </row>
    <row r="1265" spans="1:13" ht="48.75" customHeight="1" x14ac:dyDescent="0.2">
      <c r="A1265" s="910"/>
      <c r="B1265" s="887"/>
      <c r="C1265" s="35" t="s">
        <v>97</v>
      </c>
      <c r="D1265" s="13">
        <v>0</v>
      </c>
      <c r="E1265" s="13">
        <v>0</v>
      </c>
      <c r="F1265" s="104">
        <v>0</v>
      </c>
      <c r="G1265" s="219"/>
      <c r="H1265" s="30">
        <v>0</v>
      </c>
      <c r="I1265" s="1058"/>
      <c r="J1265" s="39"/>
      <c r="K1265" s="39"/>
      <c r="L1265" s="39"/>
      <c r="M1265" s="39"/>
    </row>
    <row r="1266" spans="1:13" ht="32.25" customHeight="1" x14ac:dyDescent="0.2">
      <c r="A1266" s="139"/>
      <c r="B1266" s="1064" t="s">
        <v>303</v>
      </c>
      <c r="C1266" s="1064"/>
      <c r="D1266" s="1064"/>
      <c r="E1266" s="1064"/>
      <c r="F1266" s="1064"/>
      <c r="G1266" s="1064"/>
      <c r="H1266" s="1064"/>
      <c r="I1266" s="1065"/>
      <c r="J1266" s="39"/>
      <c r="K1266" s="39"/>
      <c r="L1266" s="39"/>
      <c r="M1266" s="39"/>
    </row>
    <row r="1267" spans="1:13" ht="15" customHeight="1" x14ac:dyDescent="0.2">
      <c r="A1267" s="878"/>
      <c r="B1267" s="1066" t="s">
        <v>54</v>
      </c>
      <c r="C1267" s="14" t="s">
        <v>267</v>
      </c>
      <c r="D1267" s="23">
        <f>SUM(D1268:D1271)</f>
        <v>23473.4</v>
      </c>
      <c r="E1267" s="23">
        <f>SUM(E1268:E1271)</f>
        <v>22334.89</v>
      </c>
      <c r="F1267" s="98">
        <f>E1267*100/D1267</f>
        <v>95.149786566922558</v>
      </c>
      <c r="G1267" s="1"/>
      <c r="H1267" s="23">
        <f>SUM(H1268:H1271)</f>
        <v>22334.89</v>
      </c>
      <c r="I1267" s="127"/>
      <c r="J1267" s="39"/>
      <c r="K1267" s="39"/>
      <c r="L1267" s="39"/>
      <c r="M1267" s="39"/>
    </row>
    <row r="1268" spans="1:13" ht="51.75" customHeight="1" x14ac:dyDescent="0.2">
      <c r="A1268" s="909"/>
      <c r="B1268" s="1067"/>
      <c r="C1268" s="737" t="s">
        <v>8</v>
      </c>
      <c r="D1268" s="10">
        <v>0</v>
      </c>
      <c r="E1268" s="10">
        <v>0</v>
      </c>
      <c r="F1268" s="98">
        <v>0</v>
      </c>
      <c r="G1268" s="1"/>
      <c r="H1268" s="10">
        <v>0</v>
      </c>
      <c r="I1268" s="127"/>
      <c r="J1268" s="39"/>
      <c r="K1268" s="39"/>
      <c r="L1268" s="39"/>
      <c r="M1268" s="39"/>
    </row>
    <row r="1269" spans="1:13" ht="64.5" customHeight="1" x14ac:dyDescent="0.2">
      <c r="A1269" s="909"/>
      <c r="B1269" s="1067"/>
      <c r="C1269" s="189" t="s">
        <v>2</v>
      </c>
      <c r="D1269" s="10">
        <v>0</v>
      </c>
      <c r="E1269" s="10">
        <v>0</v>
      </c>
      <c r="F1269" s="98">
        <v>0</v>
      </c>
      <c r="G1269" s="1"/>
      <c r="H1269" s="10">
        <v>0</v>
      </c>
      <c r="I1269" s="127"/>
      <c r="J1269" s="39"/>
      <c r="K1269" s="39"/>
      <c r="L1269" s="39"/>
      <c r="M1269" s="39"/>
    </row>
    <row r="1270" spans="1:13" ht="71.25" x14ac:dyDescent="0.2">
      <c r="A1270" s="909"/>
      <c r="B1270" s="1067"/>
      <c r="C1270" s="189" t="s">
        <v>3</v>
      </c>
      <c r="D1270" s="23">
        <f>D1273+D1306+D1336+D1360+D1381</f>
        <v>23173.4</v>
      </c>
      <c r="E1270" s="23">
        <f>E1273+E1306+E1336+E1360+E1381</f>
        <v>22034.89</v>
      </c>
      <c r="F1270" s="98">
        <f>E1270*100/D1270</f>
        <v>95.086996297479004</v>
      </c>
      <c r="G1270" s="1"/>
      <c r="H1270" s="23">
        <f>H1273+H1306+H1336+H1360+H1381</f>
        <v>22034.89</v>
      </c>
      <c r="I1270" s="127"/>
      <c r="J1270" s="39"/>
      <c r="K1270" s="39"/>
      <c r="L1270" s="39"/>
      <c r="M1270" s="39"/>
    </row>
    <row r="1271" spans="1:13" ht="28.5" x14ac:dyDescent="0.2">
      <c r="A1271" s="910"/>
      <c r="B1271" s="1068"/>
      <c r="C1271" s="189" t="s">
        <v>97</v>
      </c>
      <c r="D1271" s="23">
        <f>D1274+D1307+D1337+D1361+D1388</f>
        <v>300</v>
      </c>
      <c r="E1271" s="23">
        <f>E1274+E1307+E1337+E1361+E1388</f>
        <v>300</v>
      </c>
      <c r="F1271" s="98">
        <f>E1271*100/D1271</f>
        <v>100</v>
      </c>
      <c r="G1271" s="1"/>
      <c r="H1271" s="23">
        <f>H1274+H1307+H1337+H1361+H1388</f>
        <v>300</v>
      </c>
      <c r="I1271" s="129"/>
      <c r="J1271" s="39"/>
      <c r="K1271" s="39"/>
      <c r="L1271" s="39"/>
      <c r="M1271" s="39"/>
    </row>
    <row r="1272" spans="1:13" ht="15" customHeight="1" x14ac:dyDescent="0.2">
      <c r="A1272" s="878">
        <v>1</v>
      </c>
      <c r="B1272" s="1069" t="s">
        <v>781</v>
      </c>
      <c r="C1272" s="63" t="s">
        <v>1</v>
      </c>
      <c r="D1272" s="30">
        <f>SUM(D1273:D1274)</f>
        <v>2714</v>
      </c>
      <c r="E1272" s="30">
        <f>SUM(E1273:E1274)</f>
        <v>2631.6</v>
      </c>
      <c r="F1272" s="99">
        <f>E1272*100/D1272</f>
        <v>96.963890935887989</v>
      </c>
      <c r="G1272" s="21"/>
      <c r="H1272" s="5">
        <f t="shared" ref="H1272" si="144">E1272</f>
        <v>2631.6</v>
      </c>
      <c r="I1272" s="160"/>
      <c r="J1272" s="39"/>
      <c r="K1272" s="39"/>
      <c r="L1272" s="39"/>
      <c r="M1272" s="39"/>
    </row>
    <row r="1273" spans="1:13" ht="45" x14ac:dyDescent="0.2">
      <c r="A1273" s="909"/>
      <c r="B1273" s="913"/>
      <c r="C1273" s="63" t="s">
        <v>304</v>
      </c>
      <c r="D1273" s="30">
        <f>D1276+D1288</f>
        <v>2714</v>
      </c>
      <c r="E1273" s="30">
        <f>E1276+E1288</f>
        <v>2631.6</v>
      </c>
      <c r="F1273" s="99">
        <f>E1273*100/D1273</f>
        <v>96.963890935887989</v>
      </c>
      <c r="G1273" s="21"/>
      <c r="H1273" s="30">
        <f>H1276+H1288</f>
        <v>2631.6</v>
      </c>
      <c r="I1273" s="160"/>
      <c r="J1273" s="39"/>
      <c r="K1273" s="39"/>
      <c r="L1273" s="39"/>
      <c r="M1273" s="39"/>
    </row>
    <row r="1274" spans="1:13" ht="57" customHeight="1" x14ac:dyDescent="0.2">
      <c r="A1274" s="910"/>
      <c r="B1274" s="914"/>
      <c r="C1274" s="63" t="s">
        <v>97</v>
      </c>
      <c r="D1274" s="30">
        <f>D1277+D1289</f>
        <v>0</v>
      </c>
      <c r="E1274" s="30">
        <f>E1277+E1289</f>
        <v>0</v>
      </c>
      <c r="F1274" s="92">
        <v>0</v>
      </c>
      <c r="G1274" s="21"/>
      <c r="H1274" s="30">
        <f>H1277+H1289</f>
        <v>0</v>
      </c>
      <c r="I1274" s="160"/>
      <c r="J1274" s="39"/>
      <c r="K1274" s="39"/>
      <c r="L1274" s="39"/>
      <c r="M1274" s="39"/>
    </row>
    <row r="1275" spans="1:13" ht="28.5" customHeight="1" x14ac:dyDescent="0.2">
      <c r="A1275" s="878" t="s">
        <v>338</v>
      </c>
      <c r="B1275" s="1323" t="s">
        <v>825</v>
      </c>
      <c r="C1275" s="63" t="s">
        <v>1</v>
      </c>
      <c r="D1275" s="30">
        <f>D1276+D1277</f>
        <v>1404</v>
      </c>
      <c r="E1275" s="30">
        <f>E1276+E1277</f>
        <v>1321.6</v>
      </c>
      <c r="F1275" s="99">
        <f>E1275*100/D1275</f>
        <v>94.131054131054128</v>
      </c>
      <c r="G1275" s="21"/>
      <c r="H1275" s="30">
        <f>H1276+H1277</f>
        <v>1321.6</v>
      </c>
      <c r="I1275" s="160"/>
      <c r="J1275" s="39"/>
      <c r="K1275" s="39"/>
      <c r="L1275" s="39"/>
      <c r="M1275" s="39"/>
    </row>
    <row r="1276" spans="1:13" ht="88.5" customHeight="1" x14ac:dyDescent="0.2">
      <c r="A1276" s="909"/>
      <c r="B1276" s="1324"/>
      <c r="C1276" s="63" t="s">
        <v>304</v>
      </c>
      <c r="D1276" s="75">
        <f>D1279+D1282+D1285</f>
        <v>1404</v>
      </c>
      <c r="E1276" s="75">
        <f>E1279+E1282+E1285</f>
        <v>1321.6</v>
      </c>
      <c r="F1276" s="99">
        <f>E1276*100/D1276</f>
        <v>94.131054131054128</v>
      </c>
      <c r="G1276" s="150"/>
      <c r="H1276" s="75">
        <f>H1279+H1282+H1285</f>
        <v>1321.6</v>
      </c>
      <c r="I1276" s="160"/>
      <c r="J1276" s="39"/>
      <c r="K1276" s="39"/>
      <c r="L1276" s="39"/>
      <c r="M1276" s="39"/>
    </row>
    <row r="1277" spans="1:13" ht="79.5" customHeight="1" x14ac:dyDescent="0.2">
      <c r="A1277" s="910"/>
      <c r="B1277" s="1325"/>
      <c r="C1277" s="63" t="s">
        <v>97</v>
      </c>
      <c r="D1277" s="75">
        <f>D1280+D1283+D1286</f>
        <v>0</v>
      </c>
      <c r="E1277" s="75">
        <f>E1280+E1283+E1286</f>
        <v>0</v>
      </c>
      <c r="F1277" s="46">
        <v>0</v>
      </c>
      <c r="G1277" s="219"/>
      <c r="H1277" s="75">
        <f>H1280+H1283+H1286</f>
        <v>0</v>
      </c>
      <c r="I1277" s="160"/>
      <c r="J1277" s="39"/>
      <c r="K1277" s="39"/>
      <c r="L1277" s="39"/>
      <c r="M1277" s="39"/>
    </row>
    <row r="1278" spans="1:13" ht="99.75" customHeight="1" x14ac:dyDescent="0.2">
      <c r="A1278" s="878" t="s">
        <v>67</v>
      </c>
      <c r="B1278" s="1323" t="s">
        <v>305</v>
      </c>
      <c r="C1278" s="63" t="s">
        <v>1</v>
      </c>
      <c r="D1278" s="30">
        <f>D1279+D1280</f>
        <v>1404</v>
      </c>
      <c r="E1278" s="30">
        <f>E1279+E1280</f>
        <v>1321.6</v>
      </c>
      <c r="F1278" s="104">
        <f>E1278*100/D1278</f>
        <v>94.131054131054128</v>
      </c>
      <c r="G1278" s="1648" t="s">
        <v>1689</v>
      </c>
      <c r="H1278" s="30">
        <f>H1279+H1280</f>
        <v>1321.6</v>
      </c>
      <c r="I1278" s="903" t="s">
        <v>1677</v>
      </c>
      <c r="J1278" s="39"/>
      <c r="K1278" s="39"/>
      <c r="L1278" s="39"/>
      <c r="M1278" s="39"/>
    </row>
    <row r="1279" spans="1:13" ht="171.75" customHeight="1" x14ac:dyDescent="0.2">
      <c r="A1279" s="909"/>
      <c r="B1279" s="1324"/>
      <c r="C1279" s="63" t="s">
        <v>304</v>
      </c>
      <c r="D1279" s="30">
        <v>1404</v>
      </c>
      <c r="E1279" s="30">
        <v>1321.6</v>
      </c>
      <c r="F1279" s="104">
        <f>E1279*100/D1279</f>
        <v>94.131054131054128</v>
      </c>
      <c r="G1279" s="1648"/>
      <c r="H1279" s="30">
        <v>1321.6</v>
      </c>
      <c r="I1279" s="904"/>
      <c r="J1279" s="39"/>
      <c r="K1279" s="39"/>
      <c r="L1279" s="39"/>
      <c r="M1279" s="39"/>
    </row>
    <row r="1280" spans="1:13" ht="213" customHeight="1" x14ac:dyDescent="0.2">
      <c r="A1280" s="910"/>
      <c r="B1280" s="1325"/>
      <c r="C1280" s="63" t="s">
        <v>97</v>
      </c>
      <c r="D1280" s="5">
        <v>0</v>
      </c>
      <c r="E1280" s="30">
        <v>0</v>
      </c>
      <c r="F1280" s="46">
        <v>0</v>
      </c>
      <c r="G1280" s="219"/>
      <c r="H1280" s="30">
        <v>0</v>
      </c>
      <c r="I1280" s="648"/>
      <c r="J1280" s="39"/>
      <c r="K1280" s="39"/>
      <c r="L1280" s="39"/>
      <c r="M1280" s="39"/>
    </row>
    <row r="1281" spans="1:13" ht="36.75" customHeight="1" x14ac:dyDescent="0.2">
      <c r="A1281" s="878" t="s">
        <v>341</v>
      </c>
      <c r="B1281" s="1323" t="s">
        <v>826</v>
      </c>
      <c r="C1281" s="63" t="s">
        <v>1</v>
      </c>
      <c r="D1281" s="30">
        <v>0</v>
      </c>
      <c r="E1281" s="30">
        <v>0</v>
      </c>
      <c r="F1281" s="46">
        <v>0</v>
      </c>
      <c r="G1281" s="219"/>
      <c r="H1281" s="30">
        <v>0</v>
      </c>
      <c r="I1281" s="161"/>
      <c r="J1281" s="39"/>
      <c r="K1281" s="39"/>
      <c r="L1281" s="39"/>
      <c r="M1281" s="39"/>
    </row>
    <row r="1282" spans="1:13" ht="138" customHeight="1" x14ac:dyDescent="0.2">
      <c r="A1282" s="915"/>
      <c r="B1282" s="1324"/>
      <c r="C1282" s="63" t="s">
        <v>304</v>
      </c>
      <c r="D1282" s="30">
        <v>0</v>
      </c>
      <c r="E1282" s="30">
        <v>0</v>
      </c>
      <c r="F1282" s="46">
        <v>0</v>
      </c>
      <c r="G1282" s="219"/>
      <c r="H1282" s="30">
        <v>0</v>
      </c>
      <c r="I1282" s="161"/>
      <c r="J1282" s="39"/>
      <c r="K1282" s="39"/>
      <c r="L1282" s="39"/>
      <c r="M1282" s="39"/>
    </row>
    <row r="1283" spans="1:13" ht="138" customHeight="1" x14ac:dyDescent="0.2">
      <c r="A1283" s="915"/>
      <c r="B1283" s="1325"/>
      <c r="C1283" s="63" t="s">
        <v>97</v>
      </c>
      <c r="D1283" s="30">
        <v>0</v>
      </c>
      <c r="E1283" s="30">
        <v>0</v>
      </c>
      <c r="F1283" s="46">
        <v>0</v>
      </c>
      <c r="G1283" s="219"/>
      <c r="H1283" s="30">
        <v>0</v>
      </c>
      <c r="I1283" s="161"/>
      <c r="J1283" s="39"/>
      <c r="K1283" s="39"/>
      <c r="L1283" s="39"/>
      <c r="M1283" s="39"/>
    </row>
    <row r="1284" spans="1:13" ht="15" customHeight="1" x14ac:dyDescent="0.2">
      <c r="A1284" s="917" t="s">
        <v>344</v>
      </c>
      <c r="B1284" s="1323" t="s">
        <v>827</v>
      </c>
      <c r="C1284" s="63" t="s">
        <v>1</v>
      </c>
      <c r="D1284" s="30">
        <v>0</v>
      </c>
      <c r="E1284" s="30">
        <v>0</v>
      </c>
      <c r="F1284" s="46">
        <v>0</v>
      </c>
      <c r="G1284" s="219"/>
      <c r="H1284" s="30">
        <v>0</v>
      </c>
      <c r="I1284" s="160"/>
      <c r="J1284" s="39"/>
      <c r="K1284" s="39"/>
      <c r="L1284" s="39"/>
      <c r="M1284" s="39"/>
    </row>
    <row r="1285" spans="1:13" ht="169.5" customHeight="1" x14ac:dyDescent="0.2">
      <c r="A1285" s="909"/>
      <c r="B1285" s="1324"/>
      <c r="C1285" s="63" t="s">
        <v>304</v>
      </c>
      <c r="D1285" s="30">
        <v>0</v>
      </c>
      <c r="E1285" s="30">
        <v>0</v>
      </c>
      <c r="F1285" s="46">
        <v>0</v>
      </c>
      <c r="G1285" s="219"/>
      <c r="H1285" s="30">
        <v>0</v>
      </c>
      <c r="I1285" s="161"/>
      <c r="J1285" s="39"/>
      <c r="K1285" s="39"/>
      <c r="L1285" s="39"/>
      <c r="M1285" s="39"/>
    </row>
    <row r="1286" spans="1:13" ht="207" customHeight="1" x14ac:dyDescent="0.2">
      <c r="A1286" s="918"/>
      <c r="B1286" s="1325"/>
      <c r="C1286" s="63" t="s">
        <v>97</v>
      </c>
      <c r="D1286" s="30">
        <v>0</v>
      </c>
      <c r="E1286" s="30">
        <v>0</v>
      </c>
      <c r="F1286" s="46">
        <v>0</v>
      </c>
      <c r="G1286" s="219"/>
      <c r="H1286" s="30">
        <v>0</v>
      </c>
      <c r="I1286" s="161"/>
      <c r="J1286" s="39"/>
      <c r="K1286" s="39"/>
      <c r="L1286" s="39"/>
      <c r="M1286" s="39"/>
    </row>
    <row r="1287" spans="1:13" ht="15" customHeight="1" x14ac:dyDescent="0.2">
      <c r="A1287" s="878" t="s">
        <v>608</v>
      </c>
      <c r="B1287" s="1323" t="s">
        <v>828</v>
      </c>
      <c r="C1287" s="63" t="s">
        <v>1</v>
      </c>
      <c r="D1287" s="30">
        <f>D1288+D1289</f>
        <v>1310</v>
      </c>
      <c r="E1287" s="30">
        <f>E1288+E1289</f>
        <v>1310</v>
      </c>
      <c r="F1287" s="46">
        <v>0</v>
      </c>
      <c r="G1287" s="219"/>
      <c r="H1287" s="30">
        <f>H1288+H1289</f>
        <v>1310</v>
      </c>
      <c r="I1287" s="160"/>
      <c r="J1287" s="39"/>
      <c r="K1287" s="39"/>
      <c r="L1287" s="39"/>
      <c r="M1287" s="39"/>
    </row>
    <row r="1288" spans="1:13" ht="45" x14ac:dyDescent="0.2">
      <c r="A1288" s="909"/>
      <c r="B1288" s="1324"/>
      <c r="C1288" s="63" t="s">
        <v>304</v>
      </c>
      <c r="D1288" s="30">
        <f>D1291+D1294+D1297+D1300+D1303</f>
        <v>1310</v>
      </c>
      <c r="E1288" s="30">
        <f>E1291+E1294+E1297+E1300+E1303</f>
        <v>1310</v>
      </c>
      <c r="F1288" s="46">
        <v>0</v>
      </c>
      <c r="G1288" s="219"/>
      <c r="H1288" s="30">
        <f>H1291+H1294+H1297+H1300+H1303</f>
        <v>1310</v>
      </c>
      <c r="I1288" s="160"/>
      <c r="J1288" s="39"/>
      <c r="K1288" s="39"/>
      <c r="L1288" s="39"/>
      <c r="M1288" s="39"/>
    </row>
    <row r="1289" spans="1:13" ht="30" customHeight="1" x14ac:dyDescent="0.2">
      <c r="A1289" s="910"/>
      <c r="B1289" s="1325"/>
      <c r="C1289" s="63" t="s">
        <v>97</v>
      </c>
      <c r="D1289" s="30">
        <f>D1292+D1295+D1298+D1301+D1304</f>
        <v>0</v>
      </c>
      <c r="E1289" s="30">
        <f>E1292+E1295+E1298+E1301+E1304</f>
        <v>0</v>
      </c>
      <c r="F1289" s="104"/>
      <c r="G1289" s="219"/>
      <c r="H1289" s="30">
        <f>H1292+H1295+H1298+H1301+H1304</f>
        <v>0</v>
      </c>
      <c r="I1289" s="160"/>
      <c r="J1289" s="39"/>
      <c r="K1289" s="39"/>
      <c r="L1289" s="39"/>
      <c r="M1289" s="39"/>
    </row>
    <row r="1290" spans="1:13" ht="15" customHeight="1" x14ac:dyDescent="0.2">
      <c r="A1290" s="878" t="s">
        <v>15</v>
      </c>
      <c r="B1290" s="1323" t="s">
        <v>829</v>
      </c>
      <c r="C1290" s="63" t="s">
        <v>1</v>
      </c>
      <c r="D1290" s="30">
        <f>D1291+D1292</f>
        <v>1310</v>
      </c>
      <c r="E1290" s="30">
        <f>E1291+E1292</f>
        <v>1310</v>
      </c>
      <c r="F1290" s="104">
        <f>E1290*100/D1290</f>
        <v>100</v>
      </c>
      <c r="G1290" s="219"/>
      <c r="H1290" s="30">
        <f>H1291+H1292</f>
        <v>1310</v>
      </c>
      <c r="I1290" s="160"/>
      <c r="J1290" s="39"/>
      <c r="K1290" s="39"/>
      <c r="L1290" s="39"/>
      <c r="M1290" s="39"/>
    </row>
    <row r="1291" spans="1:13" ht="90.75" customHeight="1" x14ac:dyDescent="0.2">
      <c r="A1291" s="909"/>
      <c r="B1291" s="1324"/>
      <c r="C1291" s="63" t="s">
        <v>304</v>
      </c>
      <c r="D1291" s="30">
        <v>1310</v>
      </c>
      <c r="E1291" s="30">
        <v>1310</v>
      </c>
      <c r="F1291" s="104">
        <f>E1291*100/D1291</f>
        <v>100</v>
      </c>
      <c r="G1291" s="219" t="s">
        <v>1690</v>
      </c>
      <c r="H1291" s="30">
        <v>1310</v>
      </c>
      <c r="I1291" s="161" t="s">
        <v>1282</v>
      </c>
      <c r="J1291" s="39"/>
      <c r="K1291" s="39"/>
      <c r="L1291" s="39"/>
      <c r="M1291" s="39"/>
    </row>
    <row r="1292" spans="1:13" ht="54.75" customHeight="1" x14ac:dyDescent="0.2">
      <c r="A1292" s="910"/>
      <c r="B1292" s="1325"/>
      <c r="C1292" s="63" t="s">
        <v>97</v>
      </c>
      <c r="D1292" s="30">
        <v>0</v>
      </c>
      <c r="E1292" s="30">
        <v>0</v>
      </c>
      <c r="F1292" s="46">
        <v>0</v>
      </c>
      <c r="G1292" s="219"/>
      <c r="H1292" s="30">
        <v>0</v>
      </c>
      <c r="I1292" s="161"/>
      <c r="J1292" s="39"/>
      <c r="K1292" s="39"/>
      <c r="L1292" s="39"/>
      <c r="M1292" s="39"/>
    </row>
    <row r="1293" spans="1:13" ht="15" customHeight="1" x14ac:dyDescent="0.2">
      <c r="A1293" s="878" t="s">
        <v>59</v>
      </c>
      <c r="B1293" s="1323" t="s">
        <v>830</v>
      </c>
      <c r="C1293" s="63" t="s">
        <v>1</v>
      </c>
      <c r="D1293" s="30">
        <v>0</v>
      </c>
      <c r="E1293" s="30">
        <v>0</v>
      </c>
      <c r="F1293" s="46">
        <v>0</v>
      </c>
      <c r="G1293" s="219"/>
      <c r="H1293" s="30">
        <v>0</v>
      </c>
      <c r="I1293" s="161"/>
      <c r="J1293" s="39"/>
      <c r="K1293" s="39"/>
      <c r="L1293" s="39"/>
      <c r="M1293" s="39"/>
    </row>
    <row r="1294" spans="1:13" ht="45" x14ac:dyDescent="0.2">
      <c r="A1294" s="909"/>
      <c r="B1294" s="1324"/>
      <c r="C1294" s="63" t="s">
        <v>304</v>
      </c>
      <c r="D1294" s="30">
        <v>0</v>
      </c>
      <c r="E1294" s="30">
        <v>0</v>
      </c>
      <c r="F1294" s="46">
        <v>0</v>
      </c>
      <c r="G1294" s="219"/>
      <c r="H1294" s="30">
        <v>0</v>
      </c>
      <c r="I1294" s="161"/>
      <c r="J1294" s="39"/>
      <c r="K1294" s="39"/>
      <c r="L1294" s="39"/>
      <c r="M1294" s="39"/>
    </row>
    <row r="1295" spans="1:13" ht="69" customHeight="1" x14ac:dyDescent="0.2">
      <c r="A1295" s="910"/>
      <c r="B1295" s="1325"/>
      <c r="C1295" s="63" t="s">
        <v>97</v>
      </c>
      <c r="D1295" s="30">
        <v>0</v>
      </c>
      <c r="E1295" s="30">
        <v>0</v>
      </c>
      <c r="F1295" s="46">
        <v>0</v>
      </c>
      <c r="G1295" s="219"/>
      <c r="H1295" s="30">
        <v>0</v>
      </c>
      <c r="I1295" s="161"/>
      <c r="J1295" s="39"/>
      <c r="K1295" s="39"/>
      <c r="L1295" s="39"/>
      <c r="M1295" s="39"/>
    </row>
    <row r="1296" spans="1:13" ht="15" customHeight="1" x14ac:dyDescent="0.2">
      <c r="A1296" s="878" t="s">
        <v>44</v>
      </c>
      <c r="B1296" s="1323" t="s">
        <v>831</v>
      </c>
      <c r="C1296" s="63" t="s">
        <v>1</v>
      </c>
      <c r="D1296" s="30">
        <v>0</v>
      </c>
      <c r="E1296" s="30">
        <v>0</v>
      </c>
      <c r="F1296" s="46">
        <v>0</v>
      </c>
      <c r="G1296" s="219"/>
      <c r="H1296" s="30">
        <v>0</v>
      </c>
      <c r="I1296" s="161"/>
      <c r="J1296" s="39"/>
      <c r="K1296" s="39"/>
      <c r="L1296" s="39"/>
      <c r="M1296" s="39"/>
    </row>
    <row r="1297" spans="1:13" ht="45" x14ac:dyDescent="0.2">
      <c r="A1297" s="909"/>
      <c r="B1297" s="1324"/>
      <c r="C1297" s="63" t="s">
        <v>304</v>
      </c>
      <c r="D1297" s="30">
        <v>0</v>
      </c>
      <c r="E1297" s="30">
        <v>0</v>
      </c>
      <c r="F1297" s="46">
        <v>0</v>
      </c>
      <c r="G1297" s="219"/>
      <c r="H1297" s="30">
        <v>0</v>
      </c>
      <c r="I1297" s="161"/>
      <c r="J1297" s="39"/>
      <c r="K1297" s="39"/>
      <c r="L1297" s="39"/>
      <c r="M1297" s="39"/>
    </row>
    <row r="1298" spans="1:13" ht="56.25" customHeight="1" x14ac:dyDescent="0.2">
      <c r="A1298" s="910"/>
      <c r="B1298" s="1325"/>
      <c r="C1298" s="63" t="s">
        <v>97</v>
      </c>
      <c r="D1298" s="30">
        <v>0</v>
      </c>
      <c r="E1298" s="30">
        <v>0</v>
      </c>
      <c r="F1298" s="46">
        <v>0</v>
      </c>
      <c r="G1298" s="219"/>
      <c r="H1298" s="30">
        <v>0</v>
      </c>
      <c r="I1298" s="161"/>
      <c r="J1298" s="39"/>
      <c r="K1298" s="39"/>
      <c r="L1298" s="39"/>
      <c r="M1298" s="39"/>
    </row>
    <row r="1299" spans="1:13" ht="15" customHeight="1" x14ac:dyDescent="0.2">
      <c r="A1299" s="878" t="s">
        <v>62</v>
      </c>
      <c r="B1299" s="1323" t="s">
        <v>832</v>
      </c>
      <c r="C1299" s="63" t="s">
        <v>1</v>
      </c>
      <c r="D1299" s="30">
        <v>0</v>
      </c>
      <c r="E1299" s="30">
        <v>0</v>
      </c>
      <c r="F1299" s="46">
        <v>0</v>
      </c>
      <c r="G1299" s="219"/>
      <c r="H1299" s="30">
        <v>0</v>
      </c>
      <c r="I1299" s="161"/>
      <c r="J1299" s="39"/>
      <c r="K1299" s="39"/>
      <c r="L1299" s="39"/>
      <c r="M1299" s="39"/>
    </row>
    <row r="1300" spans="1:13" ht="45" x14ac:dyDescent="0.2">
      <c r="A1300" s="909"/>
      <c r="B1300" s="1324"/>
      <c r="C1300" s="63" t="s">
        <v>304</v>
      </c>
      <c r="D1300" s="30">
        <v>0</v>
      </c>
      <c r="E1300" s="30">
        <v>0</v>
      </c>
      <c r="F1300" s="46">
        <v>0</v>
      </c>
      <c r="G1300" s="219"/>
      <c r="H1300" s="30">
        <v>0</v>
      </c>
      <c r="I1300" s="161"/>
      <c r="J1300" s="39"/>
      <c r="K1300" s="39"/>
      <c r="L1300" s="39"/>
      <c r="M1300" s="39"/>
    </row>
    <row r="1301" spans="1:13" ht="45" customHeight="1" x14ac:dyDescent="0.2">
      <c r="A1301" s="910"/>
      <c r="B1301" s="1325"/>
      <c r="C1301" s="63" t="s">
        <v>97</v>
      </c>
      <c r="D1301" s="30">
        <v>0</v>
      </c>
      <c r="E1301" s="30">
        <v>0</v>
      </c>
      <c r="F1301" s="46">
        <v>0</v>
      </c>
      <c r="G1301" s="219"/>
      <c r="H1301" s="30">
        <v>0</v>
      </c>
      <c r="I1301" s="161"/>
      <c r="J1301" s="39"/>
      <c r="K1301" s="39"/>
      <c r="L1301" s="39"/>
      <c r="M1301" s="39"/>
    </row>
    <row r="1302" spans="1:13" ht="15" customHeight="1" x14ac:dyDescent="0.2">
      <c r="A1302" s="878" t="s">
        <v>74</v>
      </c>
      <c r="B1302" s="1323" t="s">
        <v>833</v>
      </c>
      <c r="C1302" s="63" t="s">
        <v>1</v>
      </c>
      <c r="D1302" s="30">
        <v>0</v>
      </c>
      <c r="E1302" s="30">
        <v>0</v>
      </c>
      <c r="F1302" s="46">
        <v>0</v>
      </c>
      <c r="G1302" s="219"/>
      <c r="H1302" s="30">
        <v>0</v>
      </c>
      <c r="I1302" s="161"/>
      <c r="J1302" s="39"/>
      <c r="K1302" s="39"/>
      <c r="L1302" s="39"/>
      <c r="M1302" s="39"/>
    </row>
    <row r="1303" spans="1:13" ht="45" x14ac:dyDescent="0.2">
      <c r="A1303" s="909"/>
      <c r="B1303" s="1324"/>
      <c r="C1303" s="63" t="s">
        <v>304</v>
      </c>
      <c r="D1303" s="30">
        <v>0</v>
      </c>
      <c r="E1303" s="30">
        <v>0</v>
      </c>
      <c r="F1303" s="46">
        <v>0</v>
      </c>
      <c r="G1303" s="219"/>
      <c r="H1303" s="30">
        <v>0</v>
      </c>
      <c r="I1303" s="161"/>
      <c r="J1303" s="39"/>
      <c r="K1303" s="39"/>
      <c r="L1303" s="39"/>
      <c r="M1303" s="39"/>
    </row>
    <row r="1304" spans="1:13" ht="73.5" customHeight="1" x14ac:dyDescent="0.2">
      <c r="A1304" s="910"/>
      <c r="B1304" s="1325"/>
      <c r="C1304" s="63" t="s">
        <v>97</v>
      </c>
      <c r="D1304" s="30">
        <v>0</v>
      </c>
      <c r="E1304" s="30">
        <v>0</v>
      </c>
      <c r="F1304" s="46">
        <v>0</v>
      </c>
      <c r="G1304" s="219"/>
      <c r="H1304" s="30">
        <v>0</v>
      </c>
      <c r="I1304" s="161"/>
      <c r="J1304" s="39"/>
      <c r="K1304" s="39"/>
      <c r="L1304" s="39"/>
      <c r="M1304" s="39"/>
    </row>
    <row r="1305" spans="1:13" ht="36" customHeight="1" x14ac:dyDescent="0.2">
      <c r="A1305" s="878">
        <v>2</v>
      </c>
      <c r="B1305" s="912" t="s">
        <v>778</v>
      </c>
      <c r="C1305" s="63" t="s">
        <v>1</v>
      </c>
      <c r="D1305" s="30">
        <f t="shared" ref="D1305:E1307" si="145">D1308+D1323</f>
        <v>3148</v>
      </c>
      <c r="E1305" s="30">
        <f t="shared" si="145"/>
        <v>2727.2</v>
      </c>
      <c r="F1305" s="104">
        <f>E1305*100/D1305</f>
        <v>86.632782719186778</v>
      </c>
      <c r="G1305" s="219"/>
      <c r="H1305" s="30">
        <f>H1308+H1323</f>
        <v>2727.2</v>
      </c>
      <c r="I1305" s="160"/>
      <c r="J1305" s="39"/>
      <c r="K1305" s="39"/>
      <c r="L1305" s="39"/>
      <c r="M1305" s="39"/>
    </row>
    <row r="1306" spans="1:13" ht="45" x14ac:dyDescent="0.2">
      <c r="A1306" s="909"/>
      <c r="B1306" s="913"/>
      <c r="C1306" s="63" t="s">
        <v>304</v>
      </c>
      <c r="D1306" s="30">
        <f t="shared" si="145"/>
        <v>3148</v>
      </c>
      <c r="E1306" s="30">
        <f t="shared" si="145"/>
        <v>2727.2</v>
      </c>
      <c r="F1306" s="104">
        <f>E1306*100/D1306</f>
        <v>86.632782719186778</v>
      </c>
      <c r="G1306" s="219"/>
      <c r="H1306" s="30">
        <f>H1309+H1324</f>
        <v>2727.2</v>
      </c>
      <c r="I1306" s="160"/>
      <c r="J1306" s="39"/>
      <c r="K1306" s="39"/>
      <c r="L1306" s="39"/>
      <c r="M1306" s="39"/>
    </row>
    <row r="1307" spans="1:13" ht="43.5" customHeight="1" x14ac:dyDescent="0.2">
      <c r="A1307" s="910"/>
      <c r="B1307" s="914"/>
      <c r="C1307" s="63" t="s">
        <v>97</v>
      </c>
      <c r="D1307" s="30">
        <f t="shared" si="145"/>
        <v>0</v>
      </c>
      <c r="E1307" s="30">
        <f t="shared" si="145"/>
        <v>0</v>
      </c>
      <c r="F1307" s="104">
        <v>0</v>
      </c>
      <c r="G1307" s="219"/>
      <c r="H1307" s="30">
        <f>H1310+H1325</f>
        <v>0</v>
      </c>
      <c r="I1307" s="160"/>
      <c r="J1307" s="39"/>
      <c r="K1307" s="39"/>
      <c r="L1307" s="39"/>
      <c r="M1307" s="39"/>
    </row>
    <row r="1308" spans="1:13" ht="15" customHeight="1" x14ac:dyDescent="0.2">
      <c r="A1308" s="878" t="s">
        <v>349</v>
      </c>
      <c r="B1308" s="1323" t="s">
        <v>834</v>
      </c>
      <c r="C1308" s="63" t="s">
        <v>1</v>
      </c>
      <c r="D1308" s="30">
        <f>D1309+D1310</f>
        <v>3123</v>
      </c>
      <c r="E1308" s="30">
        <f>E1309+E1310</f>
        <v>2702.2</v>
      </c>
      <c r="F1308" s="104">
        <f>E1308*100/D1308</f>
        <v>86.525776496958059</v>
      </c>
      <c r="G1308" s="219"/>
      <c r="H1308" s="30">
        <f>E1308</f>
        <v>2702.2</v>
      </c>
      <c r="I1308" s="160"/>
      <c r="J1308" s="39"/>
      <c r="K1308" s="39"/>
      <c r="L1308" s="39"/>
      <c r="M1308" s="39"/>
    </row>
    <row r="1309" spans="1:13" ht="45" x14ac:dyDescent="0.2">
      <c r="A1309" s="909"/>
      <c r="B1309" s="1324"/>
      <c r="C1309" s="63" t="s">
        <v>304</v>
      </c>
      <c r="D1309" s="30">
        <f>D1312+D1315+D1318+D1321</f>
        <v>3123</v>
      </c>
      <c r="E1309" s="30">
        <f>E1312+E1315+E1318+E1321</f>
        <v>2702.2</v>
      </c>
      <c r="F1309" s="104">
        <f>E1309*100/D1309</f>
        <v>86.525776496958059</v>
      </c>
      <c r="G1309" s="219"/>
      <c r="H1309" s="30">
        <f>E1309</f>
        <v>2702.2</v>
      </c>
      <c r="I1309" s="162"/>
      <c r="J1309" s="39"/>
      <c r="K1309" s="39"/>
      <c r="L1309" s="39"/>
      <c r="M1309" s="39"/>
    </row>
    <row r="1310" spans="1:13" ht="38.25" customHeight="1" x14ac:dyDescent="0.2">
      <c r="A1310" s="910"/>
      <c r="B1310" s="1325"/>
      <c r="C1310" s="63" t="s">
        <v>97</v>
      </c>
      <c r="D1310" s="30">
        <f>D1313+D1316+D1319+D1322</f>
        <v>0</v>
      </c>
      <c r="E1310" s="30">
        <f>E1313+E1316+E1319+E1322</f>
        <v>0</v>
      </c>
      <c r="F1310" s="104">
        <v>0</v>
      </c>
      <c r="G1310" s="219"/>
      <c r="H1310" s="30">
        <v>0</v>
      </c>
      <c r="I1310" s="160"/>
      <c r="J1310" s="39"/>
      <c r="K1310" s="39"/>
      <c r="L1310" s="39"/>
      <c r="M1310" s="39"/>
    </row>
    <row r="1311" spans="1:13" ht="15" customHeight="1" x14ac:dyDescent="0.2">
      <c r="A1311" s="878" t="s">
        <v>351</v>
      </c>
      <c r="B1311" s="1323" t="s">
        <v>835</v>
      </c>
      <c r="C1311" s="63" t="s">
        <v>1</v>
      </c>
      <c r="D1311" s="30">
        <f>SUM(D1312:D1313)</f>
        <v>3123</v>
      </c>
      <c r="E1311" s="30">
        <f>SUM(E1312:E1313)</f>
        <v>2702.2</v>
      </c>
      <c r="F1311" s="104">
        <f>E1311*100/D1311</f>
        <v>86.525776496958059</v>
      </c>
      <c r="G1311" s="219"/>
      <c r="H1311" s="30">
        <f>SUM(H1312:H1313)</f>
        <v>2702.2</v>
      </c>
      <c r="I1311" s="160"/>
      <c r="J1311" s="39"/>
      <c r="K1311" s="39"/>
      <c r="L1311" s="39"/>
      <c r="M1311" s="39"/>
    </row>
    <row r="1312" spans="1:13" ht="75" customHeight="1" x14ac:dyDescent="0.2">
      <c r="A1312" s="909"/>
      <c r="B1312" s="1324"/>
      <c r="C1312" s="63" t="s">
        <v>304</v>
      </c>
      <c r="D1312" s="30">
        <v>3123</v>
      </c>
      <c r="E1312" s="30">
        <v>2702.2</v>
      </c>
      <c r="F1312" s="104">
        <f>E1312*100/D1312</f>
        <v>86.525776496958059</v>
      </c>
      <c r="G1312" s="219" t="s">
        <v>1691</v>
      </c>
      <c r="H1312" s="30">
        <v>2702.2</v>
      </c>
      <c r="I1312" s="161" t="s">
        <v>1692</v>
      </c>
      <c r="J1312" s="39"/>
      <c r="K1312" s="39"/>
      <c r="L1312" s="39"/>
      <c r="M1312" s="39"/>
    </row>
    <row r="1313" spans="1:13" ht="24" customHeight="1" x14ac:dyDescent="0.2">
      <c r="A1313" s="910"/>
      <c r="B1313" s="1325"/>
      <c r="C1313" s="63" t="s">
        <v>97</v>
      </c>
      <c r="D1313" s="30">
        <v>0</v>
      </c>
      <c r="E1313" s="30">
        <v>0</v>
      </c>
      <c r="F1313" s="104">
        <v>0</v>
      </c>
      <c r="G1313" s="219"/>
      <c r="H1313" s="30"/>
      <c r="I1313" s="161"/>
      <c r="J1313" s="39"/>
      <c r="K1313" s="39"/>
      <c r="L1313" s="39"/>
      <c r="M1313" s="39"/>
    </row>
    <row r="1314" spans="1:13" ht="15" customHeight="1" x14ac:dyDescent="0.2">
      <c r="A1314" s="878" t="s">
        <v>353</v>
      </c>
      <c r="B1314" s="1323" t="s">
        <v>836</v>
      </c>
      <c r="C1314" s="63" t="s">
        <v>1</v>
      </c>
      <c r="D1314" s="30">
        <v>0</v>
      </c>
      <c r="E1314" s="30">
        <v>0</v>
      </c>
      <c r="F1314" s="46">
        <v>0</v>
      </c>
      <c r="G1314" s="219"/>
      <c r="H1314" s="30">
        <v>0</v>
      </c>
      <c r="I1314" s="161"/>
      <c r="J1314" s="39"/>
      <c r="K1314" s="39"/>
      <c r="L1314" s="39"/>
      <c r="M1314" s="39"/>
    </row>
    <row r="1315" spans="1:13" ht="45" x14ac:dyDescent="0.2">
      <c r="A1315" s="909"/>
      <c r="B1315" s="1324"/>
      <c r="C1315" s="63" t="s">
        <v>304</v>
      </c>
      <c r="D1315" s="30">
        <v>0</v>
      </c>
      <c r="E1315" s="30">
        <v>0</v>
      </c>
      <c r="F1315" s="46">
        <v>0</v>
      </c>
      <c r="G1315" s="219"/>
      <c r="H1315" s="30">
        <v>0</v>
      </c>
      <c r="I1315" s="161"/>
      <c r="J1315" s="39"/>
      <c r="K1315" s="39"/>
      <c r="L1315" s="39"/>
      <c r="M1315" s="39"/>
    </row>
    <row r="1316" spans="1:13" x14ac:dyDescent="0.2">
      <c r="A1316" s="910"/>
      <c r="B1316" s="1325"/>
      <c r="C1316" s="63" t="s">
        <v>97</v>
      </c>
      <c r="D1316" s="30">
        <v>0</v>
      </c>
      <c r="E1316" s="30">
        <v>0</v>
      </c>
      <c r="F1316" s="46">
        <v>0</v>
      </c>
      <c r="G1316" s="219"/>
      <c r="H1316" s="30">
        <v>0</v>
      </c>
      <c r="I1316" s="161"/>
      <c r="J1316" s="39"/>
      <c r="K1316" s="39"/>
      <c r="L1316" s="39"/>
      <c r="M1316" s="39"/>
    </row>
    <row r="1317" spans="1:13" ht="15" customHeight="1" x14ac:dyDescent="0.2">
      <c r="A1317" s="878" t="s">
        <v>355</v>
      </c>
      <c r="B1317" s="1323" t="s">
        <v>837</v>
      </c>
      <c r="C1317" s="63" t="s">
        <v>1</v>
      </c>
      <c r="D1317" s="30">
        <v>0</v>
      </c>
      <c r="E1317" s="30">
        <v>0</v>
      </c>
      <c r="F1317" s="46">
        <v>0</v>
      </c>
      <c r="G1317" s="219"/>
      <c r="H1317" s="30">
        <v>0</v>
      </c>
      <c r="I1317" s="161"/>
      <c r="J1317" s="39"/>
      <c r="K1317" s="39"/>
      <c r="L1317" s="39"/>
      <c r="M1317" s="39"/>
    </row>
    <row r="1318" spans="1:13" ht="45" x14ac:dyDescent="0.2">
      <c r="A1318" s="909"/>
      <c r="B1318" s="1324"/>
      <c r="C1318" s="63" t="s">
        <v>304</v>
      </c>
      <c r="D1318" s="30">
        <v>0</v>
      </c>
      <c r="E1318" s="30">
        <v>0</v>
      </c>
      <c r="F1318" s="46">
        <v>0</v>
      </c>
      <c r="G1318" s="219"/>
      <c r="H1318" s="30">
        <v>0</v>
      </c>
      <c r="I1318" s="161"/>
      <c r="J1318" s="39"/>
      <c r="K1318" s="39"/>
      <c r="L1318" s="39"/>
      <c r="M1318" s="39"/>
    </row>
    <row r="1319" spans="1:13" x14ac:dyDescent="0.2">
      <c r="A1319" s="910"/>
      <c r="B1319" s="1325"/>
      <c r="C1319" s="63" t="s">
        <v>97</v>
      </c>
      <c r="D1319" s="30">
        <v>0</v>
      </c>
      <c r="E1319" s="30">
        <v>0</v>
      </c>
      <c r="F1319" s="46">
        <v>0</v>
      </c>
      <c r="G1319" s="219"/>
      <c r="H1319" s="30">
        <v>0</v>
      </c>
      <c r="I1319" s="161"/>
      <c r="J1319" s="39"/>
      <c r="K1319" s="39"/>
      <c r="L1319" s="39"/>
      <c r="M1319" s="39"/>
    </row>
    <row r="1320" spans="1:13" ht="15" customHeight="1" x14ac:dyDescent="0.2">
      <c r="A1320" s="878" t="s">
        <v>357</v>
      </c>
      <c r="B1320" s="1323" t="s">
        <v>1110</v>
      </c>
      <c r="C1320" s="63" t="s">
        <v>1</v>
      </c>
      <c r="D1320" s="30">
        <v>0</v>
      </c>
      <c r="E1320" s="30">
        <v>0</v>
      </c>
      <c r="F1320" s="46">
        <v>0</v>
      </c>
      <c r="G1320" s="219"/>
      <c r="H1320" s="30">
        <v>0</v>
      </c>
      <c r="I1320" s="161"/>
      <c r="J1320" s="39"/>
      <c r="K1320" s="39"/>
      <c r="L1320" s="39"/>
      <c r="M1320" s="39"/>
    </row>
    <row r="1321" spans="1:13" ht="45" x14ac:dyDescent="0.2">
      <c r="A1321" s="909"/>
      <c r="B1321" s="1324"/>
      <c r="C1321" s="63" t="s">
        <v>304</v>
      </c>
      <c r="D1321" s="30">
        <v>0</v>
      </c>
      <c r="E1321" s="30">
        <v>0</v>
      </c>
      <c r="F1321" s="46">
        <v>0</v>
      </c>
      <c r="G1321" s="219"/>
      <c r="H1321" s="30">
        <v>0</v>
      </c>
      <c r="I1321" s="161"/>
      <c r="J1321" s="39"/>
      <c r="K1321" s="39"/>
      <c r="L1321" s="39"/>
      <c r="M1321" s="39"/>
    </row>
    <row r="1322" spans="1:13" ht="38.25" customHeight="1" x14ac:dyDescent="0.2">
      <c r="A1322" s="910"/>
      <c r="B1322" s="1325"/>
      <c r="C1322" s="63" t="s">
        <v>97</v>
      </c>
      <c r="D1322" s="30">
        <v>0</v>
      </c>
      <c r="E1322" s="30">
        <v>0</v>
      </c>
      <c r="F1322" s="46">
        <v>0</v>
      </c>
      <c r="G1322" s="219"/>
      <c r="H1322" s="30">
        <v>0</v>
      </c>
      <c r="I1322" s="161"/>
      <c r="J1322" s="39"/>
      <c r="K1322" s="39"/>
      <c r="L1322" s="39"/>
      <c r="M1322" s="39"/>
    </row>
    <row r="1323" spans="1:13" ht="15" customHeight="1" x14ac:dyDescent="0.2">
      <c r="A1323" s="878" t="s">
        <v>652</v>
      </c>
      <c r="B1323" s="1323" t="s">
        <v>838</v>
      </c>
      <c r="C1323" s="63" t="s">
        <v>1</v>
      </c>
      <c r="D1323" s="30">
        <f>D1324+D1325</f>
        <v>25</v>
      </c>
      <c r="E1323" s="30">
        <f>E1324+E1325</f>
        <v>25</v>
      </c>
      <c r="F1323" s="46">
        <v>0</v>
      </c>
      <c r="G1323" s="219"/>
      <c r="H1323" s="30">
        <f>H1324+H1325</f>
        <v>25</v>
      </c>
      <c r="I1323" s="160"/>
      <c r="J1323" s="39"/>
      <c r="K1323" s="39"/>
      <c r="L1323" s="39"/>
      <c r="M1323" s="39"/>
    </row>
    <row r="1324" spans="1:13" ht="45" x14ac:dyDescent="0.2">
      <c r="A1324" s="909"/>
      <c r="B1324" s="1324"/>
      <c r="C1324" s="63" t="s">
        <v>304</v>
      </c>
      <c r="D1324" s="30">
        <f>D1327+D1330+D1333</f>
        <v>25</v>
      </c>
      <c r="E1324" s="30">
        <f>E1327+E1330+E1333</f>
        <v>25</v>
      </c>
      <c r="F1324" s="46">
        <v>0</v>
      </c>
      <c r="G1324" s="219"/>
      <c r="H1324" s="30">
        <f>H1327+H1330+H1333</f>
        <v>25</v>
      </c>
      <c r="I1324" s="160"/>
      <c r="J1324" s="39"/>
      <c r="K1324" s="39"/>
      <c r="L1324" s="39"/>
      <c r="M1324" s="39"/>
    </row>
    <row r="1325" spans="1:13" ht="33.75" customHeight="1" x14ac:dyDescent="0.2">
      <c r="A1325" s="910"/>
      <c r="B1325" s="1325"/>
      <c r="C1325" s="63" t="s">
        <v>97</v>
      </c>
      <c r="D1325" s="30">
        <f>D1328+D1331+D1334</f>
        <v>0</v>
      </c>
      <c r="E1325" s="30">
        <f>E1328+E1331+E1334</f>
        <v>0</v>
      </c>
      <c r="F1325" s="46">
        <v>0</v>
      </c>
      <c r="G1325" s="219"/>
      <c r="H1325" s="30">
        <f>H1328+H1331+H1334</f>
        <v>0</v>
      </c>
      <c r="I1325" s="160"/>
      <c r="J1325" s="39"/>
      <c r="K1325" s="39"/>
      <c r="L1325" s="39"/>
      <c r="M1325" s="39"/>
    </row>
    <row r="1326" spans="1:13" ht="45.75" customHeight="1" x14ac:dyDescent="0.2">
      <c r="A1326" s="878" t="s">
        <v>881</v>
      </c>
      <c r="B1326" s="1323" t="s">
        <v>839</v>
      </c>
      <c r="C1326" s="63" t="s">
        <v>1</v>
      </c>
      <c r="D1326" s="30">
        <f>SUM(D1327:D1328)</f>
        <v>25</v>
      </c>
      <c r="E1326" s="30">
        <f>SUM(E1327:E1328)</f>
        <v>25</v>
      </c>
      <c r="F1326" s="46">
        <v>0</v>
      </c>
      <c r="G1326" s="932" t="s">
        <v>1693</v>
      </c>
      <c r="H1326" s="30">
        <f>SUM(H1327:H1328)</f>
        <v>25</v>
      </c>
      <c r="I1326" s="932" t="s">
        <v>1282</v>
      </c>
      <c r="J1326" s="39"/>
      <c r="K1326" s="39"/>
      <c r="L1326" s="39"/>
      <c r="M1326" s="39"/>
    </row>
    <row r="1327" spans="1:13" ht="45" x14ac:dyDescent="0.2">
      <c r="A1327" s="909"/>
      <c r="B1327" s="1324"/>
      <c r="C1327" s="63" t="s">
        <v>304</v>
      </c>
      <c r="D1327" s="30">
        <v>25</v>
      </c>
      <c r="E1327" s="30">
        <v>25</v>
      </c>
      <c r="F1327" s="46">
        <v>0</v>
      </c>
      <c r="G1327" s="934"/>
      <c r="H1327" s="30">
        <v>25</v>
      </c>
      <c r="I1327" s="934"/>
      <c r="J1327" s="39"/>
      <c r="K1327" s="39"/>
      <c r="L1327" s="39"/>
      <c r="M1327" s="39"/>
    </row>
    <row r="1328" spans="1:13" ht="56.25" customHeight="1" x14ac:dyDescent="0.2">
      <c r="A1328" s="910"/>
      <c r="B1328" s="1325"/>
      <c r="C1328" s="63" t="s">
        <v>97</v>
      </c>
      <c r="D1328" s="30">
        <v>0</v>
      </c>
      <c r="E1328" s="30">
        <v>0</v>
      </c>
      <c r="F1328" s="46">
        <v>0</v>
      </c>
      <c r="G1328" s="933"/>
      <c r="H1328" s="30">
        <v>0</v>
      </c>
      <c r="I1328" s="933"/>
      <c r="J1328" s="39"/>
      <c r="K1328" s="39"/>
      <c r="L1328" s="39"/>
      <c r="M1328" s="39"/>
    </row>
    <row r="1329" spans="1:13" ht="15" customHeight="1" x14ac:dyDescent="0.2">
      <c r="A1329" s="878" t="s">
        <v>882</v>
      </c>
      <c r="B1329" s="1323" t="s">
        <v>840</v>
      </c>
      <c r="C1329" s="63" t="s">
        <v>1</v>
      </c>
      <c r="D1329" s="30">
        <v>0</v>
      </c>
      <c r="E1329" s="30">
        <v>0</v>
      </c>
      <c r="F1329" s="46">
        <v>0</v>
      </c>
      <c r="G1329" s="219"/>
      <c r="H1329" s="30">
        <v>0</v>
      </c>
      <c r="I1329" s="704"/>
      <c r="J1329" s="39"/>
      <c r="K1329" s="39"/>
      <c r="L1329" s="39"/>
      <c r="M1329" s="39"/>
    </row>
    <row r="1330" spans="1:13" ht="45" x14ac:dyDescent="0.2">
      <c r="A1330" s="909"/>
      <c r="B1330" s="1324"/>
      <c r="C1330" s="63" t="s">
        <v>304</v>
      </c>
      <c r="D1330" s="30">
        <v>0</v>
      </c>
      <c r="E1330" s="30">
        <v>0</v>
      </c>
      <c r="F1330" s="46">
        <v>0</v>
      </c>
      <c r="G1330" s="219"/>
      <c r="H1330" s="30">
        <v>0</v>
      </c>
      <c r="I1330" s="704"/>
      <c r="J1330" s="39"/>
      <c r="K1330" s="39"/>
      <c r="L1330" s="39"/>
      <c r="M1330" s="39"/>
    </row>
    <row r="1331" spans="1:13" ht="27" customHeight="1" x14ac:dyDescent="0.2">
      <c r="A1331" s="910"/>
      <c r="B1331" s="1325"/>
      <c r="C1331" s="63" t="s">
        <v>97</v>
      </c>
      <c r="D1331" s="30">
        <v>0</v>
      </c>
      <c r="E1331" s="30">
        <v>0</v>
      </c>
      <c r="F1331" s="46">
        <v>0</v>
      </c>
      <c r="G1331" s="219"/>
      <c r="H1331" s="30">
        <v>0</v>
      </c>
      <c r="I1331" s="704"/>
      <c r="J1331" s="39"/>
      <c r="K1331" s="39"/>
      <c r="L1331" s="39"/>
      <c r="M1331" s="39"/>
    </row>
    <row r="1332" spans="1:13" ht="45" customHeight="1" x14ac:dyDescent="0.2">
      <c r="A1332" s="878" t="s">
        <v>883</v>
      </c>
      <c r="B1332" s="1323" t="s">
        <v>841</v>
      </c>
      <c r="C1332" s="63" t="s">
        <v>1</v>
      </c>
      <c r="D1332" s="30">
        <v>0</v>
      </c>
      <c r="E1332" s="30">
        <v>0</v>
      </c>
      <c r="F1332" s="46">
        <v>0</v>
      </c>
      <c r="G1332" s="219"/>
      <c r="H1332" s="30">
        <v>0</v>
      </c>
      <c r="I1332" s="704"/>
      <c r="J1332" s="39"/>
      <c r="K1332" s="39"/>
      <c r="L1332" s="39"/>
      <c r="M1332" s="39"/>
    </row>
    <row r="1333" spans="1:13" ht="101.25" customHeight="1" x14ac:dyDescent="0.2">
      <c r="A1333" s="909"/>
      <c r="B1333" s="1324"/>
      <c r="C1333" s="63" t="s">
        <v>304</v>
      </c>
      <c r="D1333" s="30">
        <v>0</v>
      </c>
      <c r="E1333" s="30">
        <v>0</v>
      </c>
      <c r="F1333" s="46">
        <v>0</v>
      </c>
      <c r="G1333" s="219"/>
      <c r="H1333" s="30">
        <v>0</v>
      </c>
      <c r="I1333" s="704"/>
      <c r="J1333" s="39"/>
      <c r="K1333" s="39"/>
      <c r="L1333" s="39"/>
      <c r="M1333" s="39"/>
    </row>
    <row r="1334" spans="1:13" ht="120.75" customHeight="1" x14ac:dyDescent="0.2">
      <c r="A1334" s="910"/>
      <c r="B1334" s="1325"/>
      <c r="C1334" s="63" t="s">
        <v>97</v>
      </c>
      <c r="D1334" s="30">
        <v>0</v>
      </c>
      <c r="E1334" s="30">
        <v>0</v>
      </c>
      <c r="F1334" s="46">
        <v>0</v>
      </c>
      <c r="G1334" s="219"/>
      <c r="H1334" s="30">
        <v>0</v>
      </c>
      <c r="I1334" s="704"/>
      <c r="J1334" s="39"/>
      <c r="K1334" s="39"/>
      <c r="L1334" s="39"/>
      <c r="M1334" s="39"/>
    </row>
    <row r="1335" spans="1:13" ht="61.5" customHeight="1" x14ac:dyDescent="0.2">
      <c r="A1335" s="878">
        <v>3</v>
      </c>
      <c r="B1335" s="912" t="s">
        <v>780</v>
      </c>
      <c r="C1335" s="63" t="s">
        <v>1</v>
      </c>
      <c r="D1335" s="30">
        <f>D1336+D1337</f>
        <v>17256.400000000001</v>
      </c>
      <c r="E1335" s="30">
        <f>E1336+E1337</f>
        <v>16621.2</v>
      </c>
      <c r="F1335" s="104">
        <f>E1335*100/D1335</f>
        <v>96.319046846387423</v>
      </c>
      <c r="G1335" s="219"/>
      <c r="H1335" s="30">
        <f>H1336+H1337</f>
        <v>16621.2</v>
      </c>
      <c r="I1335" s="160"/>
      <c r="J1335" s="39"/>
      <c r="K1335" s="39"/>
      <c r="L1335" s="39"/>
      <c r="M1335" s="39"/>
    </row>
    <row r="1336" spans="1:13" ht="71.25" customHeight="1" x14ac:dyDescent="0.2">
      <c r="A1336" s="909"/>
      <c r="B1336" s="913"/>
      <c r="C1336" s="63" t="s">
        <v>304</v>
      </c>
      <c r="D1336" s="30">
        <f>D1339</f>
        <v>16956.400000000001</v>
      </c>
      <c r="E1336" s="30">
        <f>E1339</f>
        <v>16321.2</v>
      </c>
      <c r="F1336" s="104">
        <f>E1336*100/D1336</f>
        <v>96.253921823028463</v>
      </c>
      <c r="G1336" s="219"/>
      <c r="H1336" s="30">
        <f>H1339</f>
        <v>16321.2</v>
      </c>
      <c r="I1336" s="160"/>
      <c r="J1336" s="39"/>
      <c r="K1336" s="39"/>
      <c r="L1336" s="39"/>
      <c r="M1336" s="39"/>
    </row>
    <row r="1337" spans="1:13" ht="76.5" customHeight="1" x14ac:dyDescent="0.2">
      <c r="A1337" s="910"/>
      <c r="B1337" s="914"/>
      <c r="C1337" s="63" t="s">
        <v>97</v>
      </c>
      <c r="D1337" s="30">
        <f>D1340</f>
        <v>300</v>
      </c>
      <c r="E1337" s="30">
        <f>E1340</f>
        <v>300</v>
      </c>
      <c r="F1337" s="46">
        <v>100</v>
      </c>
      <c r="G1337" s="219"/>
      <c r="H1337" s="30">
        <f>H1340</f>
        <v>300</v>
      </c>
      <c r="I1337" s="160"/>
      <c r="J1337" s="39"/>
      <c r="K1337" s="39"/>
      <c r="L1337" s="39"/>
      <c r="M1337" s="39"/>
    </row>
    <row r="1338" spans="1:13" ht="35.25" customHeight="1" x14ac:dyDescent="0.2">
      <c r="A1338" s="878" t="s">
        <v>468</v>
      </c>
      <c r="B1338" s="1323" t="s">
        <v>842</v>
      </c>
      <c r="C1338" s="63" t="s">
        <v>1</v>
      </c>
      <c r="D1338" s="30">
        <f>D1339+D1340</f>
        <v>17256.400000000001</v>
      </c>
      <c r="E1338" s="30">
        <f>E1339+E1340</f>
        <v>16621.2</v>
      </c>
      <c r="F1338" s="104">
        <f>E1338*100/D1338</f>
        <v>96.319046846387423</v>
      </c>
      <c r="G1338" s="219"/>
      <c r="H1338" s="30">
        <f>H1339+H1340</f>
        <v>16621.2</v>
      </c>
      <c r="I1338" s="161"/>
      <c r="J1338" s="39"/>
      <c r="K1338" s="39"/>
      <c r="L1338" s="39"/>
      <c r="M1338" s="39"/>
    </row>
    <row r="1339" spans="1:13" ht="45" x14ac:dyDescent="0.2">
      <c r="A1339" s="909"/>
      <c r="B1339" s="1324"/>
      <c r="C1339" s="63" t="s">
        <v>304</v>
      </c>
      <c r="D1339" s="30">
        <f>D1342+D1345+D1348+D1351+D1354+D1357</f>
        <v>16956.400000000001</v>
      </c>
      <c r="E1339" s="30">
        <f>E1342+E1345+E1348+E1351+E1354+E1357</f>
        <v>16321.2</v>
      </c>
      <c r="F1339" s="104">
        <f>E1339*100/D1339</f>
        <v>96.253921823028463</v>
      </c>
      <c r="G1339" s="219"/>
      <c r="H1339" s="30">
        <f>H1342+H1345+H1348+H1351+H1354+H1357</f>
        <v>16321.2</v>
      </c>
      <c r="I1339" s="161"/>
      <c r="J1339" s="39"/>
      <c r="K1339" s="39"/>
      <c r="L1339" s="39"/>
      <c r="M1339" s="39"/>
    </row>
    <row r="1340" spans="1:13" ht="78.75" customHeight="1" x14ac:dyDescent="0.2">
      <c r="A1340" s="910"/>
      <c r="B1340" s="1325"/>
      <c r="C1340" s="63" t="s">
        <v>97</v>
      </c>
      <c r="D1340" s="30">
        <f>D1343+D1346+D1349+D1352+D1355+D1358</f>
        <v>300</v>
      </c>
      <c r="E1340" s="30">
        <f t="shared" ref="E1340" si="146">E1343+E1346+E1349+E1352+E1355+E1358</f>
        <v>300</v>
      </c>
      <c r="F1340" s="46">
        <v>0</v>
      </c>
      <c r="G1340" s="219"/>
      <c r="H1340" s="30">
        <f t="shared" ref="H1340" si="147">H1343+H1346+H1349+H1352+H1355+H1358</f>
        <v>300</v>
      </c>
      <c r="I1340" s="161"/>
      <c r="J1340" s="39"/>
      <c r="K1340" s="39"/>
      <c r="L1340" s="39"/>
      <c r="M1340" s="39"/>
    </row>
    <row r="1341" spans="1:13" ht="15" customHeight="1" x14ac:dyDescent="0.2">
      <c r="A1341" s="878" t="s">
        <v>470</v>
      </c>
      <c r="B1341" s="1323" t="s">
        <v>843</v>
      </c>
      <c r="C1341" s="63" t="s">
        <v>1</v>
      </c>
      <c r="D1341" s="30">
        <f>SUM(D1342:D1343)</f>
        <v>13199.4</v>
      </c>
      <c r="E1341" s="30">
        <f>SUM(E1342:E1343)</f>
        <v>12739.7</v>
      </c>
      <c r="F1341" s="104">
        <f>E1341*100/D1341</f>
        <v>96.517265936330446</v>
      </c>
      <c r="G1341" s="219"/>
      <c r="H1341" s="30">
        <f>SUM(H1342:H1343)</f>
        <v>12739.7</v>
      </c>
      <c r="I1341" s="161"/>
      <c r="J1341" s="39"/>
      <c r="K1341" s="39"/>
      <c r="L1341" s="39"/>
      <c r="M1341" s="39"/>
    </row>
    <row r="1342" spans="1:13" ht="94.5" customHeight="1" x14ac:dyDescent="0.2">
      <c r="A1342" s="909"/>
      <c r="B1342" s="1324"/>
      <c r="C1342" s="63" t="s">
        <v>304</v>
      </c>
      <c r="D1342" s="30">
        <v>13199.4</v>
      </c>
      <c r="E1342" s="30">
        <v>12739.7</v>
      </c>
      <c r="F1342" s="104">
        <f>E1342*100/D1342</f>
        <v>96.517265936330446</v>
      </c>
      <c r="G1342" s="219" t="s">
        <v>1695</v>
      </c>
      <c r="H1342" s="30">
        <v>12739.7</v>
      </c>
      <c r="I1342" s="161" t="s">
        <v>1694</v>
      </c>
      <c r="J1342" s="39"/>
      <c r="K1342" s="39"/>
      <c r="L1342" s="39"/>
      <c r="M1342" s="39"/>
    </row>
    <row r="1343" spans="1:13" ht="63" customHeight="1" x14ac:dyDescent="0.2">
      <c r="A1343" s="910"/>
      <c r="B1343" s="1325"/>
      <c r="C1343" s="63" t="s">
        <v>97</v>
      </c>
      <c r="D1343" s="30">
        <v>0</v>
      </c>
      <c r="E1343" s="30">
        <v>0</v>
      </c>
      <c r="F1343" s="46">
        <v>0</v>
      </c>
      <c r="G1343" s="219"/>
      <c r="H1343" s="30">
        <v>0</v>
      </c>
      <c r="I1343" s="161"/>
      <c r="J1343" s="39"/>
      <c r="K1343" s="39"/>
      <c r="L1343" s="39"/>
      <c r="M1343" s="39"/>
    </row>
    <row r="1344" spans="1:13" ht="80.25" customHeight="1" x14ac:dyDescent="0.2">
      <c r="A1344" s="878" t="s">
        <v>684</v>
      </c>
      <c r="B1344" s="1323" t="s">
        <v>844</v>
      </c>
      <c r="C1344" s="63" t="s">
        <v>1</v>
      </c>
      <c r="D1344" s="30">
        <f>D1345+D1346</f>
        <v>2686</v>
      </c>
      <c r="E1344" s="30">
        <f>E1345+E1346</f>
        <v>2686</v>
      </c>
      <c r="F1344" s="46">
        <f>E1344/D1344*100</f>
        <v>100</v>
      </c>
      <c r="G1344" s="219"/>
      <c r="H1344" s="30">
        <f>H1345+H1346</f>
        <v>2686</v>
      </c>
      <c r="I1344" s="161"/>
      <c r="J1344" s="39"/>
      <c r="K1344" s="39"/>
      <c r="L1344" s="39"/>
      <c r="M1344" s="39"/>
    </row>
    <row r="1345" spans="1:13" ht="77.25" customHeight="1" x14ac:dyDescent="0.2">
      <c r="A1345" s="909"/>
      <c r="B1345" s="1324"/>
      <c r="C1345" s="63" t="s">
        <v>304</v>
      </c>
      <c r="D1345" s="30">
        <v>2686</v>
      </c>
      <c r="E1345" s="30">
        <v>2686</v>
      </c>
      <c r="F1345" s="46">
        <f>E1345/D1345*100</f>
        <v>100</v>
      </c>
      <c r="G1345" s="219" t="s">
        <v>1244</v>
      </c>
      <c r="H1345" s="30">
        <v>2686</v>
      </c>
      <c r="I1345" s="161" t="s">
        <v>1282</v>
      </c>
      <c r="J1345" s="39"/>
      <c r="K1345" s="39"/>
      <c r="L1345" s="39"/>
      <c r="M1345" s="39"/>
    </row>
    <row r="1346" spans="1:13" ht="76.5" customHeight="1" x14ac:dyDescent="0.2">
      <c r="A1346" s="910"/>
      <c r="B1346" s="1325"/>
      <c r="C1346" s="63" t="s">
        <v>97</v>
      </c>
      <c r="D1346" s="30">
        <v>0</v>
      </c>
      <c r="E1346" s="30">
        <v>0</v>
      </c>
      <c r="F1346" s="46">
        <v>0</v>
      </c>
      <c r="G1346" s="219"/>
      <c r="H1346" s="30">
        <v>0</v>
      </c>
      <c r="I1346" s="161"/>
      <c r="J1346" s="39"/>
      <c r="K1346" s="39"/>
      <c r="L1346" s="39"/>
      <c r="M1346" s="39"/>
    </row>
    <row r="1347" spans="1:13" ht="48.75" customHeight="1" x14ac:dyDescent="0.2">
      <c r="A1347" s="878" t="s">
        <v>686</v>
      </c>
      <c r="B1347" s="1323" t="s">
        <v>845</v>
      </c>
      <c r="C1347" s="63" t="s">
        <v>1</v>
      </c>
      <c r="D1347" s="30">
        <f>D1348+D1349</f>
        <v>1071</v>
      </c>
      <c r="E1347" s="30">
        <f>E1348+E1349</f>
        <v>895.5</v>
      </c>
      <c r="F1347" s="46">
        <f>E1347/D1347*100</f>
        <v>83.613445378151269</v>
      </c>
      <c r="G1347" s="1647" t="s">
        <v>1697</v>
      </c>
      <c r="H1347" s="30">
        <f>H1348+H1349</f>
        <v>895.5</v>
      </c>
      <c r="I1347" s="932" t="s">
        <v>1696</v>
      </c>
      <c r="J1347" s="39"/>
      <c r="K1347" s="39"/>
      <c r="L1347" s="39"/>
      <c r="M1347" s="39"/>
    </row>
    <row r="1348" spans="1:13" ht="45" x14ac:dyDescent="0.2">
      <c r="A1348" s="909"/>
      <c r="B1348" s="1324"/>
      <c r="C1348" s="63" t="s">
        <v>304</v>
      </c>
      <c r="D1348" s="30">
        <v>1071</v>
      </c>
      <c r="E1348" s="30">
        <v>895.5</v>
      </c>
      <c r="F1348" s="46">
        <f>E1348/D1348*100</f>
        <v>83.613445378151269</v>
      </c>
      <c r="G1348" s="1647"/>
      <c r="H1348" s="30">
        <v>895.5</v>
      </c>
      <c r="I1348" s="934"/>
      <c r="J1348" s="39"/>
      <c r="K1348" s="39"/>
      <c r="L1348" s="39"/>
      <c r="M1348" s="39"/>
    </row>
    <row r="1349" spans="1:13" ht="75.75" customHeight="1" x14ac:dyDescent="0.2">
      <c r="A1349" s="910"/>
      <c r="B1349" s="1325"/>
      <c r="C1349" s="63" t="s">
        <v>97</v>
      </c>
      <c r="D1349" s="30">
        <v>0</v>
      </c>
      <c r="E1349" s="30">
        <v>0</v>
      </c>
      <c r="F1349" s="46">
        <v>0</v>
      </c>
      <c r="G1349" s="1647"/>
      <c r="H1349" s="30">
        <v>0</v>
      </c>
      <c r="I1349" s="933"/>
      <c r="J1349" s="39"/>
      <c r="K1349" s="39"/>
      <c r="L1349" s="39"/>
      <c r="M1349" s="39"/>
    </row>
    <row r="1350" spans="1:13" ht="15" customHeight="1" x14ac:dyDescent="0.2">
      <c r="A1350" s="878" t="s">
        <v>688</v>
      </c>
      <c r="B1350" s="1323" t="s">
        <v>846</v>
      </c>
      <c r="C1350" s="63" t="s">
        <v>1</v>
      </c>
      <c r="D1350" s="30">
        <v>0</v>
      </c>
      <c r="E1350" s="30">
        <v>0</v>
      </c>
      <c r="F1350" s="46">
        <v>0</v>
      </c>
      <c r="G1350" s="219"/>
      <c r="H1350" s="30">
        <v>0</v>
      </c>
      <c r="I1350" s="161"/>
      <c r="J1350" s="39"/>
      <c r="K1350" s="39"/>
      <c r="L1350" s="39"/>
      <c r="M1350" s="39"/>
    </row>
    <row r="1351" spans="1:13" ht="45" x14ac:dyDescent="0.2">
      <c r="A1351" s="909"/>
      <c r="B1351" s="1324"/>
      <c r="C1351" s="63" t="s">
        <v>304</v>
      </c>
      <c r="D1351" s="30">
        <v>0</v>
      </c>
      <c r="E1351" s="30">
        <v>0</v>
      </c>
      <c r="F1351" s="46">
        <v>0</v>
      </c>
      <c r="G1351" s="219"/>
      <c r="H1351" s="30">
        <v>0</v>
      </c>
      <c r="I1351" s="161"/>
      <c r="J1351" s="39"/>
      <c r="K1351" s="39"/>
      <c r="L1351" s="39"/>
      <c r="M1351" s="39"/>
    </row>
    <row r="1352" spans="1:13" ht="27" customHeight="1" x14ac:dyDescent="0.2">
      <c r="A1352" s="910"/>
      <c r="B1352" s="1325"/>
      <c r="C1352" s="63" t="s">
        <v>97</v>
      </c>
      <c r="D1352" s="30">
        <v>0</v>
      </c>
      <c r="E1352" s="30">
        <v>0</v>
      </c>
      <c r="F1352" s="46">
        <v>0</v>
      </c>
      <c r="G1352" s="219"/>
      <c r="H1352" s="30">
        <v>0</v>
      </c>
      <c r="I1352" s="161"/>
      <c r="J1352" s="39"/>
      <c r="K1352" s="39"/>
      <c r="L1352" s="39"/>
      <c r="M1352" s="39"/>
    </row>
    <row r="1353" spans="1:13" ht="15" customHeight="1" x14ac:dyDescent="0.2">
      <c r="A1353" s="878" t="s">
        <v>690</v>
      </c>
      <c r="B1353" s="1323" t="s">
        <v>847</v>
      </c>
      <c r="C1353" s="63" t="s">
        <v>1</v>
      </c>
      <c r="D1353" s="30">
        <f>SUM(D1354:D1355)</f>
        <v>300</v>
      </c>
      <c r="E1353" s="30">
        <v>300</v>
      </c>
      <c r="F1353" s="46">
        <f>E1353/D1353*100</f>
        <v>100</v>
      </c>
      <c r="G1353" s="1645" t="s">
        <v>1245</v>
      </c>
      <c r="H1353" s="30">
        <v>300</v>
      </c>
      <c r="I1353" s="932" t="s">
        <v>1282</v>
      </c>
      <c r="J1353" s="39"/>
      <c r="K1353" s="39"/>
      <c r="L1353" s="39"/>
      <c r="M1353" s="39"/>
    </row>
    <row r="1354" spans="1:13" ht="45" x14ac:dyDescent="0.2">
      <c r="A1354" s="909"/>
      <c r="B1354" s="1324"/>
      <c r="C1354" s="63" t="s">
        <v>304</v>
      </c>
      <c r="D1354" s="30">
        <v>0</v>
      </c>
      <c r="E1354" s="30">
        <v>0</v>
      </c>
      <c r="F1354" s="46">
        <v>0</v>
      </c>
      <c r="G1354" s="1646"/>
      <c r="H1354" s="30">
        <v>0</v>
      </c>
      <c r="I1354" s="934"/>
      <c r="J1354" s="39"/>
      <c r="K1354" s="39"/>
      <c r="L1354" s="39"/>
      <c r="M1354" s="39"/>
    </row>
    <row r="1355" spans="1:13" ht="19.5" customHeight="1" x14ac:dyDescent="0.2">
      <c r="A1355" s="910"/>
      <c r="B1355" s="1325"/>
      <c r="C1355" s="63" t="s">
        <v>97</v>
      </c>
      <c r="D1355" s="30">
        <v>300</v>
      </c>
      <c r="E1355" s="30">
        <v>300</v>
      </c>
      <c r="F1355" s="46">
        <f>E1355/D1355*100</f>
        <v>100</v>
      </c>
      <c r="G1355" s="1646"/>
      <c r="H1355" s="30">
        <v>300</v>
      </c>
      <c r="I1355" s="933"/>
      <c r="J1355" s="39"/>
      <c r="K1355" s="39"/>
      <c r="L1355" s="39"/>
      <c r="M1355" s="39"/>
    </row>
    <row r="1356" spans="1:13" ht="45.75" customHeight="1" x14ac:dyDescent="0.2">
      <c r="A1356" s="878" t="s">
        <v>692</v>
      </c>
      <c r="B1356" s="1323" t="s">
        <v>848</v>
      </c>
      <c r="C1356" s="63" t="s">
        <v>1</v>
      </c>
      <c r="D1356" s="30">
        <v>0</v>
      </c>
      <c r="E1356" s="30">
        <v>0</v>
      </c>
      <c r="F1356" s="46">
        <v>0</v>
      </c>
      <c r="G1356" s="219"/>
      <c r="H1356" s="30">
        <v>0</v>
      </c>
      <c r="I1356" s="679"/>
      <c r="J1356" s="39"/>
      <c r="K1356" s="39"/>
      <c r="L1356" s="39"/>
      <c r="M1356" s="39"/>
    </row>
    <row r="1357" spans="1:13" ht="45" x14ac:dyDescent="0.2">
      <c r="A1357" s="909"/>
      <c r="B1357" s="1324"/>
      <c r="C1357" s="63" t="s">
        <v>304</v>
      </c>
      <c r="D1357" s="30">
        <v>0</v>
      </c>
      <c r="E1357" s="30">
        <v>0</v>
      </c>
      <c r="F1357" s="46">
        <v>0</v>
      </c>
      <c r="G1357" s="219"/>
      <c r="H1357" s="30">
        <v>0</v>
      </c>
      <c r="I1357" s="679"/>
      <c r="J1357" s="39"/>
      <c r="K1357" s="39"/>
      <c r="L1357" s="39"/>
      <c r="M1357" s="39"/>
    </row>
    <row r="1358" spans="1:13" ht="42" customHeight="1" x14ac:dyDescent="0.2">
      <c r="A1358" s="910"/>
      <c r="B1358" s="1325"/>
      <c r="C1358" s="63" t="s">
        <v>97</v>
      </c>
      <c r="D1358" s="30">
        <v>0</v>
      </c>
      <c r="E1358" s="30">
        <v>0</v>
      </c>
      <c r="F1358" s="46">
        <v>0</v>
      </c>
      <c r="G1358" s="219"/>
      <c r="H1358" s="30">
        <v>0</v>
      </c>
      <c r="I1358" s="679"/>
      <c r="J1358" s="39"/>
      <c r="K1358" s="39"/>
      <c r="L1358" s="39"/>
      <c r="M1358" s="39"/>
    </row>
    <row r="1359" spans="1:13" ht="15" customHeight="1" x14ac:dyDescent="0.2">
      <c r="A1359" s="878" t="s">
        <v>571</v>
      </c>
      <c r="B1359" s="912" t="s">
        <v>779</v>
      </c>
      <c r="C1359" s="63" t="s">
        <v>1</v>
      </c>
      <c r="D1359" s="30">
        <f>D1360+D1361</f>
        <v>30</v>
      </c>
      <c r="E1359" s="30">
        <f>E1360+E1361</f>
        <v>30</v>
      </c>
      <c r="F1359" s="46">
        <f>E1359/D1359*100</f>
        <v>100</v>
      </c>
      <c r="G1359" s="219"/>
      <c r="H1359" s="30">
        <f>H1360+H1361</f>
        <v>30</v>
      </c>
      <c r="I1359" s="929"/>
      <c r="J1359" s="39"/>
      <c r="K1359" s="39"/>
      <c r="L1359" s="39"/>
      <c r="M1359" s="39"/>
    </row>
    <row r="1360" spans="1:13" ht="45" x14ac:dyDescent="0.2">
      <c r="A1360" s="909"/>
      <c r="B1360" s="913"/>
      <c r="C1360" s="63" t="s">
        <v>304</v>
      </c>
      <c r="D1360" s="30">
        <f>D1363</f>
        <v>30</v>
      </c>
      <c r="E1360" s="30">
        <f>E1363</f>
        <v>30</v>
      </c>
      <c r="F1360" s="46">
        <f>E1360/D1360*100</f>
        <v>100</v>
      </c>
      <c r="G1360" s="219"/>
      <c r="H1360" s="30">
        <f>H1363</f>
        <v>30</v>
      </c>
      <c r="I1360" s="930"/>
      <c r="J1360" s="39"/>
      <c r="K1360" s="39"/>
      <c r="L1360" s="39"/>
      <c r="M1360" s="39"/>
    </row>
    <row r="1361" spans="1:13" ht="33" customHeight="1" x14ac:dyDescent="0.2">
      <c r="A1361" s="910"/>
      <c r="B1361" s="914"/>
      <c r="C1361" s="63" t="s">
        <v>97</v>
      </c>
      <c r="D1361" s="30">
        <f>D1364</f>
        <v>0</v>
      </c>
      <c r="E1361" s="30">
        <v>0</v>
      </c>
      <c r="F1361" s="46">
        <v>0</v>
      </c>
      <c r="G1361" s="219"/>
      <c r="H1361" s="30">
        <v>0</v>
      </c>
      <c r="I1361" s="931"/>
      <c r="J1361" s="39"/>
      <c r="K1361" s="39"/>
      <c r="L1361" s="39"/>
      <c r="M1361" s="39"/>
    </row>
    <row r="1362" spans="1:13" ht="15" customHeight="1" x14ac:dyDescent="0.2">
      <c r="A1362" s="878" t="s">
        <v>573</v>
      </c>
      <c r="B1362" s="1323" t="s">
        <v>849</v>
      </c>
      <c r="C1362" s="63" t="s">
        <v>1</v>
      </c>
      <c r="D1362" s="30">
        <f>D1363+D1364</f>
        <v>30</v>
      </c>
      <c r="E1362" s="30">
        <f>E1363+E1364</f>
        <v>30</v>
      </c>
      <c r="F1362" s="46">
        <f>E1362/D1362*100</f>
        <v>100</v>
      </c>
      <c r="G1362" s="219"/>
      <c r="H1362" s="30">
        <f>H1363+H1364</f>
        <v>30</v>
      </c>
      <c r="I1362" s="161"/>
      <c r="J1362" s="39"/>
      <c r="K1362" s="39"/>
      <c r="L1362" s="39"/>
      <c r="M1362" s="39"/>
    </row>
    <row r="1363" spans="1:13" ht="80.25" customHeight="1" x14ac:dyDescent="0.2">
      <c r="A1363" s="909"/>
      <c r="B1363" s="1324"/>
      <c r="C1363" s="63" t="s">
        <v>304</v>
      </c>
      <c r="D1363" s="30">
        <f>D1366+D1369+D1372+D1375+D1378</f>
        <v>30</v>
      </c>
      <c r="E1363" s="30">
        <f>E1366+E1369+E1372+E1375+E1378</f>
        <v>30</v>
      </c>
      <c r="F1363" s="46">
        <f>E1363/D1363*100</f>
        <v>100</v>
      </c>
      <c r="G1363" s="219"/>
      <c r="H1363" s="30">
        <f>H1366+H1369+H1372+H1375+H1378</f>
        <v>30</v>
      </c>
      <c r="I1363" s="161"/>
      <c r="J1363" s="39"/>
      <c r="K1363" s="39"/>
      <c r="L1363" s="39"/>
      <c r="M1363" s="39"/>
    </row>
    <row r="1364" spans="1:13" ht="89.25" customHeight="1" x14ac:dyDescent="0.2">
      <c r="A1364" s="910"/>
      <c r="B1364" s="1325"/>
      <c r="C1364" s="63" t="s">
        <v>97</v>
      </c>
      <c r="D1364" s="30">
        <f>D1367+D1370+D1373+D1376+D1379</f>
        <v>0</v>
      </c>
      <c r="E1364" s="30">
        <f>E1367+E1370+E1373+E1376+E1379</f>
        <v>0</v>
      </c>
      <c r="F1364" s="46">
        <v>0</v>
      </c>
      <c r="G1364" s="219"/>
      <c r="H1364" s="30">
        <f>H1367+H1370+H1373+H1376+H1379</f>
        <v>0</v>
      </c>
      <c r="I1364" s="161"/>
      <c r="J1364" s="39"/>
      <c r="K1364" s="39"/>
      <c r="L1364" s="39"/>
      <c r="M1364" s="39"/>
    </row>
    <row r="1365" spans="1:13" ht="15" customHeight="1" x14ac:dyDescent="0.2">
      <c r="A1365" s="878" t="s">
        <v>575</v>
      </c>
      <c r="B1365" s="1323" t="s">
        <v>850</v>
      </c>
      <c r="C1365" s="63" t="s">
        <v>1</v>
      </c>
      <c r="D1365" s="30">
        <f>SUM(D1366:D1367)</f>
        <v>30</v>
      </c>
      <c r="E1365" s="30">
        <f>SUM(E1366:E1367)</f>
        <v>30</v>
      </c>
      <c r="F1365" s="46">
        <f>E1365/D1365*100</f>
        <v>100</v>
      </c>
      <c r="G1365" s="1535" t="s">
        <v>1698</v>
      </c>
      <c r="H1365" s="30">
        <f>SUM(H1366:H1367)</f>
        <v>30</v>
      </c>
      <c r="I1365" s="932" t="s">
        <v>1282</v>
      </c>
      <c r="J1365" s="39"/>
      <c r="K1365" s="39"/>
      <c r="L1365" s="39"/>
      <c r="M1365" s="39"/>
    </row>
    <row r="1366" spans="1:13" ht="45" x14ac:dyDescent="0.2">
      <c r="A1366" s="909"/>
      <c r="B1366" s="1324"/>
      <c r="C1366" s="63" t="s">
        <v>304</v>
      </c>
      <c r="D1366" s="30">
        <v>30</v>
      </c>
      <c r="E1366" s="30">
        <v>30</v>
      </c>
      <c r="F1366" s="46">
        <f>E1366/D1366*100</f>
        <v>100</v>
      </c>
      <c r="G1366" s="1536"/>
      <c r="H1366" s="30">
        <v>30</v>
      </c>
      <c r="I1366" s="934"/>
      <c r="J1366" s="39"/>
      <c r="K1366" s="39"/>
      <c r="L1366" s="39"/>
      <c r="M1366" s="39"/>
    </row>
    <row r="1367" spans="1:13" ht="32.25" customHeight="1" x14ac:dyDescent="0.2">
      <c r="A1367" s="910"/>
      <c r="B1367" s="1325"/>
      <c r="C1367" s="63" t="s">
        <v>97</v>
      </c>
      <c r="D1367" s="30">
        <v>0</v>
      </c>
      <c r="E1367" s="30">
        <v>0</v>
      </c>
      <c r="F1367" s="46">
        <v>0</v>
      </c>
      <c r="G1367" s="1537"/>
      <c r="H1367" s="30">
        <v>0</v>
      </c>
      <c r="I1367" s="933"/>
      <c r="J1367" s="39"/>
      <c r="K1367" s="39"/>
      <c r="L1367" s="39"/>
      <c r="M1367" s="39"/>
    </row>
    <row r="1368" spans="1:13" ht="74.25" customHeight="1" x14ac:dyDescent="0.2">
      <c r="A1368" s="878" t="s">
        <v>577</v>
      </c>
      <c r="B1368" s="1323" t="s">
        <v>851</v>
      </c>
      <c r="C1368" s="63" t="s">
        <v>1</v>
      </c>
      <c r="D1368" s="30">
        <v>0</v>
      </c>
      <c r="E1368" s="30">
        <v>0</v>
      </c>
      <c r="F1368" s="46">
        <v>0</v>
      </c>
      <c r="G1368" s="219"/>
      <c r="H1368" s="30">
        <v>0</v>
      </c>
      <c r="I1368" s="161"/>
      <c r="J1368" s="39"/>
      <c r="K1368" s="39"/>
      <c r="L1368" s="39"/>
      <c r="M1368" s="39"/>
    </row>
    <row r="1369" spans="1:13" ht="45" x14ac:dyDescent="0.2">
      <c r="A1369" s="909"/>
      <c r="B1369" s="1324"/>
      <c r="C1369" s="63" t="s">
        <v>304</v>
      </c>
      <c r="D1369" s="30">
        <v>0</v>
      </c>
      <c r="E1369" s="30">
        <v>0</v>
      </c>
      <c r="F1369" s="46">
        <v>0</v>
      </c>
      <c r="G1369" s="219"/>
      <c r="H1369" s="30">
        <v>0</v>
      </c>
      <c r="I1369" s="161"/>
      <c r="J1369" s="39"/>
      <c r="K1369" s="39"/>
      <c r="L1369" s="39"/>
      <c r="M1369" s="39"/>
    </row>
    <row r="1370" spans="1:13" ht="78.75" customHeight="1" x14ac:dyDescent="0.2">
      <c r="A1370" s="910"/>
      <c r="B1370" s="1325"/>
      <c r="C1370" s="63" t="s">
        <v>97</v>
      </c>
      <c r="D1370" s="30">
        <v>0</v>
      </c>
      <c r="E1370" s="30">
        <v>0</v>
      </c>
      <c r="F1370" s="46">
        <v>0</v>
      </c>
      <c r="G1370" s="219"/>
      <c r="H1370" s="30">
        <v>0</v>
      </c>
      <c r="I1370" s="161"/>
      <c r="J1370" s="39"/>
      <c r="K1370" s="39"/>
      <c r="L1370" s="39"/>
      <c r="M1370" s="39"/>
    </row>
    <row r="1371" spans="1:13" ht="15" customHeight="1" x14ac:dyDescent="0.2">
      <c r="A1371" s="878" t="s">
        <v>579</v>
      </c>
      <c r="B1371" s="1323" t="s">
        <v>852</v>
      </c>
      <c r="C1371" s="63" t="s">
        <v>1</v>
      </c>
      <c r="D1371" s="30">
        <v>0</v>
      </c>
      <c r="E1371" s="30">
        <v>0</v>
      </c>
      <c r="F1371" s="46">
        <v>0</v>
      </c>
      <c r="G1371" s="219"/>
      <c r="H1371" s="30">
        <v>0</v>
      </c>
      <c r="I1371" s="161"/>
      <c r="J1371" s="39"/>
      <c r="K1371" s="39"/>
      <c r="L1371" s="39"/>
      <c r="M1371" s="39"/>
    </row>
    <row r="1372" spans="1:13" ht="45" x14ac:dyDescent="0.2">
      <c r="A1372" s="909"/>
      <c r="B1372" s="1324"/>
      <c r="C1372" s="63" t="s">
        <v>304</v>
      </c>
      <c r="D1372" s="30">
        <v>0</v>
      </c>
      <c r="E1372" s="30">
        <v>0</v>
      </c>
      <c r="F1372" s="46">
        <v>0</v>
      </c>
      <c r="G1372" s="219"/>
      <c r="H1372" s="30">
        <v>0</v>
      </c>
      <c r="I1372" s="161"/>
      <c r="J1372" s="39"/>
      <c r="K1372" s="39"/>
      <c r="L1372" s="39"/>
      <c r="M1372" s="39"/>
    </row>
    <row r="1373" spans="1:13" ht="27" customHeight="1" x14ac:dyDescent="0.2">
      <c r="A1373" s="910"/>
      <c r="B1373" s="1325"/>
      <c r="C1373" s="63" t="s">
        <v>97</v>
      </c>
      <c r="D1373" s="30">
        <v>0</v>
      </c>
      <c r="E1373" s="30">
        <v>0</v>
      </c>
      <c r="F1373" s="46">
        <v>0</v>
      </c>
      <c r="G1373" s="219"/>
      <c r="H1373" s="30">
        <v>0</v>
      </c>
      <c r="I1373" s="161"/>
      <c r="J1373" s="39"/>
      <c r="K1373" s="39"/>
      <c r="L1373" s="39"/>
      <c r="M1373" s="39"/>
    </row>
    <row r="1374" spans="1:13" ht="91.5" customHeight="1" x14ac:dyDescent="0.2">
      <c r="A1374" s="878" t="s">
        <v>884</v>
      </c>
      <c r="B1374" s="1323" t="s">
        <v>853</v>
      </c>
      <c r="C1374" s="63" t="s">
        <v>1</v>
      </c>
      <c r="D1374" s="30">
        <v>0</v>
      </c>
      <c r="E1374" s="30">
        <v>0</v>
      </c>
      <c r="F1374" s="46">
        <v>0</v>
      </c>
      <c r="G1374" s="219"/>
      <c r="H1374" s="30">
        <v>0</v>
      </c>
      <c r="I1374" s="161"/>
      <c r="J1374" s="39"/>
      <c r="K1374" s="39"/>
      <c r="L1374" s="39"/>
      <c r="M1374" s="39"/>
    </row>
    <row r="1375" spans="1:13" ht="91.5" customHeight="1" x14ac:dyDescent="0.2">
      <c r="A1375" s="909"/>
      <c r="B1375" s="1324"/>
      <c r="C1375" s="63" t="s">
        <v>304</v>
      </c>
      <c r="D1375" s="30">
        <v>0</v>
      </c>
      <c r="E1375" s="30">
        <v>0</v>
      </c>
      <c r="F1375" s="46">
        <v>0</v>
      </c>
      <c r="G1375" s="219"/>
      <c r="H1375" s="30">
        <v>0</v>
      </c>
      <c r="I1375" s="161"/>
      <c r="J1375" s="39"/>
      <c r="K1375" s="39"/>
      <c r="L1375" s="39"/>
      <c r="M1375" s="39"/>
    </row>
    <row r="1376" spans="1:13" ht="56.25" customHeight="1" x14ac:dyDescent="0.2">
      <c r="A1376" s="910"/>
      <c r="B1376" s="1325"/>
      <c r="C1376" s="63" t="s">
        <v>97</v>
      </c>
      <c r="D1376" s="30">
        <v>0</v>
      </c>
      <c r="E1376" s="30">
        <v>0</v>
      </c>
      <c r="F1376" s="46">
        <v>0</v>
      </c>
      <c r="G1376" s="219"/>
      <c r="H1376" s="30">
        <v>0</v>
      </c>
      <c r="I1376" s="161"/>
      <c r="J1376" s="39"/>
      <c r="K1376" s="39"/>
      <c r="L1376" s="39"/>
      <c r="M1376" s="39"/>
    </row>
    <row r="1377" spans="1:13" ht="15" customHeight="1" x14ac:dyDescent="0.2">
      <c r="A1377" s="878" t="s">
        <v>885</v>
      </c>
      <c r="B1377" s="1323" t="s">
        <v>854</v>
      </c>
      <c r="C1377" s="63" t="s">
        <v>1</v>
      </c>
      <c r="D1377" s="30">
        <v>0</v>
      </c>
      <c r="E1377" s="30">
        <v>0</v>
      </c>
      <c r="F1377" s="46">
        <v>0</v>
      </c>
      <c r="G1377" s="219"/>
      <c r="H1377" s="30">
        <v>0</v>
      </c>
      <c r="I1377" s="161"/>
      <c r="J1377" s="39"/>
      <c r="K1377" s="39"/>
      <c r="L1377" s="39"/>
      <c r="M1377" s="39"/>
    </row>
    <row r="1378" spans="1:13" ht="45" x14ac:dyDescent="0.2">
      <c r="A1378" s="909"/>
      <c r="B1378" s="1324"/>
      <c r="C1378" s="63" t="s">
        <v>304</v>
      </c>
      <c r="D1378" s="30">
        <v>0</v>
      </c>
      <c r="E1378" s="30">
        <v>0</v>
      </c>
      <c r="F1378" s="46">
        <v>0</v>
      </c>
      <c r="G1378" s="219"/>
      <c r="H1378" s="30">
        <v>0</v>
      </c>
      <c r="I1378" s="161"/>
      <c r="J1378" s="39"/>
      <c r="K1378" s="39"/>
      <c r="L1378" s="39"/>
      <c r="M1378" s="39"/>
    </row>
    <row r="1379" spans="1:13" ht="69.75" customHeight="1" x14ac:dyDescent="0.2">
      <c r="A1379" s="910"/>
      <c r="B1379" s="1325"/>
      <c r="C1379" s="63" t="s">
        <v>97</v>
      </c>
      <c r="D1379" s="30">
        <v>0</v>
      </c>
      <c r="E1379" s="30">
        <v>0</v>
      </c>
      <c r="F1379" s="46">
        <v>0</v>
      </c>
      <c r="G1379" s="219"/>
      <c r="H1379" s="30">
        <v>0</v>
      </c>
      <c r="I1379" s="161"/>
      <c r="J1379" s="39"/>
      <c r="K1379" s="39"/>
      <c r="L1379" s="39"/>
      <c r="M1379" s="39"/>
    </row>
    <row r="1380" spans="1:13" ht="15" customHeight="1" x14ac:dyDescent="0.2">
      <c r="A1380" s="878">
        <v>5</v>
      </c>
      <c r="B1380" s="912" t="s">
        <v>855</v>
      </c>
      <c r="C1380" s="63" t="s">
        <v>1</v>
      </c>
      <c r="D1380" s="30">
        <f>D1381+D1382</f>
        <v>325</v>
      </c>
      <c r="E1380" s="30">
        <f>E1381+E1382</f>
        <v>324.89</v>
      </c>
      <c r="F1380" s="46">
        <f>E1380/D1380*100</f>
        <v>99.966153846153844</v>
      </c>
      <c r="G1380" s="219"/>
      <c r="H1380" s="30">
        <f>H1381+H1382</f>
        <v>324.89</v>
      </c>
      <c r="I1380" s="161"/>
      <c r="J1380" s="39"/>
      <c r="K1380" s="39"/>
      <c r="L1380" s="39"/>
      <c r="M1380" s="39"/>
    </row>
    <row r="1381" spans="1:13" ht="45" x14ac:dyDescent="0.2">
      <c r="A1381" s="909"/>
      <c r="B1381" s="913"/>
      <c r="C1381" s="63" t="s">
        <v>304</v>
      </c>
      <c r="D1381" s="30">
        <f>D1384+D1396</f>
        <v>325</v>
      </c>
      <c r="E1381" s="30">
        <f>E1384+E1396</f>
        <v>324.89</v>
      </c>
      <c r="F1381" s="46">
        <f>E1381/D1381*100</f>
        <v>99.966153846153844</v>
      </c>
      <c r="G1381" s="219"/>
      <c r="H1381" s="30">
        <f>H1384+H1396</f>
        <v>324.89</v>
      </c>
      <c r="I1381" s="161"/>
      <c r="J1381" s="39"/>
      <c r="K1381" s="39"/>
      <c r="L1381" s="39"/>
      <c r="M1381" s="39"/>
    </row>
    <row r="1382" spans="1:13" ht="80.25" customHeight="1" x14ac:dyDescent="0.2">
      <c r="A1382" s="910"/>
      <c r="B1382" s="914"/>
      <c r="C1382" s="63" t="s">
        <v>97</v>
      </c>
      <c r="D1382" s="30">
        <f>D1385+D1397</f>
        <v>0</v>
      </c>
      <c r="E1382" s="30">
        <f>E1385+E1397</f>
        <v>0</v>
      </c>
      <c r="F1382" s="46">
        <v>0</v>
      </c>
      <c r="G1382" s="219"/>
      <c r="H1382" s="30">
        <f>H1385+H1397</f>
        <v>0</v>
      </c>
      <c r="I1382" s="161"/>
      <c r="J1382" s="39"/>
      <c r="K1382" s="39"/>
      <c r="L1382" s="39"/>
      <c r="M1382" s="39"/>
    </row>
    <row r="1383" spans="1:13" ht="15" customHeight="1" x14ac:dyDescent="0.2">
      <c r="A1383" s="878" t="s">
        <v>583</v>
      </c>
      <c r="B1383" s="1323" t="s">
        <v>856</v>
      </c>
      <c r="C1383" s="63" t="s">
        <v>1</v>
      </c>
      <c r="D1383" s="30">
        <f>D1384+D1385</f>
        <v>300</v>
      </c>
      <c r="E1383" s="30">
        <f>E1384+E1385</f>
        <v>299.89</v>
      </c>
      <c r="F1383" s="46">
        <f>E1383/D1383*100</f>
        <v>99.963333333333324</v>
      </c>
      <c r="G1383" s="219"/>
      <c r="H1383" s="30">
        <f>H1384+H1385</f>
        <v>299.89</v>
      </c>
      <c r="I1383" s="161"/>
      <c r="J1383" s="39"/>
      <c r="K1383" s="39"/>
      <c r="L1383" s="39"/>
      <c r="M1383" s="39"/>
    </row>
    <row r="1384" spans="1:13" ht="45" x14ac:dyDescent="0.2">
      <c r="A1384" s="909"/>
      <c r="B1384" s="1324"/>
      <c r="C1384" s="63" t="s">
        <v>304</v>
      </c>
      <c r="D1384" s="30">
        <f>D1387+D1390+D1393</f>
        <v>300</v>
      </c>
      <c r="E1384" s="30">
        <f>E1387+E1390+E1393</f>
        <v>299.89</v>
      </c>
      <c r="F1384" s="46">
        <f>E1384/D1384*100</f>
        <v>99.963333333333324</v>
      </c>
      <c r="G1384" s="219"/>
      <c r="H1384" s="30">
        <f>H1387+H1390+H1393</f>
        <v>299.89</v>
      </c>
      <c r="I1384" s="161"/>
      <c r="J1384" s="39"/>
      <c r="K1384" s="39"/>
      <c r="L1384" s="39"/>
      <c r="M1384" s="39"/>
    </row>
    <row r="1385" spans="1:13" x14ac:dyDescent="0.2">
      <c r="A1385" s="910"/>
      <c r="B1385" s="1325"/>
      <c r="C1385" s="63" t="s">
        <v>97</v>
      </c>
      <c r="D1385" s="30">
        <f>D1388+D1391+D1394</f>
        <v>0</v>
      </c>
      <c r="E1385" s="30">
        <f>E1388+E1391+E1394</f>
        <v>0</v>
      </c>
      <c r="F1385" s="46">
        <v>0</v>
      </c>
      <c r="G1385" s="219"/>
      <c r="H1385" s="30">
        <f>H1388+H1391+H1394</f>
        <v>0</v>
      </c>
      <c r="I1385" s="161"/>
      <c r="J1385" s="39"/>
      <c r="K1385" s="39"/>
      <c r="L1385" s="39"/>
      <c r="M1385" s="39"/>
    </row>
    <row r="1386" spans="1:13" ht="15" customHeight="1" x14ac:dyDescent="0.2">
      <c r="A1386" s="878" t="s">
        <v>585</v>
      </c>
      <c r="B1386" s="1323" t="s">
        <v>857</v>
      </c>
      <c r="C1386" s="63" t="s">
        <v>1</v>
      </c>
      <c r="D1386" s="30">
        <v>0</v>
      </c>
      <c r="E1386" s="30">
        <v>0</v>
      </c>
      <c r="F1386" s="46">
        <v>0</v>
      </c>
      <c r="G1386" s="219"/>
      <c r="H1386" s="30">
        <v>0</v>
      </c>
      <c r="I1386" s="161"/>
      <c r="J1386" s="39"/>
      <c r="K1386" s="39"/>
      <c r="L1386" s="39"/>
      <c r="M1386" s="39"/>
    </row>
    <row r="1387" spans="1:13" ht="45" x14ac:dyDescent="0.2">
      <c r="A1387" s="909"/>
      <c r="B1387" s="1324"/>
      <c r="C1387" s="63" t="s">
        <v>304</v>
      </c>
      <c r="D1387" s="30">
        <v>0</v>
      </c>
      <c r="E1387" s="30">
        <v>0</v>
      </c>
      <c r="F1387" s="46">
        <v>0</v>
      </c>
      <c r="G1387" s="219"/>
      <c r="H1387" s="30">
        <v>0</v>
      </c>
      <c r="I1387" s="161"/>
      <c r="J1387" s="39"/>
      <c r="K1387" s="39"/>
      <c r="L1387" s="39"/>
      <c r="M1387" s="39"/>
    </row>
    <row r="1388" spans="1:13" ht="52.5" customHeight="1" x14ac:dyDescent="0.2">
      <c r="A1388" s="910"/>
      <c r="B1388" s="1325"/>
      <c r="C1388" s="63" t="s">
        <v>97</v>
      </c>
      <c r="D1388" s="30">
        <v>0</v>
      </c>
      <c r="E1388" s="30">
        <v>0</v>
      </c>
      <c r="F1388" s="46">
        <v>0</v>
      </c>
      <c r="G1388" s="219"/>
      <c r="H1388" s="30">
        <v>0</v>
      </c>
      <c r="I1388" s="161"/>
      <c r="J1388" s="39"/>
      <c r="K1388" s="39"/>
      <c r="L1388" s="39"/>
      <c r="M1388" s="39"/>
    </row>
    <row r="1389" spans="1:13" ht="15" customHeight="1" x14ac:dyDescent="0.2">
      <c r="A1389" s="878" t="s">
        <v>587</v>
      </c>
      <c r="B1389" s="1323" t="s">
        <v>858</v>
      </c>
      <c r="C1389" s="63" t="s">
        <v>1</v>
      </c>
      <c r="D1389" s="30">
        <v>0</v>
      </c>
      <c r="E1389" s="30">
        <v>0</v>
      </c>
      <c r="F1389" s="46">
        <v>0</v>
      </c>
      <c r="G1389" s="219"/>
      <c r="H1389" s="30">
        <v>0</v>
      </c>
      <c r="I1389" s="161"/>
      <c r="J1389" s="39"/>
      <c r="K1389" s="39"/>
      <c r="L1389" s="39"/>
      <c r="M1389" s="39"/>
    </row>
    <row r="1390" spans="1:13" ht="45" x14ac:dyDescent="0.2">
      <c r="A1390" s="909"/>
      <c r="B1390" s="1324"/>
      <c r="C1390" s="63" t="s">
        <v>304</v>
      </c>
      <c r="D1390" s="30">
        <v>0</v>
      </c>
      <c r="E1390" s="30">
        <v>0</v>
      </c>
      <c r="F1390" s="46">
        <v>0</v>
      </c>
      <c r="G1390" s="219"/>
      <c r="H1390" s="30">
        <v>0</v>
      </c>
      <c r="I1390" s="161"/>
      <c r="J1390" s="39"/>
      <c r="K1390" s="39"/>
      <c r="L1390" s="39"/>
      <c r="M1390" s="39"/>
    </row>
    <row r="1391" spans="1:13" x14ac:dyDescent="0.2">
      <c r="A1391" s="910"/>
      <c r="B1391" s="1325"/>
      <c r="C1391" s="63" t="s">
        <v>97</v>
      </c>
      <c r="D1391" s="30">
        <v>0</v>
      </c>
      <c r="E1391" s="30">
        <v>0</v>
      </c>
      <c r="F1391" s="46">
        <v>0</v>
      </c>
      <c r="G1391" s="219"/>
      <c r="H1391" s="30">
        <v>0</v>
      </c>
      <c r="I1391" s="161"/>
      <c r="J1391" s="39"/>
      <c r="K1391" s="39"/>
      <c r="L1391" s="39"/>
      <c r="M1391" s="39"/>
    </row>
    <row r="1392" spans="1:13" ht="45" customHeight="1" x14ac:dyDescent="0.2">
      <c r="A1392" s="878" t="s">
        <v>886</v>
      </c>
      <c r="B1392" s="1323" t="s">
        <v>859</v>
      </c>
      <c r="C1392" s="63" t="s">
        <v>1</v>
      </c>
      <c r="D1392" s="30">
        <f>SUM(D1393:D1394)</f>
        <v>300</v>
      </c>
      <c r="E1392" s="30">
        <f>SUM(E1393:E1394)</f>
        <v>299.89</v>
      </c>
      <c r="F1392" s="46">
        <f>E1392/D1392*100</f>
        <v>99.963333333333324</v>
      </c>
      <c r="G1392" s="219"/>
      <c r="H1392" s="30">
        <f>SUM(H1393:H1394)</f>
        <v>299.89</v>
      </c>
      <c r="I1392" s="161"/>
      <c r="J1392" s="39"/>
      <c r="K1392" s="39"/>
      <c r="L1392" s="39"/>
      <c r="M1392" s="39"/>
    </row>
    <row r="1393" spans="1:13" ht="45" customHeight="1" x14ac:dyDescent="0.2">
      <c r="A1393" s="909"/>
      <c r="B1393" s="1324"/>
      <c r="C1393" s="63" t="s">
        <v>304</v>
      </c>
      <c r="D1393" s="30">
        <v>300</v>
      </c>
      <c r="E1393" s="30">
        <v>299.89</v>
      </c>
      <c r="F1393" s="46">
        <f>E1393/D1393*100</f>
        <v>99.963333333333324</v>
      </c>
      <c r="G1393" s="219" t="s">
        <v>1699</v>
      </c>
      <c r="H1393" s="30">
        <v>299.89</v>
      </c>
      <c r="I1393" s="161" t="s">
        <v>1282</v>
      </c>
      <c r="J1393" s="39"/>
      <c r="K1393" s="39"/>
      <c r="L1393" s="39"/>
      <c r="M1393" s="39"/>
    </row>
    <row r="1394" spans="1:13" ht="107.25" customHeight="1" x14ac:dyDescent="0.2">
      <c r="A1394" s="910"/>
      <c r="B1394" s="1325"/>
      <c r="C1394" s="63" t="s">
        <v>97</v>
      </c>
      <c r="D1394" s="30">
        <v>0</v>
      </c>
      <c r="E1394" s="30">
        <v>0</v>
      </c>
      <c r="F1394" s="46">
        <v>0</v>
      </c>
      <c r="G1394" s="219"/>
      <c r="H1394" s="30">
        <v>0</v>
      </c>
      <c r="I1394" s="161"/>
      <c r="J1394" s="39"/>
      <c r="K1394" s="39"/>
      <c r="L1394" s="39"/>
      <c r="M1394" s="39"/>
    </row>
    <row r="1395" spans="1:13" x14ac:dyDescent="0.2">
      <c r="A1395" s="878" t="s">
        <v>887</v>
      </c>
      <c r="B1395" s="1323" t="s">
        <v>860</v>
      </c>
      <c r="C1395" s="63" t="s">
        <v>1</v>
      </c>
      <c r="D1395" s="30">
        <f t="shared" ref="D1395:E1397" si="148">D1398</f>
        <v>25</v>
      </c>
      <c r="E1395" s="30">
        <f t="shared" si="148"/>
        <v>25</v>
      </c>
      <c r="F1395" s="46">
        <f>E1395/D1395*100</f>
        <v>100</v>
      </c>
      <c r="G1395" s="219"/>
      <c r="H1395" s="30">
        <f>H1398</f>
        <v>25</v>
      </c>
      <c r="I1395" s="161"/>
      <c r="J1395" s="39"/>
      <c r="K1395" s="39"/>
      <c r="L1395" s="39"/>
      <c r="M1395" s="39"/>
    </row>
    <row r="1396" spans="1:13" ht="45" x14ac:dyDescent="0.2">
      <c r="A1396" s="909"/>
      <c r="B1396" s="1324"/>
      <c r="C1396" s="63" t="s">
        <v>304</v>
      </c>
      <c r="D1396" s="30">
        <f t="shared" si="148"/>
        <v>25</v>
      </c>
      <c r="E1396" s="30">
        <f t="shared" si="148"/>
        <v>25</v>
      </c>
      <c r="F1396" s="46">
        <f>E1396/D1396*100</f>
        <v>100</v>
      </c>
      <c r="G1396" s="219"/>
      <c r="H1396" s="30">
        <f>H1399</f>
        <v>25</v>
      </c>
      <c r="I1396" s="161"/>
      <c r="J1396" s="39"/>
      <c r="K1396" s="39"/>
      <c r="L1396" s="39"/>
      <c r="M1396" s="39"/>
    </row>
    <row r="1397" spans="1:13" ht="50.25" customHeight="1" x14ac:dyDescent="0.2">
      <c r="A1397" s="910"/>
      <c r="B1397" s="1325"/>
      <c r="C1397" s="63" t="s">
        <v>97</v>
      </c>
      <c r="D1397" s="30">
        <f t="shared" si="148"/>
        <v>0</v>
      </c>
      <c r="E1397" s="30">
        <f t="shared" si="148"/>
        <v>0</v>
      </c>
      <c r="F1397" s="46">
        <v>0</v>
      </c>
      <c r="G1397" s="219"/>
      <c r="H1397" s="30">
        <f>H1400</f>
        <v>0</v>
      </c>
      <c r="I1397" s="161"/>
      <c r="J1397" s="39"/>
      <c r="K1397" s="39"/>
      <c r="L1397" s="39"/>
      <c r="M1397" s="39"/>
    </row>
    <row r="1398" spans="1:13" ht="150.75" customHeight="1" x14ac:dyDescent="0.2">
      <c r="A1398" s="878" t="s">
        <v>888</v>
      </c>
      <c r="B1398" s="1323" t="s">
        <v>861</v>
      </c>
      <c r="C1398" s="63" t="s">
        <v>1</v>
      </c>
      <c r="D1398" s="30">
        <f>SUM(D1399:D1400)</f>
        <v>25</v>
      </c>
      <c r="E1398" s="30">
        <f>SUM(E1399:E1400)</f>
        <v>25</v>
      </c>
      <c r="F1398" s="46">
        <f>E1398/D1398*100</f>
        <v>100</v>
      </c>
      <c r="G1398" s="1535" t="s">
        <v>1700</v>
      </c>
      <c r="H1398" s="30">
        <f>SUM(H1399:H1400)</f>
        <v>25</v>
      </c>
      <c r="I1398" s="932" t="s">
        <v>1282</v>
      </c>
      <c r="J1398" s="39"/>
      <c r="K1398" s="39"/>
      <c r="L1398" s="39"/>
      <c r="M1398" s="39"/>
    </row>
    <row r="1399" spans="1:13" ht="68.25" customHeight="1" x14ac:dyDescent="0.2">
      <c r="A1399" s="909"/>
      <c r="B1399" s="1324"/>
      <c r="C1399" s="63" t="s">
        <v>304</v>
      </c>
      <c r="D1399" s="30">
        <v>25</v>
      </c>
      <c r="E1399" s="30">
        <v>25</v>
      </c>
      <c r="F1399" s="46">
        <f>E1399/D1399*100</f>
        <v>100</v>
      </c>
      <c r="G1399" s="1537"/>
      <c r="H1399" s="30">
        <v>25</v>
      </c>
      <c r="I1399" s="933"/>
      <c r="J1399" s="39"/>
      <c r="K1399" s="39"/>
      <c r="L1399" s="39"/>
      <c r="M1399" s="39"/>
    </row>
    <row r="1400" spans="1:13" ht="301.5" customHeight="1" x14ac:dyDescent="0.2">
      <c r="A1400" s="910"/>
      <c r="B1400" s="1324"/>
      <c r="C1400" s="34" t="s">
        <v>97</v>
      </c>
      <c r="D1400" s="69">
        <v>0</v>
      </c>
      <c r="E1400" s="69">
        <v>0</v>
      </c>
      <c r="F1400" s="215">
        <v>0</v>
      </c>
      <c r="G1400" s="219"/>
      <c r="H1400" s="69">
        <v>0</v>
      </c>
      <c r="I1400" s="163"/>
      <c r="J1400" s="39"/>
      <c r="K1400" s="39"/>
      <c r="L1400" s="39"/>
      <c r="M1400" s="39"/>
    </row>
    <row r="1401" spans="1:13" ht="27.75" customHeight="1" x14ac:dyDescent="0.25">
      <c r="A1401" s="1119" t="s">
        <v>782</v>
      </c>
      <c r="B1401" s="1120"/>
      <c r="C1401" s="1120"/>
      <c r="D1401" s="1120"/>
      <c r="E1401" s="1120"/>
      <c r="F1401" s="1120"/>
      <c r="G1401" s="1120"/>
      <c r="H1401" s="1120"/>
      <c r="I1401" s="1120"/>
      <c r="J1401" s="629"/>
      <c r="K1401" s="39"/>
      <c r="L1401" s="39"/>
      <c r="M1401" s="39"/>
    </row>
    <row r="1402" spans="1:13" ht="15" customHeight="1" x14ac:dyDescent="0.2">
      <c r="A1402" s="896"/>
      <c r="B1402" s="927" t="s">
        <v>306</v>
      </c>
      <c r="C1402" s="247" t="s">
        <v>267</v>
      </c>
      <c r="D1402" s="141">
        <f>D1403+D1404+D1405+D1406</f>
        <v>139095.18</v>
      </c>
      <c r="E1402" s="141">
        <f>E1403+E1404+E1405+E1406</f>
        <v>124232.22999999998</v>
      </c>
      <c r="F1402" s="287">
        <f>E1402/D1402*100</f>
        <v>89.314547060509213</v>
      </c>
      <c r="G1402" s="288"/>
      <c r="H1402" s="141">
        <f>H1403+H1404+H1405+H1406</f>
        <v>124232.22999999998</v>
      </c>
      <c r="I1402" s="249"/>
      <c r="J1402" s="39"/>
      <c r="K1402" s="39"/>
      <c r="L1402" s="39"/>
      <c r="M1402" s="39"/>
    </row>
    <row r="1403" spans="1:13" ht="42.75" x14ac:dyDescent="0.2">
      <c r="A1403" s="897"/>
      <c r="B1403" s="927"/>
      <c r="C1403" s="711" t="s">
        <v>8</v>
      </c>
      <c r="D1403" s="142">
        <f t="shared" ref="D1403:E1406" si="149">D1409+D1440+D1481+D1507+D1559</f>
        <v>1409.1</v>
      </c>
      <c r="E1403" s="142">
        <f t="shared" si="149"/>
        <v>1409</v>
      </c>
      <c r="F1403" s="287">
        <f>E1403/D1403*100</f>
        <v>99.9929032715918</v>
      </c>
      <c r="G1403" s="288"/>
      <c r="H1403" s="142">
        <f>H1409+H1440+H1481+H1507+H1559</f>
        <v>1409</v>
      </c>
      <c r="I1403" s="249"/>
      <c r="J1403" s="39"/>
      <c r="K1403" s="39"/>
      <c r="L1403" s="39"/>
      <c r="M1403" s="39"/>
    </row>
    <row r="1404" spans="1:13" ht="57" x14ac:dyDescent="0.2">
      <c r="A1404" s="897"/>
      <c r="B1404" s="927"/>
      <c r="C1404" s="250" t="s">
        <v>2</v>
      </c>
      <c r="D1404" s="142">
        <f t="shared" si="149"/>
        <v>70159.8</v>
      </c>
      <c r="E1404" s="142">
        <f t="shared" si="149"/>
        <v>66148.849999999991</v>
      </c>
      <c r="F1404" s="287">
        <f>E1404/D1404*100</f>
        <v>94.283122243792022</v>
      </c>
      <c r="G1404" s="289"/>
      <c r="H1404" s="142">
        <f>H1410+H1441+H1482+H1508+H1560</f>
        <v>66148.849999999991</v>
      </c>
      <c r="I1404" s="252"/>
      <c r="J1404" s="39"/>
      <c r="K1404" s="39"/>
      <c r="L1404" s="39"/>
      <c r="M1404" s="39"/>
    </row>
    <row r="1405" spans="1:13" ht="71.25" x14ac:dyDescent="0.2">
      <c r="A1405" s="897"/>
      <c r="B1405" s="927"/>
      <c r="C1405" s="250" t="s">
        <v>3</v>
      </c>
      <c r="D1405" s="142">
        <f t="shared" si="149"/>
        <v>51317.1</v>
      </c>
      <c r="E1405" s="142">
        <f t="shared" si="149"/>
        <v>50994.979999999996</v>
      </c>
      <c r="F1405" s="287">
        <f>E1405/D1405*100</f>
        <v>99.372295004978838</v>
      </c>
      <c r="G1405" s="288"/>
      <c r="H1405" s="142">
        <f>H1411+H1442+H1483+H1509+H1561</f>
        <v>50994.979999999996</v>
      </c>
      <c r="I1405" s="252"/>
      <c r="J1405" s="39"/>
      <c r="K1405" s="39"/>
      <c r="L1405" s="39"/>
      <c r="M1405" s="39"/>
    </row>
    <row r="1406" spans="1:13" ht="28.5" x14ac:dyDescent="0.2">
      <c r="A1406" s="898"/>
      <c r="B1406" s="1644"/>
      <c r="C1406" s="710" t="s">
        <v>97</v>
      </c>
      <c r="D1406" s="142">
        <f t="shared" si="149"/>
        <v>16209.18</v>
      </c>
      <c r="E1406" s="142">
        <f t="shared" si="149"/>
        <v>5679.4</v>
      </c>
      <c r="F1406" s="287">
        <f>E1406/D1406*100</f>
        <v>35.038169728511868</v>
      </c>
      <c r="G1406" s="290"/>
      <c r="H1406" s="142">
        <f>H1412+H1443+H1484+H1510+H1562</f>
        <v>5679.4</v>
      </c>
      <c r="I1406" s="291"/>
      <c r="J1406" s="39"/>
      <c r="K1406" s="39"/>
      <c r="L1406" s="39"/>
      <c r="M1406" s="39"/>
    </row>
    <row r="1407" spans="1:13" ht="26.25" customHeight="1" x14ac:dyDescent="0.2">
      <c r="A1407" s="1116" t="s">
        <v>1246</v>
      </c>
      <c r="B1407" s="1117"/>
      <c r="C1407" s="1117"/>
      <c r="D1407" s="1117"/>
      <c r="E1407" s="1117"/>
      <c r="F1407" s="1117"/>
      <c r="G1407" s="1117"/>
      <c r="H1407" s="1117"/>
      <c r="I1407" s="1118"/>
      <c r="J1407" s="39"/>
      <c r="K1407" s="39"/>
      <c r="L1407" s="39"/>
      <c r="M1407" s="39"/>
    </row>
    <row r="1408" spans="1:13" ht="15" customHeight="1" x14ac:dyDescent="0.2">
      <c r="A1408" s="896"/>
      <c r="B1408" s="926" t="s">
        <v>54</v>
      </c>
      <c r="C1408" s="247" t="s">
        <v>267</v>
      </c>
      <c r="D1408" s="143">
        <f>D1409+D1410+D1411+D1412</f>
        <v>18955.38</v>
      </c>
      <c r="E1408" s="143">
        <f>E1409+E1410+E1411+E1412</f>
        <v>8425.2000000000007</v>
      </c>
      <c r="F1408" s="287">
        <f t="shared" ref="F1408:F1422" si="150">E1408/D1408*100</f>
        <v>44.447539432076802</v>
      </c>
      <c r="G1408" s="288"/>
      <c r="H1408" s="143">
        <f>H1409+H1410+H1411+H1412</f>
        <v>8425.2000000000007</v>
      </c>
      <c r="I1408" s="249"/>
      <c r="J1408" s="39"/>
      <c r="K1408" s="39"/>
      <c r="L1408" s="39"/>
      <c r="M1408" s="39"/>
    </row>
    <row r="1409" spans="1:13" ht="42.75" x14ac:dyDescent="0.2">
      <c r="A1409" s="897"/>
      <c r="B1409" s="927"/>
      <c r="C1409" s="711" t="s">
        <v>8</v>
      </c>
      <c r="D1409" s="144">
        <f t="shared" ref="D1409:E1412" si="151">D1414</f>
        <v>428.4</v>
      </c>
      <c r="E1409" s="144">
        <f t="shared" si="151"/>
        <v>428.4</v>
      </c>
      <c r="F1409" s="287">
        <f t="shared" si="150"/>
        <v>100</v>
      </c>
      <c r="G1409" s="288"/>
      <c r="H1409" s="144">
        <f>H1414</f>
        <v>428.4</v>
      </c>
      <c r="I1409" s="252"/>
      <c r="J1409" s="39"/>
      <c r="K1409" s="39"/>
      <c r="L1409" s="39"/>
      <c r="M1409" s="39"/>
    </row>
    <row r="1410" spans="1:13" ht="57" x14ac:dyDescent="0.2">
      <c r="A1410" s="897"/>
      <c r="B1410" s="927"/>
      <c r="C1410" s="250" t="s">
        <v>2</v>
      </c>
      <c r="D1410" s="144">
        <f t="shared" si="151"/>
        <v>1158.8</v>
      </c>
      <c r="E1410" s="144">
        <f t="shared" si="151"/>
        <v>1158.7</v>
      </c>
      <c r="F1410" s="287">
        <f t="shared" si="150"/>
        <v>99.991370383155001</v>
      </c>
      <c r="G1410" s="288"/>
      <c r="H1410" s="144">
        <f t="shared" ref="H1410:H1412" si="152">H1415</f>
        <v>1158.7</v>
      </c>
      <c r="I1410" s="252"/>
      <c r="J1410" s="39"/>
      <c r="K1410" s="39"/>
      <c r="L1410" s="39"/>
      <c r="M1410" s="39"/>
    </row>
    <row r="1411" spans="1:13" ht="71.25" x14ac:dyDescent="0.2">
      <c r="A1411" s="897"/>
      <c r="B1411" s="927"/>
      <c r="C1411" s="250" t="s">
        <v>3</v>
      </c>
      <c r="D1411" s="144">
        <f t="shared" si="151"/>
        <v>1159</v>
      </c>
      <c r="E1411" s="144">
        <f t="shared" si="151"/>
        <v>1158.7</v>
      </c>
      <c r="F1411" s="287">
        <f t="shared" si="150"/>
        <v>99.974115616911135</v>
      </c>
      <c r="G1411" s="289"/>
      <c r="H1411" s="144">
        <f t="shared" si="152"/>
        <v>1158.7</v>
      </c>
      <c r="I1411" s="252"/>
      <c r="J1411" s="39"/>
      <c r="K1411" s="39"/>
      <c r="L1411" s="39"/>
      <c r="M1411" s="39"/>
    </row>
    <row r="1412" spans="1:13" ht="28.5" x14ac:dyDescent="0.2">
      <c r="A1412" s="898"/>
      <c r="B1412" s="928"/>
      <c r="C1412" s="250" t="s">
        <v>97</v>
      </c>
      <c r="D1412" s="144">
        <f t="shared" si="151"/>
        <v>16209.18</v>
      </c>
      <c r="E1412" s="144">
        <f t="shared" si="151"/>
        <v>5679.4</v>
      </c>
      <c r="F1412" s="287">
        <f t="shared" si="150"/>
        <v>35.038169728511868</v>
      </c>
      <c r="G1412" s="292"/>
      <c r="H1412" s="144">
        <f t="shared" si="152"/>
        <v>5679.4</v>
      </c>
      <c r="I1412" s="252"/>
      <c r="J1412" s="39"/>
      <c r="K1412" s="39"/>
      <c r="L1412" s="39"/>
      <c r="M1412" s="39"/>
    </row>
    <row r="1413" spans="1:13" ht="15" customHeight="1" x14ac:dyDescent="0.2">
      <c r="A1413" s="919">
        <v>1</v>
      </c>
      <c r="B1413" s="1641" t="s">
        <v>307</v>
      </c>
      <c r="C1413" s="256" t="s">
        <v>267</v>
      </c>
      <c r="D1413" s="145">
        <f>D1414+D1415+D1416+D1417</f>
        <v>18955.38</v>
      </c>
      <c r="E1413" s="145">
        <f>E1414+E1415+E1416+E1417</f>
        <v>8425.2000000000007</v>
      </c>
      <c r="F1413" s="281">
        <f t="shared" si="150"/>
        <v>44.447539432076802</v>
      </c>
      <c r="G1413" s="484"/>
      <c r="H1413" s="145">
        <f>H1414+H1415+H1416+H1417</f>
        <v>8425.2000000000007</v>
      </c>
      <c r="I1413" s="259"/>
      <c r="J1413" s="39"/>
      <c r="K1413" s="39"/>
      <c r="L1413" s="39"/>
      <c r="M1413" s="39"/>
    </row>
    <row r="1414" spans="1:13" ht="44.25" customHeight="1" x14ac:dyDescent="0.2">
      <c r="A1414" s="893"/>
      <c r="B1414" s="1641"/>
      <c r="C1414" s="682" t="s">
        <v>8</v>
      </c>
      <c r="D1414" s="145">
        <f>D1419</f>
        <v>428.4</v>
      </c>
      <c r="E1414" s="145">
        <f>E1419</f>
        <v>428.4</v>
      </c>
      <c r="F1414" s="281">
        <f t="shared" si="150"/>
        <v>100</v>
      </c>
      <c r="G1414" s="709"/>
      <c r="H1414" s="145">
        <f>H1419</f>
        <v>428.4</v>
      </c>
      <c r="I1414" s="259"/>
      <c r="J1414" s="39"/>
      <c r="K1414" s="39"/>
      <c r="L1414" s="39"/>
      <c r="M1414" s="39"/>
    </row>
    <row r="1415" spans="1:13" ht="45" x14ac:dyDescent="0.2">
      <c r="A1415" s="893"/>
      <c r="B1415" s="1641"/>
      <c r="C1415" s="260" t="s">
        <v>2</v>
      </c>
      <c r="D1415" s="145">
        <f t="shared" ref="D1415:E1417" si="153">D1420</f>
        <v>1158.8</v>
      </c>
      <c r="E1415" s="145">
        <f t="shared" si="153"/>
        <v>1158.7</v>
      </c>
      <c r="F1415" s="281">
        <f t="shared" si="150"/>
        <v>99.991370383155001</v>
      </c>
      <c r="G1415" s="676"/>
      <c r="H1415" s="145">
        <f t="shared" ref="H1415:H1417" si="154">H1420</f>
        <v>1158.7</v>
      </c>
      <c r="I1415" s="259"/>
      <c r="J1415" s="39"/>
      <c r="K1415" s="39"/>
      <c r="L1415" s="39"/>
      <c r="M1415" s="39"/>
    </row>
    <row r="1416" spans="1:13" ht="67.5" customHeight="1" x14ac:dyDescent="0.2">
      <c r="A1416" s="893"/>
      <c r="B1416" s="1641"/>
      <c r="C1416" s="260" t="s">
        <v>3</v>
      </c>
      <c r="D1416" s="145">
        <f t="shared" si="153"/>
        <v>1159</v>
      </c>
      <c r="E1416" s="145">
        <f t="shared" si="153"/>
        <v>1158.7</v>
      </c>
      <c r="F1416" s="281">
        <f t="shared" si="150"/>
        <v>99.974115616911135</v>
      </c>
      <c r="G1416" s="709"/>
      <c r="H1416" s="145">
        <f t="shared" si="154"/>
        <v>1158.7</v>
      </c>
      <c r="I1416" s="259"/>
      <c r="J1416" s="39"/>
      <c r="K1416" s="39"/>
      <c r="L1416" s="39"/>
      <c r="M1416" s="39"/>
    </row>
    <row r="1417" spans="1:13" ht="45" x14ac:dyDescent="0.2">
      <c r="A1417" s="894"/>
      <c r="B1417" s="1641"/>
      <c r="C1417" s="260" t="s">
        <v>97</v>
      </c>
      <c r="D1417" s="145">
        <f t="shared" si="153"/>
        <v>16209.18</v>
      </c>
      <c r="E1417" s="145">
        <f t="shared" si="153"/>
        <v>5679.4</v>
      </c>
      <c r="F1417" s="281">
        <f t="shared" si="150"/>
        <v>35.038169728511868</v>
      </c>
      <c r="G1417" s="708"/>
      <c r="H1417" s="145">
        <f t="shared" si="154"/>
        <v>5679.4</v>
      </c>
      <c r="I1417" s="605" t="s">
        <v>889</v>
      </c>
      <c r="J1417" s="39"/>
      <c r="K1417" s="39"/>
      <c r="L1417" s="39"/>
      <c r="M1417" s="39"/>
    </row>
    <row r="1418" spans="1:13" ht="81" customHeight="1" x14ac:dyDescent="0.2">
      <c r="A1418" s="919" t="s">
        <v>11</v>
      </c>
      <c r="B1418" s="1124" t="s">
        <v>308</v>
      </c>
      <c r="C1418" s="261" t="s">
        <v>267</v>
      </c>
      <c r="D1418" s="145">
        <f>D1419+D1420+D1421+D1422</f>
        <v>18955.38</v>
      </c>
      <c r="E1418" s="145">
        <f>E1419+E1420+E1421+E1422</f>
        <v>8425.2000000000007</v>
      </c>
      <c r="F1418" s="296">
        <f t="shared" si="150"/>
        <v>44.447539432076802</v>
      </c>
      <c r="G1418" s="606"/>
      <c r="H1418" s="145">
        <f>H1419+H1420+H1421+H1422</f>
        <v>8425.2000000000007</v>
      </c>
      <c r="I1418" s="259"/>
      <c r="J1418" s="39"/>
      <c r="K1418" s="39"/>
      <c r="L1418" s="39"/>
      <c r="M1418" s="39"/>
    </row>
    <row r="1419" spans="1:13" ht="45" x14ac:dyDescent="0.2">
      <c r="A1419" s="893"/>
      <c r="B1419" s="1642"/>
      <c r="C1419" s="719" t="s">
        <v>8</v>
      </c>
      <c r="D1419" s="145">
        <f t="shared" ref="D1419:E1422" si="155">D1429+D1434</f>
        <v>428.4</v>
      </c>
      <c r="E1419" s="145">
        <f t="shared" si="155"/>
        <v>428.4</v>
      </c>
      <c r="F1419" s="296">
        <f t="shared" si="150"/>
        <v>100</v>
      </c>
      <c r="G1419" s="606"/>
      <c r="H1419" s="145">
        <f>H1429+H1434</f>
        <v>428.4</v>
      </c>
      <c r="I1419" s="259"/>
      <c r="J1419" s="39"/>
      <c r="K1419" s="39"/>
      <c r="L1419" s="39"/>
      <c r="M1419" s="39"/>
    </row>
    <row r="1420" spans="1:13" ht="57.75" customHeight="1" x14ac:dyDescent="0.2">
      <c r="A1420" s="893"/>
      <c r="B1420" s="1642"/>
      <c r="C1420" s="293" t="s">
        <v>2</v>
      </c>
      <c r="D1420" s="145">
        <f t="shared" si="155"/>
        <v>1158.8</v>
      </c>
      <c r="E1420" s="145">
        <f t="shared" si="155"/>
        <v>1158.7</v>
      </c>
      <c r="F1420" s="296">
        <f t="shared" si="150"/>
        <v>99.991370383155001</v>
      </c>
      <c r="G1420" s="606"/>
      <c r="H1420" s="145">
        <f>H1430+H1435</f>
        <v>1158.7</v>
      </c>
      <c r="I1420" s="259"/>
      <c r="J1420" s="39"/>
      <c r="K1420" s="39"/>
      <c r="L1420" s="39"/>
      <c r="M1420" s="39"/>
    </row>
    <row r="1421" spans="1:13" ht="45" x14ac:dyDescent="0.2">
      <c r="A1421" s="893"/>
      <c r="B1421" s="1642"/>
      <c r="C1421" s="293" t="s">
        <v>3</v>
      </c>
      <c r="D1421" s="145">
        <f t="shared" si="155"/>
        <v>1159</v>
      </c>
      <c r="E1421" s="145">
        <f t="shared" si="155"/>
        <v>1158.7</v>
      </c>
      <c r="F1421" s="296">
        <f t="shared" si="150"/>
        <v>99.974115616911135</v>
      </c>
      <c r="G1421" s="606"/>
      <c r="H1421" s="145">
        <f>H1431+H1436</f>
        <v>1158.7</v>
      </c>
      <c r="I1421" s="259"/>
      <c r="J1421" s="39"/>
      <c r="K1421" s="39"/>
      <c r="L1421" s="39"/>
      <c r="M1421" s="39"/>
    </row>
    <row r="1422" spans="1:13" x14ac:dyDescent="0.2">
      <c r="A1422" s="894"/>
      <c r="B1422" s="1643"/>
      <c r="C1422" s="293" t="s">
        <v>97</v>
      </c>
      <c r="D1422" s="145">
        <f t="shared" si="155"/>
        <v>16209.18</v>
      </c>
      <c r="E1422" s="145">
        <f t="shared" si="155"/>
        <v>5679.4</v>
      </c>
      <c r="F1422" s="296">
        <f t="shared" si="150"/>
        <v>35.038169728511868</v>
      </c>
      <c r="G1422" s="606"/>
      <c r="H1422" s="145">
        <f>H1432+H1437</f>
        <v>5679.4</v>
      </c>
      <c r="I1422" s="259"/>
      <c r="J1422" s="39"/>
      <c r="K1422" s="39"/>
      <c r="L1422" s="39"/>
      <c r="M1422" s="39"/>
    </row>
    <row r="1423" spans="1:13" ht="15" customHeight="1" x14ac:dyDescent="0.2">
      <c r="A1423" s="919" t="s">
        <v>12</v>
      </c>
      <c r="B1423" s="1053" t="s">
        <v>309</v>
      </c>
      <c r="C1423" s="261" t="s">
        <v>267</v>
      </c>
      <c r="D1423" s="1113" t="s">
        <v>310</v>
      </c>
      <c r="E1423" s="1114"/>
      <c r="F1423" s="1114"/>
      <c r="G1423" s="1637"/>
      <c r="H1423" s="1115"/>
      <c r="I1423" s="259"/>
      <c r="J1423" s="39"/>
      <c r="K1423" s="39"/>
      <c r="L1423" s="39"/>
      <c r="M1423" s="39"/>
    </row>
    <row r="1424" spans="1:13" ht="45" x14ac:dyDescent="0.2">
      <c r="A1424" s="893"/>
      <c r="B1424" s="1634"/>
      <c r="C1424" s="719" t="s">
        <v>8</v>
      </c>
      <c r="D1424" s="1113"/>
      <c r="E1424" s="1114"/>
      <c r="F1424" s="1114"/>
      <c r="G1424" s="1637"/>
      <c r="H1424" s="1115"/>
      <c r="I1424" s="259"/>
      <c r="J1424" s="39"/>
      <c r="K1424" s="39"/>
      <c r="L1424" s="39"/>
      <c r="M1424" s="39"/>
    </row>
    <row r="1425" spans="1:13" ht="45" x14ac:dyDescent="0.2">
      <c r="A1425" s="893"/>
      <c r="B1425" s="1634"/>
      <c r="C1425" s="293" t="s">
        <v>2</v>
      </c>
      <c r="D1425" s="1113"/>
      <c r="E1425" s="1114"/>
      <c r="F1425" s="1114"/>
      <c r="G1425" s="1637"/>
      <c r="H1425" s="1115"/>
      <c r="I1425" s="259"/>
      <c r="J1425" s="39"/>
      <c r="K1425" s="39"/>
      <c r="L1425" s="39"/>
      <c r="M1425" s="39"/>
    </row>
    <row r="1426" spans="1:13" ht="45" x14ac:dyDescent="0.2">
      <c r="A1426" s="893"/>
      <c r="B1426" s="1634"/>
      <c r="C1426" s="293" t="s">
        <v>3</v>
      </c>
      <c r="D1426" s="1113"/>
      <c r="E1426" s="1114"/>
      <c r="F1426" s="1114"/>
      <c r="G1426" s="1637"/>
      <c r="H1426" s="1115"/>
      <c r="I1426" s="259"/>
      <c r="J1426" s="39"/>
      <c r="K1426" s="39"/>
      <c r="L1426" s="39"/>
      <c r="M1426" s="39"/>
    </row>
    <row r="1427" spans="1:13" x14ac:dyDescent="0.2">
      <c r="A1427" s="894"/>
      <c r="B1427" s="1635"/>
      <c r="C1427" s="759" t="s">
        <v>97</v>
      </c>
      <c r="D1427" s="1113"/>
      <c r="E1427" s="1114"/>
      <c r="F1427" s="1114"/>
      <c r="G1427" s="1637"/>
      <c r="H1427" s="1115"/>
      <c r="I1427" s="259"/>
      <c r="J1427" s="39"/>
      <c r="K1427" s="39"/>
      <c r="L1427" s="39"/>
      <c r="M1427" s="39"/>
    </row>
    <row r="1428" spans="1:13" ht="15" customHeight="1" x14ac:dyDescent="0.2">
      <c r="A1428" s="919" t="s">
        <v>100</v>
      </c>
      <c r="B1428" s="1165" t="s">
        <v>311</v>
      </c>
      <c r="C1428" s="261" t="s">
        <v>267</v>
      </c>
      <c r="D1428" s="145">
        <f>D1429+D1430+D1431+D1432</f>
        <v>2746.2</v>
      </c>
      <c r="E1428" s="145">
        <f>E1429+E1430+E1431+E1432</f>
        <v>2745.8</v>
      </c>
      <c r="F1428" s="254">
        <f>E1428/D1428*100</f>
        <v>99.985434418469168</v>
      </c>
      <c r="G1428" s="1638" t="s">
        <v>1313</v>
      </c>
      <c r="H1428" s="145">
        <f>H1429+H1430+H1431+H1432</f>
        <v>2745.8</v>
      </c>
      <c r="I1428" s="1394" t="s">
        <v>1211</v>
      </c>
      <c r="J1428" s="39"/>
      <c r="K1428" s="39"/>
      <c r="L1428" s="39"/>
      <c r="M1428" s="39"/>
    </row>
    <row r="1429" spans="1:13" ht="45" x14ac:dyDescent="0.2">
      <c r="A1429" s="893"/>
      <c r="B1429" s="1168"/>
      <c r="C1429" s="719" t="s">
        <v>8</v>
      </c>
      <c r="D1429" s="145">
        <v>428.4</v>
      </c>
      <c r="E1429" s="267">
        <v>428.4</v>
      </c>
      <c r="F1429" s="281">
        <f>E1429/D1429*100</f>
        <v>100</v>
      </c>
      <c r="G1429" s="1639"/>
      <c r="H1429" s="267">
        <v>428.4</v>
      </c>
      <c r="I1429" s="1103"/>
      <c r="J1429" s="39"/>
      <c r="K1429" s="39"/>
      <c r="L1429" s="39"/>
      <c r="M1429" s="39"/>
    </row>
    <row r="1430" spans="1:13" ht="45" x14ac:dyDescent="0.2">
      <c r="A1430" s="893"/>
      <c r="B1430" s="1168"/>
      <c r="C1430" s="293" t="s">
        <v>2</v>
      </c>
      <c r="D1430" s="145">
        <v>1158.8</v>
      </c>
      <c r="E1430" s="267">
        <v>1158.7</v>
      </c>
      <c r="F1430" s="281">
        <f>E1430/D1430*100</f>
        <v>99.991370383155001</v>
      </c>
      <c r="G1430" s="1639"/>
      <c r="H1430" s="267">
        <v>1158.7</v>
      </c>
      <c r="I1430" s="1103"/>
      <c r="J1430" s="39"/>
      <c r="K1430" s="39"/>
      <c r="L1430" s="39"/>
      <c r="M1430" s="39"/>
    </row>
    <row r="1431" spans="1:13" ht="45" x14ac:dyDescent="0.2">
      <c r="A1431" s="893"/>
      <c r="B1431" s="1168"/>
      <c r="C1431" s="293" t="s">
        <v>3</v>
      </c>
      <c r="D1431" s="145">
        <v>1159</v>
      </c>
      <c r="E1431" s="267">
        <v>1158.7</v>
      </c>
      <c r="F1431" s="281">
        <f>E1431/D1431*100</f>
        <v>99.974115616911135</v>
      </c>
      <c r="G1431" s="1639"/>
      <c r="H1431" s="267">
        <v>1158.7</v>
      </c>
      <c r="I1431" s="1103"/>
      <c r="J1431" s="39"/>
      <c r="K1431" s="39"/>
      <c r="L1431" s="39"/>
      <c r="M1431" s="39"/>
    </row>
    <row r="1432" spans="1:13" ht="23.25" customHeight="1" x14ac:dyDescent="0.2">
      <c r="A1432" s="894"/>
      <c r="B1432" s="1169"/>
      <c r="C1432" s="759" t="s">
        <v>97</v>
      </c>
      <c r="D1432" s="145">
        <v>0</v>
      </c>
      <c r="E1432" s="267">
        <v>0</v>
      </c>
      <c r="F1432" s="281">
        <v>0</v>
      </c>
      <c r="G1432" s="1640"/>
      <c r="H1432" s="285">
        <v>0</v>
      </c>
      <c r="I1432" s="1395"/>
      <c r="J1432" s="39"/>
      <c r="K1432" s="39"/>
      <c r="L1432" s="39"/>
      <c r="M1432" s="39"/>
    </row>
    <row r="1433" spans="1:13" ht="15" customHeight="1" x14ac:dyDescent="0.2">
      <c r="A1433" s="919" t="s">
        <v>101</v>
      </c>
      <c r="B1433" s="1188" t="s">
        <v>312</v>
      </c>
      <c r="C1433" s="668" t="s">
        <v>267</v>
      </c>
      <c r="D1433" s="145">
        <f>D1434+D1435+D1436+D1437</f>
        <v>16209.18</v>
      </c>
      <c r="E1433" s="145">
        <f>E1434+E1435+E1436+E1437</f>
        <v>5679.4</v>
      </c>
      <c r="F1433" s="281">
        <f>E1433/D1433*100</f>
        <v>35.038169728511868</v>
      </c>
      <c r="G1433" s="709"/>
      <c r="H1433" s="145">
        <f>H1434+H1435+H1436+H1437</f>
        <v>5679.4</v>
      </c>
      <c r="I1433" s="259"/>
      <c r="J1433" s="39"/>
      <c r="K1433" s="39"/>
      <c r="L1433" s="39"/>
      <c r="M1433" s="39"/>
    </row>
    <row r="1434" spans="1:13" ht="45" x14ac:dyDescent="0.2">
      <c r="A1434" s="893"/>
      <c r="B1434" s="1189"/>
      <c r="C1434" s="668" t="s">
        <v>8</v>
      </c>
      <c r="D1434" s="145">
        <v>0</v>
      </c>
      <c r="E1434" s="267">
        <v>0</v>
      </c>
      <c r="F1434" s="281">
        <v>0</v>
      </c>
      <c r="G1434" s="709"/>
      <c r="H1434" s="267">
        <v>0</v>
      </c>
      <c r="I1434" s="259"/>
      <c r="J1434" s="39"/>
      <c r="K1434" s="39"/>
      <c r="L1434" s="39"/>
      <c r="M1434" s="39"/>
    </row>
    <row r="1435" spans="1:13" ht="78.75" customHeight="1" x14ac:dyDescent="0.2">
      <c r="A1435" s="893"/>
      <c r="B1435" s="1189"/>
      <c r="C1435" s="668" t="s">
        <v>2</v>
      </c>
      <c r="D1435" s="145">
        <v>0</v>
      </c>
      <c r="E1435" s="267">
        <v>0</v>
      </c>
      <c r="F1435" s="281">
        <v>0</v>
      </c>
      <c r="G1435" s="709"/>
      <c r="H1435" s="267">
        <v>0</v>
      </c>
      <c r="I1435" s="259"/>
      <c r="J1435" s="39"/>
      <c r="K1435" s="39"/>
      <c r="L1435" s="39"/>
      <c r="M1435" s="39"/>
    </row>
    <row r="1436" spans="1:13" ht="45" x14ac:dyDescent="0.2">
      <c r="A1436" s="893"/>
      <c r="B1436" s="1189"/>
      <c r="C1436" s="668" t="s">
        <v>3</v>
      </c>
      <c r="D1436" s="145">
        <v>0</v>
      </c>
      <c r="E1436" s="267">
        <v>0</v>
      </c>
      <c r="F1436" s="281">
        <v>0</v>
      </c>
      <c r="G1436" s="709"/>
      <c r="H1436" s="267">
        <v>0</v>
      </c>
      <c r="I1436" s="259"/>
      <c r="J1436" s="39"/>
      <c r="K1436" s="39"/>
      <c r="L1436" s="39"/>
      <c r="M1436" s="39"/>
    </row>
    <row r="1437" spans="1:13" ht="162.75" customHeight="1" x14ac:dyDescent="0.2">
      <c r="A1437" s="894"/>
      <c r="B1437" s="1189"/>
      <c r="C1437" s="681" t="s">
        <v>97</v>
      </c>
      <c r="D1437" s="146">
        <v>16209.18</v>
      </c>
      <c r="E1437" s="262">
        <v>5679.4</v>
      </c>
      <c r="F1437" s="281">
        <f>E1437/D1437*100</f>
        <v>35.038169728511868</v>
      </c>
      <c r="G1437" s="550" t="s">
        <v>1513</v>
      </c>
      <c r="H1437" s="262">
        <v>5679.4</v>
      </c>
      <c r="I1437" s="550" t="s">
        <v>1400</v>
      </c>
      <c r="J1437" s="39"/>
      <c r="K1437" s="39"/>
      <c r="L1437" s="39"/>
      <c r="M1437" s="39"/>
    </row>
    <row r="1438" spans="1:13" ht="39" customHeight="1" x14ac:dyDescent="0.25">
      <c r="A1438" s="1129" t="s">
        <v>1247</v>
      </c>
      <c r="B1438" s="1130"/>
      <c r="C1438" s="1130"/>
      <c r="D1438" s="1130"/>
      <c r="E1438" s="1130"/>
      <c r="F1438" s="1130"/>
      <c r="G1438" s="1130"/>
      <c r="H1438" s="1130"/>
      <c r="I1438" s="1131"/>
      <c r="J1438" s="39"/>
      <c r="K1438" s="39"/>
      <c r="L1438" s="39"/>
      <c r="M1438" s="39"/>
    </row>
    <row r="1439" spans="1:13" ht="40.5" customHeight="1" x14ac:dyDescent="0.2">
      <c r="A1439" s="896"/>
      <c r="B1439" s="926" t="s">
        <v>54</v>
      </c>
      <c r="C1439" s="247" t="s">
        <v>267</v>
      </c>
      <c r="D1439" s="143">
        <f>D1440+D1441+D1442+D1443</f>
        <v>980.7</v>
      </c>
      <c r="E1439" s="143">
        <f>E1440+E1441+E1442+E1443</f>
        <v>980.6</v>
      </c>
      <c r="F1439" s="287">
        <f>E1439/D1439*100</f>
        <v>99.989803201794629</v>
      </c>
      <c r="G1439" s="288"/>
      <c r="H1439" s="143">
        <f>H1440+H1441+H1442+H1443</f>
        <v>980.6</v>
      </c>
      <c r="I1439" s="400" t="s">
        <v>1248</v>
      </c>
      <c r="J1439" s="39"/>
      <c r="K1439" s="39"/>
      <c r="L1439" s="39"/>
      <c r="M1439" s="39"/>
    </row>
    <row r="1440" spans="1:13" ht="42.75" x14ac:dyDescent="0.2">
      <c r="A1440" s="897"/>
      <c r="B1440" s="927"/>
      <c r="C1440" s="711" t="s">
        <v>8</v>
      </c>
      <c r="D1440" s="144">
        <f t="shared" ref="D1440:E1443" si="156">D1445</f>
        <v>980.7</v>
      </c>
      <c r="E1440" s="144">
        <f t="shared" si="156"/>
        <v>980.6</v>
      </c>
      <c r="F1440" s="287">
        <f>E1440/D1440*100</f>
        <v>99.989803201794629</v>
      </c>
      <c r="G1440" s="288"/>
      <c r="H1440" s="144">
        <f>H1445</f>
        <v>980.6</v>
      </c>
      <c r="I1440" s="400"/>
      <c r="J1440" s="39"/>
      <c r="K1440" s="39"/>
      <c r="L1440" s="39"/>
      <c r="M1440" s="39"/>
    </row>
    <row r="1441" spans="1:13" ht="67.5" customHeight="1" x14ac:dyDescent="0.2">
      <c r="A1441" s="897"/>
      <c r="B1441" s="927"/>
      <c r="C1441" s="250" t="s">
        <v>2</v>
      </c>
      <c r="D1441" s="144">
        <f t="shared" si="156"/>
        <v>0</v>
      </c>
      <c r="E1441" s="144">
        <f t="shared" si="156"/>
        <v>0</v>
      </c>
      <c r="F1441" s="255">
        <v>0</v>
      </c>
      <c r="G1441" s="289"/>
      <c r="H1441" s="144">
        <f>H1446</f>
        <v>0</v>
      </c>
      <c r="I1441" s="400"/>
      <c r="J1441" s="39"/>
      <c r="K1441" s="39"/>
      <c r="L1441" s="39"/>
      <c r="M1441" s="39"/>
    </row>
    <row r="1442" spans="1:13" ht="73.5" customHeight="1" x14ac:dyDescent="0.2">
      <c r="A1442" s="897"/>
      <c r="B1442" s="927"/>
      <c r="C1442" s="250" t="s">
        <v>3</v>
      </c>
      <c r="D1442" s="144">
        <f t="shared" si="156"/>
        <v>0</v>
      </c>
      <c r="E1442" s="144">
        <f t="shared" si="156"/>
        <v>0</v>
      </c>
      <c r="F1442" s="287">
        <v>0</v>
      </c>
      <c r="G1442" s="288"/>
      <c r="H1442" s="144">
        <f>H1447</f>
        <v>0</v>
      </c>
      <c r="I1442" s="400"/>
      <c r="J1442" s="39"/>
      <c r="K1442" s="39"/>
      <c r="L1442" s="39"/>
      <c r="M1442" s="39"/>
    </row>
    <row r="1443" spans="1:13" ht="28.5" x14ac:dyDescent="0.2">
      <c r="A1443" s="898"/>
      <c r="B1443" s="928"/>
      <c r="C1443" s="250" t="s">
        <v>97</v>
      </c>
      <c r="D1443" s="144">
        <f t="shared" si="156"/>
        <v>0</v>
      </c>
      <c r="E1443" s="144">
        <f t="shared" si="156"/>
        <v>0</v>
      </c>
      <c r="F1443" s="255">
        <v>0</v>
      </c>
      <c r="G1443" s="289"/>
      <c r="H1443" s="144">
        <f>H1448</f>
        <v>0</v>
      </c>
      <c r="I1443" s="400"/>
      <c r="J1443" s="39"/>
      <c r="K1443" s="39"/>
      <c r="L1443" s="39"/>
      <c r="M1443" s="39"/>
    </row>
    <row r="1444" spans="1:13" ht="15" customHeight="1" x14ac:dyDescent="0.2">
      <c r="A1444" s="919">
        <v>1</v>
      </c>
      <c r="B1444" s="1122" t="s">
        <v>313</v>
      </c>
      <c r="C1444" s="256" t="s">
        <v>267</v>
      </c>
      <c r="D1444" s="145">
        <f>D1445+D1446+D1447+D1448</f>
        <v>980.7</v>
      </c>
      <c r="E1444" s="145">
        <f>E1445+E1446+E1447+E1448</f>
        <v>980.6</v>
      </c>
      <c r="F1444" s="281">
        <f>D1444/E1444*100</f>
        <v>100.01019783805833</v>
      </c>
      <c r="G1444" s="709"/>
      <c r="H1444" s="145">
        <f>H1445+H1446+H1447+H1448</f>
        <v>980.6</v>
      </c>
      <c r="I1444" s="280"/>
      <c r="J1444" s="39"/>
      <c r="K1444" s="39"/>
      <c r="L1444" s="39"/>
      <c r="M1444" s="39"/>
    </row>
    <row r="1445" spans="1:13" ht="45" x14ac:dyDescent="0.2">
      <c r="A1445" s="893"/>
      <c r="B1445" s="1122"/>
      <c r="C1445" s="682" t="s">
        <v>8</v>
      </c>
      <c r="D1445" s="145">
        <f>D1450+D1460+D1470</f>
        <v>980.7</v>
      </c>
      <c r="E1445" s="145">
        <f>E1450+E1460+E1470</f>
        <v>980.6</v>
      </c>
      <c r="F1445" s="281">
        <f>D1445/E1445*100</f>
        <v>100.01019783805833</v>
      </c>
      <c r="G1445" s="709"/>
      <c r="H1445" s="145">
        <f>H1450+H1460+H1470</f>
        <v>980.6</v>
      </c>
      <c r="I1445" s="259"/>
      <c r="J1445" s="39"/>
      <c r="K1445" s="39"/>
      <c r="L1445" s="39"/>
      <c r="M1445" s="39"/>
    </row>
    <row r="1446" spans="1:13" ht="45" x14ac:dyDescent="0.2">
      <c r="A1446" s="893"/>
      <c r="B1446" s="1122"/>
      <c r="C1446" s="260" t="s">
        <v>2</v>
      </c>
      <c r="D1446" s="145">
        <f t="shared" ref="D1446:E1448" si="157">D1451</f>
        <v>0</v>
      </c>
      <c r="E1446" s="145">
        <f t="shared" si="157"/>
        <v>0</v>
      </c>
      <c r="F1446" s="281">
        <v>0</v>
      </c>
      <c r="G1446" s="709"/>
      <c r="H1446" s="145">
        <f t="shared" ref="H1446:H1448" si="158">H1451+H1461+H1471</f>
        <v>0</v>
      </c>
      <c r="I1446" s="259"/>
      <c r="J1446" s="39"/>
      <c r="K1446" s="39"/>
      <c r="L1446" s="39"/>
      <c r="M1446" s="39"/>
    </row>
    <row r="1447" spans="1:13" ht="45" x14ac:dyDescent="0.2">
      <c r="A1447" s="893"/>
      <c r="B1447" s="1122"/>
      <c r="C1447" s="260" t="s">
        <v>3</v>
      </c>
      <c r="D1447" s="145">
        <f t="shared" si="157"/>
        <v>0</v>
      </c>
      <c r="E1447" s="145">
        <f t="shared" si="157"/>
        <v>0</v>
      </c>
      <c r="F1447" s="257">
        <v>0</v>
      </c>
      <c r="G1447" s="676"/>
      <c r="H1447" s="145">
        <f t="shared" si="158"/>
        <v>0</v>
      </c>
      <c r="I1447" s="259"/>
      <c r="J1447" s="39"/>
      <c r="K1447" s="39"/>
      <c r="L1447" s="39"/>
      <c r="M1447" s="39"/>
    </row>
    <row r="1448" spans="1:13" x14ac:dyDescent="0.2">
      <c r="A1448" s="894"/>
      <c r="B1448" s="1122"/>
      <c r="C1448" s="260" t="s">
        <v>97</v>
      </c>
      <c r="D1448" s="145">
        <f t="shared" si="157"/>
        <v>0</v>
      </c>
      <c r="E1448" s="145">
        <f t="shared" si="157"/>
        <v>0</v>
      </c>
      <c r="F1448" s="281">
        <v>0</v>
      </c>
      <c r="G1448" s="683"/>
      <c r="H1448" s="145">
        <f t="shared" si="158"/>
        <v>0</v>
      </c>
      <c r="I1448" s="265"/>
      <c r="J1448" s="39"/>
      <c r="K1448" s="39"/>
      <c r="L1448" s="39"/>
      <c r="M1448" s="39"/>
    </row>
    <row r="1449" spans="1:13" ht="44.25" customHeight="1" x14ac:dyDescent="0.2">
      <c r="A1449" s="919" t="s">
        <v>11</v>
      </c>
      <c r="B1449" s="1165" t="s">
        <v>314</v>
      </c>
      <c r="C1449" s="256" t="s">
        <v>267</v>
      </c>
      <c r="D1449" s="145">
        <f>D1450+D1451+D1452+D1453</f>
        <v>0</v>
      </c>
      <c r="E1449" s="145">
        <f>E1450+E1451+E1452+E1453</f>
        <v>0</v>
      </c>
      <c r="F1449" s="295">
        <v>0</v>
      </c>
      <c r="G1449" s="725"/>
      <c r="H1449" s="145">
        <f>H1450+H1451+H1452+H1453</f>
        <v>0</v>
      </c>
      <c r="J1449" s="39"/>
      <c r="K1449" s="39"/>
      <c r="L1449" s="39"/>
      <c r="M1449" s="39"/>
    </row>
    <row r="1450" spans="1:13" ht="66" customHeight="1" x14ac:dyDescent="0.2">
      <c r="A1450" s="893"/>
      <c r="B1450" s="1168"/>
      <c r="C1450" s="682" t="s">
        <v>8</v>
      </c>
      <c r="D1450" s="145">
        <f t="shared" ref="D1450:E1453" si="159">D1455</f>
        <v>0</v>
      </c>
      <c r="E1450" s="145">
        <f t="shared" si="159"/>
        <v>0</v>
      </c>
      <c r="F1450" s="296">
        <v>0</v>
      </c>
      <c r="G1450" s="497"/>
      <c r="H1450" s="145">
        <f>H1455</f>
        <v>0</v>
      </c>
      <c r="I1450" s="492"/>
      <c r="J1450" s="39"/>
      <c r="K1450" s="39"/>
      <c r="L1450" s="39"/>
      <c r="M1450" s="39"/>
    </row>
    <row r="1451" spans="1:13" ht="57.75" customHeight="1" x14ac:dyDescent="0.2">
      <c r="A1451" s="893"/>
      <c r="B1451" s="1168"/>
      <c r="C1451" s="260" t="s">
        <v>2</v>
      </c>
      <c r="D1451" s="145">
        <f t="shared" si="159"/>
        <v>0</v>
      </c>
      <c r="E1451" s="145">
        <f t="shared" si="159"/>
        <v>0</v>
      </c>
      <c r="F1451" s="295">
        <v>0</v>
      </c>
      <c r="G1451" s="497"/>
      <c r="H1451" s="145">
        <f>H1456</f>
        <v>0</v>
      </c>
      <c r="I1451" s="492"/>
      <c r="J1451" s="39"/>
      <c r="K1451" s="39"/>
      <c r="L1451" s="39"/>
      <c r="M1451" s="39"/>
    </row>
    <row r="1452" spans="1:13" ht="55.5" customHeight="1" x14ac:dyDescent="0.2">
      <c r="A1452" s="893"/>
      <c r="B1452" s="1168"/>
      <c r="C1452" s="260" t="s">
        <v>3</v>
      </c>
      <c r="D1452" s="145">
        <f t="shared" si="159"/>
        <v>0</v>
      </c>
      <c r="E1452" s="145">
        <f t="shared" si="159"/>
        <v>0</v>
      </c>
      <c r="F1452" s="296">
        <v>0</v>
      </c>
      <c r="G1452" s="497"/>
      <c r="H1452" s="145">
        <f>H1457</f>
        <v>0</v>
      </c>
      <c r="I1452" s="492"/>
      <c r="J1452" s="39"/>
      <c r="K1452" s="39"/>
      <c r="L1452" s="39"/>
      <c r="M1452" s="39"/>
    </row>
    <row r="1453" spans="1:13" ht="44.25" customHeight="1" x14ac:dyDescent="0.2">
      <c r="A1453" s="894"/>
      <c r="B1453" s="1169"/>
      <c r="C1453" s="680" t="s">
        <v>97</v>
      </c>
      <c r="D1453" s="145">
        <f t="shared" si="159"/>
        <v>0</v>
      </c>
      <c r="E1453" s="145">
        <f t="shared" si="159"/>
        <v>0</v>
      </c>
      <c r="F1453" s="295">
        <v>0</v>
      </c>
      <c r="G1453" s="497"/>
      <c r="H1453" s="145">
        <f>H1458</f>
        <v>0</v>
      </c>
      <c r="I1453" s="492"/>
      <c r="J1453" s="39"/>
      <c r="K1453" s="39"/>
      <c r="L1453" s="39"/>
      <c r="M1453" s="39"/>
    </row>
    <row r="1454" spans="1:13" ht="39.75" customHeight="1" x14ac:dyDescent="0.2">
      <c r="A1454" s="919" t="s">
        <v>12</v>
      </c>
      <c r="B1454" s="1166" t="s">
        <v>316</v>
      </c>
      <c r="C1454" s="256" t="s">
        <v>267</v>
      </c>
      <c r="D1454" s="145">
        <v>0</v>
      </c>
      <c r="E1454" s="267">
        <v>0</v>
      </c>
      <c r="F1454" s="257">
        <v>0</v>
      </c>
      <c r="G1454" s="709"/>
      <c r="H1454" s="297">
        <v>0</v>
      </c>
      <c r="I1454" s="935" t="s">
        <v>315</v>
      </c>
      <c r="J1454" s="39"/>
      <c r="K1454" s="39"/>
      <c r="L1454" s="39"/>
      <c r="M1454" s="39"/>
    </row>
    <row r="1455" spans="1:13" ht="50.25" customHeight="1" x14ac:dyDescent="0.2">
      <c r="A1455" s="893"/>
      <c r="B1455" s="1127"/>
      <c r="C1455" s="682" t="s">
        <v>8</v>
      </c>
      <c r="D1455" s="145">
        <v>0</v>
      </c>
      <c r="E1455" s="267">
        <v>0</v>
      </c>
      <c r="F1455" s="257">
        <v>0</v>
      </c>
      <c r="G1455" s="676"/>
      <c r="H1455" s="297">
        <v>0</v>
      </c>
      <c r="I1455" s="936"/>
      <c r="J1455" s="39"/>
      <c r="K1455" s="39"/>
      <c r="L1455" s="39"/>
      <c r="M1455" s="39"/>
    </row>
    <row r="1456" spans="1:13" ht="45" x14ac:dyDescent="0.2">
      <c r="A1456" s="893"/>
      <c r="B1456" s="1127"/>
      <c r="C1456" s="260" t="s">
        <v>2</v>
      </c>
      <c r="D1456" s="145">
        <v>0</v>
      </c>
      <c r="E1456" s="267">
        <v>0</v>
      </c>
      <c r="F1456" s="257">
        <v>0</v>
      </c>
      <c r="G1456" s="676"/>
      <c r="H1456" s="297">
        <v>0</v>
      </c>
      <c r="I1456" s="936"/>
      <c r="J1456" s="39"/>
      <c r="K1456" s="39"/>
      <c r="L1456" s="39"/>
      <c r="M1456" s="39"/>
    </row>
    <row r="1457" spans="1:13" ht="55.5" customHeight="1" x14ac:dyDescent="0.2">
      <c r="A1457" s="893"/>
      <c r="B1457" s="1127"/>
      <c r="C1457" s="260" t="s">
        <v>3</v>
      </c>
      <c r="D1457" s="145">
        <v>0</v>
      </c>
      <c r="E1457" s="267">
        <v>0</v>
      </c>
      <c r="F1457" s="257">
        <v>0</v>
      </c>
      <c r="G1457" s="676"/>
      <c r="H1457" s="297">
        <v>0</v>
      </c>
      <c r="I1457" s="936"/>
      <c r="J1457" s="39"/>
      <c r="K1457" s="39"/>
      <c r="L1457" s="39"/>
      <c r="M1457" s="39"/>
    </row>
    <row r="1458" spans="1:13" ht="28.5" customHeight="1" x14ac:dyDescent="0.2">
      <c r="A1458" s="894"/>
      <c r="B1458" s="1128"/>
      <c r="C1458" s="680" t="s">
        <v>97</v>
      </c>
      <c r="D1458" s="145">
        <v>0</v>
      </c>
      <c r="E1458" s="267">
        <v>0</v>
      </c>
      <c r="F1458" s="257">
        <v>0</v>
      </c>
      <c r="G1458" s="676"/>
      <c r="H1458" s="297">
        <v>0</v>
      </c>
      <c r="I1458" s="937"/>
      <c r="J1458" s="39"/>
      <c r="K1458" s="39"/>
      <c r="L1458" s="39"/>
      <c r="M1458" s="39"/>
    </row>
    <row r="1459" spans="1:13" ht="50.25" customHeight="1" x14ac:dyDescent="0.2">
      <c r="A1459" s="919" t="s">
        <v>14</v>
      </c>
      <c r="B1459" s="1166" t="s">
        <v>317</v>
      </c>
      <c r="C1459" s="256" t="s">
        <v>267</v>
      </c>
      <c r="D1459" s="145">
        <f>D1460+D1461+D1462+D1463</f>
        <v>980.7</v>
      </c>
      <c r="E1459" s="145">
        <f>E1460+E1461+E1462+E1463</f>
        <v>980.6</v>
      </c>
      <c r="F1459" s="257">
        <f>D1459/E1459*100</f>
        <v>100.01019783805833</v>
      </c>
      <c r="H1459" s="145">
        <f>H1460+H1461+H1462+H1463</f>
        <v>980.6</v>
      </c>
      <c r="I1459" s="470"/>
      <c r="J1459" s="39"/>
      <c r="K1459" s="39"/>
      <c r="L1459" s="39"/>
      <c r="M1459" s="39"/>
    </row>
    <row r="1460" spans="1:13" ht="45" x14ac:dyDescent="0.2">
      <c r="A1460" s="893"/>
      <c r="B1460" s="1127"/>
      <c r="C1460" s="682" t="s">
        <v>8</v>
      </c>
      <c r="D1460" s="145">
        <f t="shared" ref="D1460:E1463" si="160">D1465</f>
        <v>980.7</v>
      </c>
      <c r="E1460" s="145">
        <f t="shared" si="160"/>
        <v>980.6</v>
      </c>
      <c r="F1460" s="281">
        <f>D1460/E1460*100</f>
        <v>100.01019783805833</v>
      </c>
      <c r="G1460" s="547"/>
      <c r="H1460" s="145">
        <f>H1465</f>
        <v>980.6</v>
      </c>
      <c r="I1460" s="518"/>
      <c r="J1460" s="39"/>
      <c r="K1460" s="39"/>
      <c r="L1460" s="39"/>
      <c r="M1460" s="39"/>
    </row>
    <row r="1461" spans="1:13" ht="45" x14ac:dyDescent="0.2">
      <c r="A1461" s="893"/>
      <c r="B1461" s="1127"/>
      <c r="C1461" s="260" t="s">
        <v>2</v>
      </c>
      <c r="D1461" s="145">
        <f t="shared" si="160"/>
        <v>0</v>
      </c>
      <c r="E1461" s="145">
        <f t="shared" si="160"/>
        <v>0</v>
      </c>
      <c r="F1461" s="257">
        <v>0</v>
      </c>
      <c r="G1461" s="676"/>
      <c r="H1461" s="145">
        <f>H1466</f>
        <v>0</v>
      </c>
      <c r="I1461" s="485"/>
      <c r="J1461" s="39"/>
      <c r="K1461" s="39"/>
      <c r="L1461" s="39"/>
      <c r="M1461" s="39"/>
    </row>
    <row r="1462" spans="1:13" ht="60" customHeight="1" x14ac:dyDescent="0.2">
      <c r="A1462" s="893"/>
      <c r="B1462" s="1127"/>
      <c r="C1462" s="260" t="s">
        <v>3</v>
      </c>
      <c r="D1462" s="145">
        <f t="shared" si="160"/>
        <v>0</v>
      </c>
      <c r="E1462" s="145">
        <f t="shared" si="160"/>
        <v>0</v>
      </c>
      <c r="F1462" s="281">
        <v>0</v>
      </c>
      <c r="G1462" s="709"/>
      <c r="H1462" s="145">
        <f>H1467</f>
        <v>0</v>
      </c>
      <c r="I1462" s="485"/>
      <c r="J1462" s="39"/>
      <c r="K1462" s="39"/>
      <c r="L1462" s="39"/>
      <c r="M1462" s="39"/>
    </row>
    <row r="1463" spans="1:13" ht="51.75" customHeight="1" x14ac:dyDescent="0.2">
      <c r="A1463" s="894"/>
      <c r="B1463" s="1128"/>
      <c r="C1463" s="680" t="s">
        <v>97</v>
      </c>
      <c r="D1463" s="145">
        <f t="shared" si="160"/>
        <v>0</v>
      </c>
      <c r="E1463" s="145">
        <f t="shared" si="160"/>
        <v>0</v>
      </c>
      <c r="F1463" s="257">
        <v>0</v>
      </c>
      <c r="G1463" s="676"/>
      <c r="H1463" s="145">
        <f>H1468</f>
        <v>0</v>
      </c>
      <c r="I1463" s="485"/>
      <c r="J1463" s="39"/>
      <c r="K1463" s="39"/>
      <c r="L1463" s="39"/>
      <c r="M1463" s="39"/>
    </row>
    <row r="1464" spans="1:13" ht="15" customHeight="1" x14ac:dyDescent="0.2">
      <c r="A1464" s="919" t="s">
        <v>145</v>
      </c>
      <c r="B1464" s="1166" t="s">
        <v>318</v>
      </c>
      <c r="C1464" s="668" t="s">
        <v>267</v>
      </c>
      <c r="D1464" s="267">
        <f>D1465+D1466+D1467+D1468</f>
        <v>980.7</v>
      </c>
      <c r="E1464" s="267">
        <f>E1465+E1466+E1467+E1468</f>
        <v>980.6</v>
      </c>
      <c r="F1464" s="281">
        <f>D1464/E1464*100</f>
        <v>100.01019783805833</v>
      </c>
      <c r="G1464" s="955" t="s">
        <v>1514</v>
      </c>
      <c r="H1464" s="308">
        <f>H1465+H1466+H1467+H1468</f>
        <v>980.6</v>
      </c>
      <c r="I1464" s="1142" t="s">
        <v>1211</v>
      </c>
      <c r="J1464" s="39"/>
      <c r="K1464" s="39"/>
      <c r="L1464" s="39"/>
      <c r="M1464" s="39"/>
    </row>
    <row r="1465" spans="1:13" ht="45" x14ac:dyDescent="0.2">
      <c r="A1465" s="893"/>
      <c r="B1465" s="1127"/>
      <c r="C1465" s="719" t="s">
        <v>8</v>
      </c>
      <c r="D1465" s="145">
        <v>980.7</v>
      </c>
      <c r="E1465" s="267">
        <v>980.6</v>
      </c>
      <c r="F1465" s="281">
        <f>D1465/E1465*100</f>
        <v>100.01019783805833</v>
      </c>
      <c r="G1465" s="956"/>
      <c r="H1465" s="297">
        <f>E1465</f>
        <v>980.6</v>
      </c>
      <c r="I1465" s="1142"/>
      <c r="J1465" s="39"/>
      <c r="K1465" s="39"/>
      <c r="L1465" s="39"/>
      <c r="M1465" s="39"/>
    </row>
    <row r="1466" spans="1:13" ht="45" x14ac:dyDescent="0.2">
      <c r="A1466" s="893"/>
      <c r="B1466" s="1127"/>
      <c r="C1466" s="293" t="s">
        <v>2</v>
      </c>
      <c r="D1466" s="145">
        <v>0</v>
      </c>
      <c r="E1466" s="267">
        <v>0</v>
      </c>
      <c r="F1466" s="281">
        <v>0</v>
      </c>
      <c r="G1466" s="956"/>
      <c r="H1466" s="297">
        <f t="shared" ref="H1466:H1468" si="161">E1466</f>
        <v>0</v>
      </c>
      <c r="I1466" s="1142"/>
      <c r="J1466" s="39"/>
      <c r="K1466" s="39"/>
      <c r="L1466" s="39"/>
      <c r="M1466" s="39"/>
    </row>
    <row r="1467" spans="1:13" ht="51.75" customHeight="1" x14ac:dyDescent="0.2">
      <c r="A1467" s="893"/>
      <c r="B1467" s="1127"/>
      <c r="C1467" s="293" t="s">
        <v>3</v>
      </c>
      <c r="D1467" s="145">
        <v>0</v>
      </c>
      <c r="E1467" s="267">
        <v>0</v>
      </c>
      <c r="F1467" s="281">
        <v>0</v>
      </c>
      <c r="G1467" s="956"/>
      <c r="H1467" s="297">
        <f t="shared" si="161"/>
        <v>0</v>
      </c>
      <c r="I1467" s="1142"/>
      <c r="J1467" s="39"/>
      <c r="K1467" s="39"/>
      <c r="L1467" s="39"/>
      <c r="M1467" s="39"/>
    </row>
    <row r="1468" spans="1:13" ht="26.25" customHeight="1" x14ac:dyDescent="0.2">
      <c r="A1468" s="894"/>
      <c r="B1468" s="1128"/>
      <c r="C1468" s="759" t="s">
        <v>97</v>
      </c>
      <c r="D1468" s="145">
        <v>0</v>
      </c>
      <c r="E1468" s="267">
        <v>0</v>
      </c>
      <c r="F1468" s="281">
        <v>0</v>
      </c>
      <c r="G1468" s="1636"/>
      <c r="H1468" s="297">
        <f t="shared" si="161"/>
        <v>0</v>
      </c>
      <c r="I1468" s="1142"/>
      <c r="J1468" s="39"/>
      <c r="K1468" s="39"/>
      <c r="L1468" s="39"/>
      <c r="M1468" s="39"/>
    </row>
    <row r="1469" spans="1:13" ht="45.75" customHeight="1" x14ac:dyDescent="0.2">
      <c r="A1469" s="919" t="s">
        <v>171</v>
      </c>
      <c r="B1469" s="1166" t="s">
        <v>319</v>
      </c>
      <c r="C1469" s="261" t="s">
        <v>267</v>
      </c>
      <c r="D1469" s="145">
        <f>D1470+D1471+D1472+D1473</f>
        <v>0</v>
      </c>
      <c r="E1469" s="145">
        <f>E1470+E1471+E1472+E1473</f>
        <v>0</v>
      </c>
      <c r="F1469" s="296">
        <v>0</v>
      </c>
      <c r="G1469" s="725"/>
      <c r="H1469" s="145">
        <f>H1470+H1471+H1472+H1473</f>
        <v>0</v>
      </c>
      <c r="I1469" s="470"/>
      <c r="J1469" s="39"/>
      <c r="K1469" s="39"/>
      <c r="L1469" s="39"/>
      <c r="M1469" s="39"/>
    </row>
    <row r="1470" spans="1:13" ht="53.25" customHeight="1" x14ac:dyDescent="0.2">
      <c r="A1470" s="893"/>
      <c r="B1470" s="1127"/>
      <c r="C1470" s="719" t="s">
        <v>8</v>
      </c>
      <c r="D1470" s="145">
        <f t="shared" ref="D1470:E1473" si="162">D1475</f>
        <v>0</v>
      </c>
      <c r="E1470" s="145">
        <f t="shared" si="162"/>
        <v>0</v>
      </c>
      <c r="F1470" s="296">
        <v>0</v>
      </c>
      <c r="G1470" s="294"/>
      <c r="H1470" s="145">
        <f>H1475</f>
        <v>0</v>
      </c>
      <c r="I1470" s="485"/>
      <c r="J1470" s="39"/>
      <c r="K1470" s="39"/>
      <c r="L1470" s="39"/>
      <c r="M1470" s="39"/>
    </row>
    <row r="1471" spans="1:13" ht="54.75" customHeight="1" x14ac:dyDescent="0.2">
      <c r="A1471" s="893"/>
      <c r="B1471" s="1127"/>
      <c r="C1471" s="293" t="s">
        <v>2</v>
      </c>
      <c r="D1471" s="145">
        <f t="shared" si="162"/>
        <v>0</v>
      </c>
      <c r="E1471" s="145">
        <f t="shared" si="162"/>
        <v>0</v>
      </c>
      <c r="F1471" s="296">
        <v>0</v>
      </c>
      <c r="G1471" s="294"/>
      <c r="H1471" s="145">
        <f>H1476</f>
        <v>0</v>
      </c>
      <c r="I1471" s="485"/>
      <c r="J1471" s="39"/>
      <c r="K1471" s="39"/>
      <c r="L1471" s="39"/>
      <c r="M1471" s="39"/>
    </row>
    <row r="1472" spans="1:13" ht="55.5" customHeight="1" x14ac:dyDescent="0.2">
      <c r="A1472" s="893"/>
      <c r="B1472" s="1127"/>
      <c r="C1472" s="293" t="s">
        <v>3</v>
      </c>
      <c r="D1472" s="145">
        <f t="shared" si="162"/>
        <v>0</v>
      </c>
      <c r="E1472" s="145">
        <f t="shared" si="162"/>
        <v>0</v>
      </c>
      <c r="F1472" s="281">
        <v>0</v>
      </c>
      <c r="G1472" s="709"/>
      <c r="H1472" s="145">
        <f>H1477</f>
        <v>0</v>
      </c>
      <c r="I1472" s="485"/>
      <c r="J1472" s="39"/>
      <c r="K1472" s="39"/>
      <c r="L1472" s="39"/>
      <c r="M1472" s="39"/>
    </row>
    <row r="1473" spans="1:13" ht="49.5" customHeight="1" x14ac:dyDescent="0.2">
      <c r="A1473" s="894"/>
      <c r="B1473" s="1128"/>
      <c r="C1473" s="759" t="s">
        <v>97</v>
      </c>
      <c r="D1473" s="145">
        <f t="shared" si="162"/>
        <v>0</v>
      </c>
      <c r="E1473" s="145">
        <f t="shared" si="162"/>
        <v>0</v>
      </c>
      <c r="F1473" s="281">
        <v>0</v>
      </c>
      <c r="G1473" s="683"/>
      <c r="H1473" s="145">
        <f>H1478</f>
        <v>0</v>
      </c>
      <c r="I1473" s="485"/>
      <c r="J1473" s="39"/>
      <c r="K1473" s="39"/>
      <c r="L1473" s="39"/>
      <c r="M1473" s="39"/>
    </row>
    <row r="1474" spans="1:13" ht="27" customHeight="1" x14ac:dyDescent="0.2">
      <c r="A1474" s="919" t="s">
        <v>173</v>
      </c>
      <c r="B1474" s="1166" t="s">
        <v>320</v>
      </c>
      <c r="C1474" s="261" t="s">
        <v>267</v>
      </c>
      <c r="D1474" s="145">
        <v>0</v>
      </c>
      <c r="E1474" s="267">
        <v>0</v>
      </c>
      <c r="F1474" s="296">
        <v>0</v>
      </c>
      <c r="G1474" s="725"/>
      <c r="H1474" s="267">
        <v>0</v>
      </c>
      <c r="I1474" s="1185" t="s">
        <v>315</v>
      </c>
      <c r="J1474" s="39"/>
      <c r="K1474" s="39"/>
      <c r="L1474" s="39"/>
      <c r="M1474" s="39"/>
    </row>
    <row r="1475" spans="1:13" ht="45" x14ac:dyDescent="0.2">
      <c r="A1475" s="893"/>
      <c r="B1475" s="1127"/>
      <c r="C1475" s="719" t="s">
        <v>8</v>
      </c>
      <c r="D1475" s="145">
        <v>0</v>
      </c>
      <c r="E1475" s="267">
        <v>0</v>
      </c>
      <c r="F1475" s="281">
        <v>0</v>
      </c>
      <c r="G1475" s="709"/>
      <c r="H1475" s="285">
        <v>0</v>
      </c>
      <c r="I1475" s="1186"/>
      <c r="J1475" s="39"/>
      <c r="K1475" s="39"/>
      <c r="L1475" s="39"/>
      <c r="M1475" s="39"/>
    </row>
    <row r="1476" spans="1:13" ht="45" x14ac:dyDescent="0.2">
      <c r="A1476" s="893"/>
      <c r="B1476" s="1127"/>
      <c r="C1476" s="293" t="s">
        <v>2</v>
      </c>
      <c r="D1476" s="145">
        <v>0</v>
      </c>
      <c r="E1476" s="267">
        <v>0</v>
      </c>
      <c r="F1476" s="281">
        <v>0</v>
      </c>
      <c r="G1476" s="709"/>
      <c r="H1476" s="285">
        <v>0</v>
      </c>
      <c r="I1476" s="1186"/>
      <c r="J1476" s="39"/>
      <c r="K1476" s="39"/>
      <c r="L1476" s="39"/>
      <c r="M1476" s="39"/>
    </row>
    <row r="1477" spans="1:13" ht="51" customHeight="1" x14ac:dyDescent="0.2">
      <c r="A1477" s="893"/>
      <c r="B1477" s="1127"/>
      <c r="C1477" s="293" t="s">
        <v>3</v>
      </c>
      <c r="D1477" s="145">
        <v>0</v>
      </c>
      <c r="E1477" s="267">
        <v>0</v>
      </c>
      <c r="F1477" s="281">
        <v>0</v>
      </c>
      <c r="G1477" s="709"/>
      <c r="H1477" s="285">
        <v>0</v>
      </c>
      <c r="I1477" s="1186"/>
      <c r="J1477" s="39"/>
      <c r="K1477" s="39"/>
      <c r="L1477" s="39"/>
      <c r="M1477" s="39"/>
    </row>
    <row r="1478" spans="1:13" ht="45" customHeight="1" x14ac:dyDescent="0.2">
      <c r="A1478" s="894"/>
      <c r="B1478" s="1127"/>
      <c r="C1478" s="759" t="s">
        <v>97</v>
      </c>
      <c r="D1478" s="146">
        <v>0</v>
      </c>
      <c r="E1478" s="262">
        <v>0</v>
      </c>
      <c r="F1478" s="298">
        <v>0</v>
      </c>
      <c r="G1478" s="683"/>
      <c r="H1478" s="703">
        <v>0</v>
      </c>
      <c r="I1478" s="1187"/>
      <c r="J1478" s="39"/>
      <c r="K1478" s="39"/>
      <c r="L1478" s="39"/>
      <c r="M1478" s="39"/>
    </row>
    <row r="1479" spans="1:13" ht="27.75" customHeight="1" x14ac:dyDescent="0.2">
      <c r="A1479" s="1116" t="s">
        <v>1249</v>
      </c>
      <c r="B1479" s="1117"/>
      <c r="C1479" s="1117"/>
      <c r="D1479" s="1117"/>
      <c r="E1479" s="1117"/>
      <c r="F1479" s="1117"/>
      <c r="G1479" s="1117"/>
      <c r="H1479" s="1117"/>
      <c r="I1479" s="1118"/>
      <c r="J1479" s="39"/>
      <c r="K1479" s="39"/>
      <c r="L1479" s="39"/>
      <c r="M1479" s="39"/>
    </row>
    <row r="1480" spans="1:13" ht="15" customHeight="1" x14ac:dyDescent="0.2">
      <c r="A1480" s="896"/>
      <c r="B1480" s="926" t="s">
        <v>54</v>
      </c>
      <c r="C1480" s="247" t="s">
        <v>267</v>
      </c>
      <c r="D1480" s="143">
        <f>D1481+D1482+D1483+D1484</f>
        <v>56999</v>
      </c>
      <c r="E1480" s="143">
        <f>E1481+E1482+E1483+E1484</f>
        <v>52993.75</v>
      </c>
      <c r="F1480" s="287">
        <f>E1480/D1480*100</f>
        <v>92.973122335479573</v>
      </c>
      <c r="G1480" s="288"/>
      <c r="H1480" s="143">
        <f>H1481+H1482+H1483+H1484</f>
        <v>52993.75</v>
      </c>
      <c r="I1480" s="249"/>
      <c r="J1480" s="39"/>
      <c r="K1480" s="39"/>
      <c r="L1480" s="39"/>
      <c r="M1480" s="39"/>
    </row>
    <row r="1481" spans="1:13" ht="42.75" x14ac:dyDescent="0.2">
      <c r="A1481" s="897"/>
      <c r="B1481" s="927"/>
      <c r="C1481" s="711" t="s">
        <v>8</v>
      </c>
      <c r="D1481" s="144">
        <f t="shared" ref="D1481:E1484" si="163">D1486</f>
        <v>0</v>
      </c>
      <c r="E1481" s="144">
        <f t="shared" si="163"/>
        <v>0</v>
      </c>
      <c r="F1481" s="255">
        <v>0</v>
      </c>
      <c r="G1481" s="288"/>
      <c r="H1481" s="144">
        <f t="shared" ref="H1481:H1488" si="164">H1486</f>
        <v>0</v>
      </c>
      <c r="I1481" s="252"/>
      <c r="J1481" s="39"/>
      <c r="K1481" s="39"/>
      <c r="L1481" s="39"/>
      <c r="M1481" s="39"/>
    </row>
    <row r="1482" spans="1:13" ht="57" x14ac:dyDescent="0.2">
      <c r="A1482" s="897"/>
      <c r="B1482" s="927"/>
      <c r="C1482" s="250" t="s">
        <v>2</v>
      </c>
      <c r="D1482" s="144">
        <f t="shared" si="163"/>
        <v>56999</v>
      </c>
      <c r="E1482" s="144">
        <f t="shared" si="163"/>
        <v>52993.75</v>
      </c>
      <c r="F1482" s="287">
        <f>E1482/D1482*100</f>
        <v>92.973122335479573</v>
      </c>
      <c r="G1482" s="288"/>
      <c r="H1482" s="144">
        <f t="shared" si="164"/>
        <v>52993.75</v>
      </c>
      <c r="I1482" s="252"/>
      <c r="J1482" s="39"/>
      <c r="K1482" s="39"/>
      <c r="L1482" s="39"/>
      <c r="M1482" s="39"/>
    </row>
    <row r="1483" spans="1:13" ht="64.5" customHeight="1" x14ac:dyDescent="0.2">
      <c r="A1483" s="897"/>
      <c r="B1483" s="927"/>
      <c r="C1483" s="250" t="s">
        <v>3</v>
      </c>
      <c r="D1483" s="144">
        <f t="shared" si="163"/>
        <v>0</v>
      </c>
      <c r="E1483" s="144">
        <f t="shared" si="163"/>
        <v>0</v>
      </c>
      <c r="F1483" s="255">
        <v>0</v>
      </c>
      <c r="G1483" s="289"/>
      <c r="H1483" s="144">
        <f t="shared" si="164"/>
        <v>0</v>
      </c>
      <c r="I1483" s="252"/>
      <c r="J1483" s="39"/>
      <c r="K1483" s="39"/>
      <c r="L1483" s="39"/>
      <c r="M1483" s="39"/>
    </row>
    <row r="1484" spans="1:13" ht="28.5" x14ac:dyDescent="0.2">
      <c r="A1484" s="898"/>
      <c r="B1484" s="928"/>
      <c r="C1484" s="250" t="s">
        <v>97</v>
      </c>
      <c r="D1484" s="144">
        <f t="shared" si="163"/>
        <v>0</v>
      </c>
      <c r="E1484" s="144">
        <f t="shared" si="163"/>
        <v>0</v>
      </c>
      <c r="F1484" s="287">
        <v>0</v>
      </c>
      <c r="G1484" s="288"/>
      <c r="H1484" s="144">
        <f t="shared" si="164"/>
        <v>0</v>
      </c>
      <c r="I1484" s="252"/>
      <c r="J1484" s="39"/>
      <c r="K1484" s="39"/>
      <c r="L1484" s="39"/>
      <c r="M1484" s="39"/>
    </row>
    <row r="1485" spans="1:13" ht="15" customHeight="1" x14ac:dyDescent="0.2">
      <c r="A1485" s="919">
        <v>1</v>
      </c>
      <c r="B1485" s="1122" t="s">
        <v>321</v>
      </c>
      <c r="C1485" s="256" t="s">
        <v>267</v>
      </c>
      <c r="D1485" s="145">
        <f>D1486+D1487+D1488+D1489</f>
        <v>56999</v>
      </c>
      <c r="E1485" s="145">
        <f>E1486+E1487+E1488+E1489</f>
        <v>52993.75</v>
      </c>
      <c r="F1485" s="281">
        <f>E1485/D1485*100</f>
        <v>92.973122335479573</v>
      </c>
      <c r="G1485" s="676"/>
      <c r="H1485" s="145">
        <f t="shared" si="164"/>
        <v>52993.75</v>
      </c>
      <c r="I1485" s="259"/>
      <c r="J1485" s="39"/>
      <c r="K1485" s="39"/>
      <c r="L1485" s="39"/>
      <c r="M1485" s="39"/>
    </row>
    <row r="1486" spans="1:13" ht="45" x14ac:dyDescent="0.2">
      <c r="A1486" s="893"/>
      <c r="B1486" s="1122"/>
      <c r="C1486" s="682" t="s">
        <v>8</v>
      </c>
      <c r="D1486" s="145">
        <f t="shared" ref="D1486:E1489" si="165">D1491</f>
        <v>0</v>
      </c>
      <c r="E1486" s="145">
        <f t="shared" si="165"/>
        <v>0</v>
      </c>
      <c r="F1486" s="281">
        <v>0</v>
      </c>
      <c r="G1486" s="709"/>
      <c r="H1486" s="145">
        <f t="shared" si="164"/>
        <v>0</v>
      </c>
      <c r="I1486" s="259"/>
      <c r="J1486" s="39"/>
      <c r="K1486" s="39"/>
      <c r="L1486" s="39"/>
      <c r="M1486" s="39"/>
    </row>
    <row r="1487" spans="1:13" ht="45" x14ac:dyDescent="0.2">
      <c r="A1487" s="893"/>
      <c r="B1487" s="1122"/>
      <c r="C1487" s="260" t="s">
        <v>2</v>
      </c>
      <c r="D1487" s="145">
        <f t="shared" si="165"/>
        <v>56999</v>
      </c>
      <c r="E1487" s="145">
        <f t="shared" si="165"/>
        <v>52993.75</v>
      </c>
      <c r="F1487" s="281">
        <f>E1487/D1487*100</f>
        <v>92.973122335479573</v>
      </c>
      <c r="G1487" s="676"/>
      <c r="H1487" s="145">
        <f t="shared" si="164"/>
        <v>52993.75</v>
      </c>
      <c r="I1487" s="259"/>
      <c r="J1487" s="39"/>
      <c r="K1487" s="39"/>
      <c r="L1487" s="39"/>
      <c r="M1487" s="39"/>
    </row>
    <row r="1488" spans="1:13" ht="48" customHeight="1" x14ac:dyDescent="0.2">
      <c r="A1488" s="893"/>
      <c r="B1488" s="1122"/>
      <c r="C1488" s="260" t="s">
        <v>3</v>
      </c>
      <c r="D1488" s="145">
        <f t="shared" si="165"/>
        <v>0</v>
      </c>
      <c r="E1488" s="145">
        <f t="shared" si="165"/>
        <v>0</v>
      </c>
      <c r="F1488" s="281">
        <v>0</v>
      </c>
      <c r="G1488" s="709"/>
      <c r="H1488" s="145">
        <f t="shared" si="164"/>
        <v>0</v>
      </c>
      <c r="I1488" s="259"/>
      <c r="J1488" s="39"/>
      <c r="K1488" s="39"/>
      <c r="L1488" s="39"/>
      <c r="M1488" s="39"/>
    </row>
    <row r="1489" spans="1:13" ht="23.25" customHeight="1" x14ac:dyDescent="0.2">
      <c r="A1489" s="894"/>
      <c r="B1489" s="1122"/>
      <c r="C1489" s="260" t="s">
        <v>97</v>
      </c>
      <c r="D1489" s="145">
        <f t="shared" si="165"/>
        <v>0</v>
      </c>
      <c r="E1489" s="145">
        <f t="shared" si="165"/>
        <v>0</v>
      </c>
      <c r="F1489" s="257">
        <v>0</v>
      </c>
      <c r="G1489" s="676"/>
      <c r="H1489" s="285">
        <v>0</v>
      </c>
      <c r="I1489" s="259"/>
      <c r="J1489" s="39"/>
      <c r="K1489" s="39"/>
      <c r="L1489" s="39"/>
      <c r="M1489" s="39"/>
    </row>
    <row r="1490" spans="1:13" ht="143.25" customHeight="1" x14ac:dyDescent="0.2">
      <c r="A1490" s="919" t="s">
        <v>11</v>
      </c>
      <c r="B1490" s="1165" t="s">
        <v>322</v>
      </c>
      <c r="C1490" s="261" t="s">
        <v>267</v>
      </c>
      <c r="D1490" s="145">
        <f>D1491+D1492+D1493+D1494</f>
        <v>56999</v>
      </c>
      <c r="E1490" s="145">
        <f>E1491+E1492+E1493+E1494</f>
        <v>52993.75</v>
      </c>
      <c r="F1490" s="281">
        <f>E1490/D1490*100</f>
        <v>92.973122335479573</v>
      </c>
      <c r="G1490" s="259"/>
      <c r="H1490" s="145">
        <f>H1491+H1492+H1493+H1494</f>
        <v>52993.75</v>
      </c>
      <c r="I1490" s="259"/>
      <c r="J1490" s="39"/>
      <c r="K1490" s="39"/>
      <c r="L1490" s="39"/>
      <c r="M1490" s="39"/>
    </row>
    <row r="1491" spans="1:13" ht="45" x14ac:dyDescent="0.2">
      <c r="A1491" s="893"/>
      <c r="B1491" s="1634"/>
      <c r="C1491" s="719" t="s">
        <v>8</v>
      </c>
      <c r="D1491" s="145">
        <f t="shared" ref="D1491:E1494" si="166">D1496</f>
        <v>0</v>
      </c>
      <c r="E1491" s="145">
        <f t="shared" si="166"/>
        <v>0</v>
      </c>
      <c r="F1491" s="257">
        <v>0</v>
      </c>
      <c r="G1491" s="709"/>
      <c r="H1491" s="145">
        <f>H1496</f>
        <v>0</v>
      </c>
      <c r="I1491" s="259"/>
      <c r="J1491" s="39"/>
      <c r="K1491" s="39"/>
      <c r="L1491" s="39"/>
      <c r="M1491" s="39"/>
    </row>
    <row r="1492" spans="1:13" ht="45" x14ac:dyDescent="0.2">
      <c r="A1492" s="893"/>
      <c r="B1492" s="1634"/>
      <c r="C1492" s="293" t="s">
        <v>2</v>
      </c>
      <c r="D1492" s="145">
        <f t="shared" si="166"/>
        <v>56999</v>
      </c>
      <c r="E1492" s="145">
        <f t="shared" si="166"/>
        <v>52993.75</v>
      </c>
      <c r="F1492" s="281">
        <f>E1492/D1492*100</f>
        <v>92.973122335479573</v>
      </c>
      <c r="G1492" s="709"/>
      <c r="H1492" s="145">
        <f t="shared" ref="H1492" si="167">H1497</f>
        <v>52993.75</v>
      </c>
      <c r="I1492" s="259"/>
      <c r="J1492" s="39"/>
      <c r="K1492" s="39"/>
      <c r="L1492" s="39"/>
      <c r="M1492" s="39"/>
    </row>
    <row r="1493" spans="1:13" ht="45" x14ac:dyDescent="0.2">
      <c r="A1493" s="893"/>
      <c r="B1493" s="1634"/>
      <c r="C1493" s="293" t="s">
        <v>3</v>
      </c>
      <c r="D1493" s="145">
        <f t="shared" si="166"/>
        <v>0</v>
      </c>
      <c r="E1493" s="145">
        <f t="shared" si="166"/>
        <v>0</v>
      </c>
      <c r="F1493" s="257">
        <v>0</v>
      </c>
      <c r="G1493" s="676"/>
      <c r="H1493" s="145">
        <f>H1498</f>
        <v>0</v>
      </c>
      <c r="I1493" s="259"/>
      <c r="J1493" s="39"/>
      <c r="K1493" s="39"/>
      <c r="L1493" s="39"/>
      <c r="M1493" s="39"/>
    </row>
    <row r="1494" spans="1:13" x14ac:dyDescent="0.2">
      <c r="A1494" s="894"/>
      <c r="B1494" s="1635"/>
      <c r="C1494" s="680" t="s">
        <v>97</v>
      </c>
      <c r="D1494" s="145">
        <f t="shared" si="166"/>
        <v>0</v>
      </c>
      <c r="E1494" s="145">
        <f t="shared" si="166"/>
        <v>0</v>
      </c>
      <c r="F1494" s="281">
        <v>0</v>
      </c>
      <c r="G1494" s="709"/>
      <c r="H1494" s="145">
        <f>H1499</f>
        <v>0</v>
      </c>
      <c r="I1494" s="259"/>
      <c r="J1494" s="39"/>
      <c r="K1494" s="39"/>
      <c r="L1494" s="39"/>
      <c r="M1494" s="39"/>
    </row>
    <row r="1495" spans="1:13" ht="15" customHeight="1" x14ac:dyDescent="0.2">
      <c r="A1495" s="919" t="s">
        <v>12</v>
      </c>
      <c r="B1495" s="1167" t="s">
        <v>323</v>
      </c>
      <c r="C1495" s="668" t="s">
        <v>267</v>
      </c>
      <c r="D1495" s="267">
        <f>D1496+D1497+D1498+D1499</f>
        <v>56999</v>
      </c>
      <c r="E1495" s="267">
        <f>E1496+E1497+E1498+E1499</f>
        <v>52993.75</v>
      </c>
      <c r="F1495" s="281">
        <f>E1495/D1495*100</f>
        <v>92.973122335479573</v>
      </c>
      <c r="G1495" s="709"/>
      <c r="H1495" s="267">
        <f>H1496+H1497+H1498+H1499</f>
        <v>52993.75</v>
      </c>
      <c r="I1495" s="259"/>
      <c r="J1495" s="39"/>
      <c r="K1495" s="39"/>
      <c r="L1495" s="39"/>
      <c r="M1495" s="39"/>
    </row>
    <row r="1496" spans="1:13" ht="45" x14ac:dyDescent="0.2">
      <c r="A1496" s="893"/>
      <c r="B1496" s="1634"/>
      <c r="C1496" s="719" t="s">
        <v>8</v>
      </c>
      <c r="D1496" s="145">
        <v>0</v>
      </c>
      <c r="E1496" s="267">
        <v>0</v>
      </c>
      <c r="F1496" s="281">
        <v>0</v>
      </c>
      <c r="G1496" s="709"/>
      <c r="H1496" s="285">
        <v>0</v>
      </c>
      <c r="I1496" s="259"/>
      <c r="J1496" s="39"/>
      <c r="K1496" s="39"/>
      <c r="L1496" s="39"/>
      <c r="M1496" s="39"/>
    </row>
    <row r="1497" spans="1:13" ht="83.25" customHeight="1" x14ac:dyDescent="0.2">
      <c r="A1497" s="893"/>
      <c r="B1497" s="1634"/>
      <c r="C1497" s="293" t="s">
        <v>2</v>
      </c>
      <c r="D1497" s="145">
        <v>56999</v>
      </c>
      <c r="E1497" s="267">
        <v>52993.75</v>
      </c>
      <c r="F1497" s="281">
        <f>E1497/D1497*100</f>
        <v>92.973122335479573</v>
      </c>
      <c r="G1497" s="410" t="s">
        <v>1401</v>
      </c>
      <c r="H1497" s="267">
        <f>E1497</f>
        <v>52993.75</v>
      </c>
      <c r="I1497" s="259" t="s">
        <v>1618</v>
      </c>
      <c r="J1497" s="39"/>
      <c r="K1497" s="39"/>
      <c r="L1497" s="39"/>
      <c r="M1497" s="39"/>
    </row>
    <row r="1498" spans="1:13" ht="45" x14ac:dyDescent="0.2">
      <c r="A1498" s="893"/>
      <c r="B1498" s="1634"/>
      <c r="C1498" s="293" t="s">
        <v>3</v>
      </c>
      <c r="D1498" s="145">
        <v>0</v>
      </c>
      <c r="E1498" s="267">
        <v>0</v>
      </c>
      <c r="F1498" s="281">
        <v>0</v>
      </c>
      <c r="G1498" s="709"/>
      <c r="H1498" s="285">
        <v>0</v>
      </c>
      <c r="I1498" s="259"/>
      <c r="J1498" s="39"/>
      <c r="K1498" s="39"/>
      <c r="L1498" s="39"/>
      <c r="M1498" s="39"/>
    </row>
    <row r="1499" spans="1:13" ht="26.25" customHeight="1" x14ac:dyDescent="0.2">
      <c r="A1499" s="894"/>
      <c r="B1499" s="1635"/>
      <c r="C1499" s="293" t="s">
        <v>97</v>
      </c>
      <c r="D1499" s="145">
        <v>0</v>
      </c>
      <c r="E1499" s="267">
        <v>0</v>
      </c>
      <c r="F1499" s="281">
        <v>0</v>
      </c>
      <c r="G1499" s="299"/>
      <c r="H1499" s="285">
        <v>0</v>
      </c>
      <c r="I1499" s="259"/>
      <c r="J1499" s="39"/>
      <c r="K1499" s="39"/>
      <c r="L1499" s="39"/>
      <c r="M1499" s="39"/>
    </row>
    <row r="1500" spans="1:13" ht="15" customHeight="1" x14ac:dyDescent="0.2">
      <c r="A1500" s="919" t="s">
        <v>100</v>
      </c>
      <c r="B1500" s="1166" t="s">
        <v>324</v>
      </c>
      <c r="C1500" s="261" t="s">
        <v>267</v>
      </c>
      <c r="D1500" s="1135" t="s">
        <v>310</v>
      </c>
      <c r="E1500" s="1136"/>
      <c r="F1500" s="1136"/>
      <c r="G1500" s="1632"/>
      <c r="H1500" s="1137"/>
      <c r="I1500" s="259"/>
      <c r="J1500" s="39"/>
      <c r="K1500" s="39"/>
      <c r="L1500" s="39"/>
      <c r="M1500" s="39"/>
    </row>
    <row r="1501" spans="1:13" ht="45" x14ac:dyDescent="0.2">
      <c r="A1501" s="893"/>
      <c r="B1501" s="1127"/>
      <c r="C1501" s="719" t="s">
        <v>8</v>
      </c>
      <c r="D1501" s="1138"/>
      <c r="E1501" s="1136"/>
      <c r="F1501" s="1136"/>
      <c r="G1501" s="1632"/>
      <c r="H1501" s="1137"/>
      <c r="I1501" s="259"/>
      <c r="J1501" s="39"/>
      <c r="K1501" s="39"/>
      <c r="L1501" s="39"/>
      <c r="M1501" s="39"/>
    </row>
    <row r="1502" spans="1:13" ht="45" x14ac:dyDescent="0.2">
      <c r="A1502" s="893"/>
      <c r="B1502" s="1127"/>
      <c r="C1502" s="293" t="s">
        <v>2</v>
      </c>
      <c r="D1502" s="1138"/>
      <c r="E1502" s="1136"/>
      <c r="F1502" s="1136"/>
      <c r="G1502" s="1632"/>
      <c r="H1502" s="1137"/>
      <c r="I1502" s="259"/>
      <c r="J1502" s="39"/>
      <c r="K1502" s="39"/>
      <c r="L1502" s="39"/>
      <c r="M1502" s="39"/>
    </row>
    <row r="1503" spans="1:13" ht="45" x14ac:dyDescent="0.2">
      <c r="A1503" s="893"/>
      <c r="B1503" s="1127"/>
      <c r="C1503" s="293" t="s">
        <v>3</v>
      </c>
      <c r="D1503" s="1138"/>
      <c r="E1503" s="1136"/>
      <c r="F1503" s="1136"/>
      <c r="G1503" s="1632"/>
      <c r="H1503" s="1137"/>
      <c r="I1503" s="259"/>
      <c r="J1503" s="39"/>
      <c r="K1503" s="39"/>
      <c r="L1503" s="39"/>
      <c r="M1503" s="39"/>
    </row>
    <row r="1504" spans="1:13" ht="25.5" customHeight="1" x14ac:dyDescent="0.2">
      <c r="A1504" s="894"/>
      <c r="B1504" s="1127"/>
      <c r="C1504" s="680" t="s">
        <v>97</v>
      </c>
      <c r="D1504" s="1139"/>
      <c r="E1504" s="1140"/>
      <c r="F1504" s="1140"/>
      <c r="G1504" s="1633"/>
      <c r="H1504" s="1141"/>
      <c r="I1504" s="265"/>
      <c r="J1504" s="39"/>
      <c r="K1504" s="39"/>
      <c r="L1504" s="39"/>
      <c r="M1504" s="39"/>
    </row>
    <row r="1505" spans="1:13" ht="28.5" customHeight="1" x14ac:dyDescent="0.2">
      <c r="A1505" s="1116" t="s">
        <v>1250</v>
      </c>
      <c r="B1505" s="1117"/>
      <c r="C1505" s="1117"/>
      <c r="D1505" s="1117"/>
      <c r="E1505" s="1117"/>
      <c r="F1505" s="1117"/>
      <c r="G1505" s="1117"/>
      <c r="H1505" s="1117"/>
      <c r="I1505" s="1118"/>
      <c r="J1505" s="39"/>
      <c r="K1505" s="39"/>
      <c r="L1505" s="39"/>
      <c r="M1505" s="39"/>
    </row>
    <row r="1506" spans="1:13" ht="15" customHeight="1" x14ac:dyDescent="0.2">
      <c r="A1506" s="896"/>
      <c r="B1506" s="926" t="s">
        <v>54</v>
      </c>
      <c r="C1506" s="247" t="s">
        <v>267</v>
      </c>
      <c r="D1506" s="143">
        <f>D1507+D1508+D1509+D1510</f>
        <v>12160.1</v>
      </c>
      <c r="E1506" s="143">
        <f>E1507+E1508+E1509+E1510</f>
        <v>12117.58</v>
      </c>
      <c r="F1506" s="287">
        <f>E1506/D1506*100</f>
        <v>99.65033182292909</v>
      </c>
      <c r="G1506" s="288"/>
      <c r="H1506" s="143">
        <f>H1507+H1508+H1509+H1510</f>
        <v>12117.58</v>
      </c>
      <c r="I1506" s="259"/>
      <c r="J1506" s="39"/>
      <c r="K1506" s="39"/>
      <c r="L1506" s="39"/>
      <c r="M1506" s="39"/>
    </row>
    <row r="1507" spans="1:13" ht="42.75" x14ac:dyDescent="0.2">
      <c r="A1507" s="897"/>
      <c r="B1507" s="927"/>
      <c r="C1507" s="711" t="s">
        <v>8</v>
      </c>
      <c r="D1507" s="144">
        <f t="shared" ref="D1507:E1510" si="168">D1512</f>
        <v>0</v>
      </c>
      <c r="E1507" s="144">
        <f t="shared" si="168"/>
        <v>0</v>
      </c>
      <c r="F1507" s="287">
        <v>0</v>
      </c>
      <c r="G1507" s="288"/>
      <c r="H1507" s="144">
        <f>H1512</f>
        <v>0</v>
      </c>
      <c r="I1507" s="252"/>
      <c r="J1507" s="39"/>
      <c r="K1507" s="39"/>
      <c r="L1507" s="39"/>
      <c r="M1507" s="39"/>
    </row>
    <row r="1508" spans="1:13" ht="57" x14ac:dyDescent="0.2">
      <c r="A1508" s="897"/>
      <c r="B1508" s="927"/>
      <c r="C1508" s="250" t="s">
        <v>2</v>
      </c>
      <c r="D1508" s="144">
        <f t="shared" si="168"/>
        <v>12002</v>
      </c>
      <c r="E1508" s="144">
        <f t="shared" si="168"/>
        <v>11996.4</v>
      </c>
      <c r="F1508" s="255">
        <v>0</v>
      </c>
      <c r="G1508" s="289"/>
      <c r="H1508" s="144">
        <f>H1513</f>
        <v>11996.4</v>
      </c>
      <c r="I1508" s="252"/>
      <c r="J1508" s="39"/>
      <c r="K1508" s="39"/>
      <c r="L1508" s="39"/>
      <c r="M1508" s="39"/>
    </row>
    <row r="1509" spans="1:13" ht="71.25" x14ac:dyDescent="0.2">
      <c r="A1509" s="897"/>
      <c r="B1509" s="927"/>
      <c r="C1509" s="250" t="s">
        <v>3</v>
      </c>
      <c r="D1509" s="144">
        <f t="shared" si="168"/>
        <v>158.1</v>
      </c>
      <c r="E1509" s="144">
        <f t="shared" si="168"/>
        <v>121.18</v>
      </c>
      <c r="F1509" s="287">
        <f>E1509/D1509*100</f>
        <v>76.647691334598363</v>
      </c>
      <c r="G1509" s="288"/>
      <c r="H1509" s="144">
        <f>H1514</f>
        <v>121.18</v>
      </c>
      <c r="I1509" s="252"/>
      <c r="J1509" s="39"/>
      <c r="K1509" s="39"/>
      <c r="L1509" s="39"/>
      <c r="M1509" s="39"/>
    </row>
    <row r="1510" spans="1:13" ht="28.5" x14ac:dyDescent="0.2">
      <c r="A1510" s="898"/>
      <c r="B1510" s="928"/>
      <c r="C1510" s="250" t="s">
        <v>97</v>
      </c>
      <c r="D1510" s="144">
        <f t="shared" si="168"/>
        <v>0</v>
      </c>
      <c r="E1510" s="144">
        <f t="shared" si="168"/>
        <v>0</v>
      </c>
      <c r="F1510" s="255">
        <v>0</v>
      </c>
      <c r="G1510" s="289"/>
      <c r="H1510" s="144">
        <f>H1515</f>
        <v>0</v>
      </c>
      <c r="I1510" s="252"/>
      <c r="J1510" s="39"/>
      <c r="K1510" s="39"/>
      <c r="L1510" s="39"/>
      <c r="M1510" s="39"/>
    </row>
    <row r="1511" spans="1:13" ht="15" customHeight="1" x14ac:dyDescent="0.2">
      <c r="A1511" s="919">
        <v>1</v>
      </c>
      <c r="B1511" s="1122" t="s">
        <v>325</v>
      </c>
      <c r="C1511" s="256" t="s">
        <v>267</v>
      </c>
      <c r="D1511" s="145">
        <f>D1512+D1513+D1514+D1515</f>
        <v>12160.1</v>
      </c>
      <c r="E1511" s="145">
        <f>E1512+E1513+E1514+E1515</f>
        <v>12117.58</v>
      </c>
      <c r="F1511" s="281">
        <f>E1511/D1511*100</f>
        <v>99.65033182292909</v>
      </c>
      <c r="G1511" s="709"/>
      <c r="H1511" s="145">
        <f>H1512+H1513+H1514+H1515</f>
        <v>12117.58</v>
      </c>
      <c r="I1511" s="259"/>
      <c r="J1511" s="39"/>
      <c r="K1511" s="39"/>
      <c r="L1511" s="39"/>
      <c r="M1511" s="39"/>
    </row>
    <row r="1512" spans="1:13" ht="45" x14ac:dyDescent="0.2">
      <c r="A1512" s="893"/>
      <c r="B1512" s="1122"/>
      <c r="C1512" s="682" t="s">
        <v>8</v>
      </c>
      <c r="D1512" s="145">
        <f t="shared" ref="D1512:E1514" si="169">D1517</f>
        <v>0</v>
      </c>
      <c r="E1512" s="267">
        <f t="shared" si="169"/>
        <v>0</v>
      </c>
      <c r="F1512" s="257">
        <v>0</v>
      </c>
      <c r="G1512" s="709"/>
      <c r="H1512" s="267">
        <f>H1517</f>
        <v>0</v>
      </c>
      <c r="I1512" s="259"/>
      <c r="J1512" s="39"/>
      <c r="K1512" s="39"/>
      <c r="L1512" s="39"/>
      <c r="M1512" s="39"/>
    </row>
    <row r="1513" spans="1:13" ht="45" x14ac:dyDescent="0.2">
      <c r="A1513" s="893"/>
      <c r="B1513" s="1122"/>
      <c r="C1513" s="260" t="s">
        <v>2</v>
      </c>
      <c r="D1513" s="145">
        <f t="shared" si="169"/>
        <v>12002</v>
      </c>
      <c r="E1513" s="267">
        <f t="shared" si="169"/>
        <v>11996.4</v>
      </c>
      <c r="F1513" s="281">
        <v>0</v>
      </c>
      <c r="G1513" s="709"/>
      <c r="H1513" s="267">
        <f t="shared" ref="H1513:H1515" si="170">H1518</f>
        <v>11996.4</v>
      </c>
      <c r="I1513" s="259"/>
      <c r="J1513" s="39"/>
      <c r="K1513" s="39"/>
      <c r="L1513" s="39"/>
      <c r="M1513" s="39"/>
    </row>
    <row r="1514" spans="1:13" ht="45" x14ac:dyDescent="0.2">
      <c r="A1514" s="893"/>
      <c r="B1514" s="1122"/>
      <c r="C1514" s="260" t="s">
        <v>3</v>
      </c>
      <c r="D1514" s="145">
        <f t="shared" si="169"/>
        <v>158.1</v>
      </c>
      <c r="E1514" s="267">
        <f t="shared" si="169"/>
        <v>121.18</v>
      </c>
      <c r="F1514" s="281">
        <f>E1514/D1514*100</f>
        <v>76.647691334598363</v>
      </c>
      <c r="G1514" s="676"/>
      <c r="H1514" s="267">
        <f t="shared" si="170"/>
        <v>121.18</v>
      </c>
      <c r="I1514" s="259"/>
      <c r="J1514" s="39"/>
      <c r="K1514" s="39"/>
      <c r="L1514" s="39"/>
      <c r="M1514" s="39"/>
    </row>
    <row r="1515" spans="1:13" x14ac:dyDescent="0.2">
      <c r="A1515" s="894"/>
      <c r="B1515" s="1122"/>
      <c r="C1515" s="260" t="s">
        <v>97</v>
      </c>
      <c r="D1515" s="145">
        <f>D1520</f>
        <v>0</v>
      </c>
      <c r="E1515" s="267">
        <v>0</v>
      </c>
      <c r="F1515" s="281">
        <v>0</v>
      </c>
      <c r="G1515" s="709"/>
      <c r="H1515" s="267">
        <f t="shared" si="170"/>
        <v>0</v>
      </c>
      <c r="I1515" s="259"/>
      <c r="J1515" s="39"/>
      <c r="K1515" s="39"/>
      <c r="L1515" s="39"/>
      <c r="M1515" s="39"/>
    </row>
    <row r="1516" spans="1:13" ht="45" customHeight="1" x14ac:dyDescent="0.2">
      <c r="A1516" s="919" t="s">
        <v>11</v>
      </c>
      <c r="B1516" s="1165" t="s">
        <v>326</v>
      </c>
      <c r="C1516" s="261" t="s">
        <v>267</v>
      </c>
      <c r="D1516" s="145">
        <f>D1517+D1518+D1519+D1520</f>
        <v>12160.1</v>
      </c>
      <c r="E1516" s="145">
        <f>E1517+E1518+E1519+E1520</f>
        <v>12117.58</v>
      </c>
      <c r="F1516" s="281">
        <f>E1516/D1516*100</f>
        <v>99.65033182292909</v>
      </c>
      <c r="G1516" s="259"/>
      <c r="H1516" s="145">
        <f>H1517+H1518+H1519+H1520</f>
        <v>12117.58</v>
      </c>
      <c r="I1516" s="259"/>
      <c r="J1516" s="39"/>
      <c r="K1516" s="39"/>
      <c r="L1516" s="39"/>
      <c r="M1516" s="39"/>
    </row>
    <row r="1517" spans="1:13" ht="45" x14ac:dyDescent="0.2">
      <c r="A1517" s="893"/>
      <c r="B1517" s="1634"/>
      <c r="C1517" s="719" t="s">
        <v>8</v>
      </c>
      <c r="D1517" s="146">
        <f t="shared" ref="D1517:E1520" si="171">D1527</f>
        <v>0</v>
      </c>
      <c r="E1517" s="146">
        <f t="shared" si="171"/>
        <v>0</v>
      </c>
      <c r="F1517" s="281">
        <v>0</v>
      </c>
      <c r="G1517" s="709"/>
      <c r="H1517" s="146">
        <f>H1527</f>
        <v>0</v>
      </c>
      <c r="I1517" s="259"/>
      <c r="J1517" s="39"/>
      <c r="K1517" s="39"/>
      <c r="L1517" s="39"/>
      <c r="M1517" s="39"/>
    </row>
    <row r="1518" spans="1:13" ht="45" x14ac:dyDescent="0.2">
      <c r="A1518" s="893"/>
      <c r="B1518" s="1634"/>
      <c r="C1518" s="293" t="s">
        <v>2</v>
      </c>
      <c r="D1518" s="146">
        <f t="shared" si="171"/>
        <v>12002</v>
      </c>
      <c r="E1518" s="146">
        <f t="shared" si="171"/>
        <v>11996.4</v>
      </c>
      <c r="F1518" s="257">
        <v>0</v>
      </c>
      <c r="G1518" s="676"/>
      <c r="H1518" s="146">
        <f>H1528</f>
        <v>11996.4</v>
      </c>
      <c r="I1518" s="259"/>
      <c r="J1518" s="39"/>
      <c r="K1518" s="39"/>
      <c r="L1518" s="39"/>
      <c r="M1518" s="39"/>
    </row>
    <row r="1519" spans="1:13" ht="45" x14ac:dyDescent="0.2">
      <c r="A1519" s="893"/>
      <c r="B1519" s="1634"/>
      <c r="C1519" s="293" t="s">
        <v>3</v>
      </c>
      <c r="D1519" s="146">
        <f t="shared" si="171"/>
        <v>158.1</v>
      </c>
      <c r="E1519" s="146">
        <f t="shared" si="171"/>
        <v>121.18</v>
      </c>
      <c r="F1519" s="281">
        <v>0</v>
      </c>
      <c r="G1519" s="683"/>
      <c r="H1519" s="146">
        <f>H1529</f>
        <v>121.18</v>
      </c>
      <c r="I1519" s="259"/>
      <c r="J1519" s="39"/>
      <c r="K1519" s="39"/>
      <c r="L1519" s="39"/>
      <c r="M1519" s="39"/>
    </row>
    <row r="1520" spans="1:13" x14ac:dyDescent="0.2">
      <c r="A1520" s="894"/>
      <c r="B1520" s="1635"/>
      <c r="C1520" s="293" t="s">
        <v>97</v>
      </c>
      <c r="D1520" s="146">
        <f t="shared" si="171"/>
        <v>0</v>
      </c>
      <c r="E1520" s="146">
        <f t="shared" si="171"/>
        <v>0</v>
      </c>
      <c r="F1520" s="300">
        <v>0</v>
      </c>
      <c r="G1520" s="301"/>
      <c r="H1520" s="146">
        <f>H1530</f>
        <v>0</v>
      </c>
      <c r="I1520" s="259"/>
      <c r="J1520" s="39"/>
      <c r="K1520" s="39"/>
      <c r="L1520" s="39"/>
      <c r="M1520" s="39"/>
    </row>
    <row r="1521" spans="1:13" ht="15" customHeight="1" x14ac:dyDescent="0.2">
      <c r="A1521" s="919" t="s">
        <v>12</v>
      </c>
      <c r="B1521" s="1166" t="s">
        <v>327</v>
      </c>
      <c r="C1521" s="261" t="s">
        <v>267</v>
      </c>
      <c r="D1521" s="1149" t="s">
        <v>310</v>
      </c>
      <c r="E1521" s="1150"/>
      <c r="F1521" s="1150"/>
      <c r="G1521" s="1151"/>
      <c r="H1521" s="1151"/>
      <c r="I1521" s="302"/>
      <c r="J1521" s="39"/>
      <c r="K1521" s="39"/>
      <c r="L1521" s="39"/>
      <c r="M1521" s="39"/>
    </row>
    <row r="1522" spans="1:13" ht="45" x14ac:dyDescent="0.2">
      <c r="A1522" s="893"/>
      <c r="B1522" s="1634"/>
      <c r="C1522" s="719" t="s">
        <v>8</v>
      </c>
      <c r="D1522" s="1150"/>
      <c r="E1522" s="1150"/>
      <c r="F1522" s="1150"/>
      <c r="G1522" s="1151"/>
      <c r="H1522" s="1151"/>
      <c r="I1522" s="302"/>
      <c r="J1522" s="39"/>
      <c r="K1522" s="39"/>
      <c r="L1522" s="39"/>
      <c r="M1522" s="39"/>
    </row>
    <row r="1523" spans="1:13" ht="45" x14ac:dyDescent="0.2">
      <c r="A1523" s="893"/>
      <c r="B1523" s="1634"/>
      <c r="C1523" s="293" t="s">
        <v>2</v>
      </c>
      <c r="D1523" s="1150"/>
      <c r="E1523" s="1150"/>
      <c r="F1523" s="1150"/>
      <c r="G1523" s="1151"/>
      <c r="H1523" s="1151"/>
      <c r="I1523" s="302"/>
      <c r="J1523" s="39"/>
      <c r="K1523" s="39"/>
      <c r="L1523" s="39"/>
      <c r="M1523" s="39"/>
    </row>
    <row r="1524" spans="1:13" ht="45" x14ac:dyDescent="0.2">
      <c r="A1524" s="893"/>
      <c r="B1524" s="1634"/>
      <c r="C1524" s="293" t="s">
        <v>3</v>
      </c>
      <c r="D1524" s="1150"/>
      <c r="E1524" s="1150"/>
      <c r="F1524" s="1150"/>
      <c r="G1524" s="1151"/>
      <c r="H1524" s="1151"/>
      <c r="I1524" s="302"/>
      <c r="J1524" s="39"/>
      <c r="K1524" s="39"/>
      <c r="L1524" s="39"/>
      <c r="M1524" s="39"/>
    </row>
    <row r="1525" spans="1:13" x14ac:dyDescent="0.2">
      <c r="A1525" s="894"/>
      <c r="B1525" s="1635"/>
      <c r="C1525" s="293" t="s">
        <v>97</v>
      </c>
      <c r="D1525" s="1150"/>
      <c r="E1525" s="1150"/>
      <c r="F1525" s="1150"/>
      <c r="G1525" s="1151"/>
      <c r="H1525" s="1151"/>
      <c r="I1525" s="302"/>
      <c r="J1525" s="39"/>
      <c r="K1525" s="39"/>
      <c r="L1525" s="39"/>
      <c r="M1525" s="39"/>
    </row>
    <row r="1526" spans="1:13" ht="15" customHeight="1" x14ac:dyDescent="0.2">
      <c r="A1526" s="919" t="s">
        <v>100</v>
      </c>
      <c r="B1526" s="1166" t="s">
        <v>328</v>
      </c>
      <c r="C1526" s="261" t="s">
        <v>267</v>
      </c>
      <c r="D1526" s="147">
        <f>D1527+D1528+D1529+D1530</f>
        <v>12160.1</v>
      </c>
      <c r="E1526" s="147">
        <f>E1527+E1528+E1529+E1530</f>
        <v>12117.58</v>
      </c>
      <c r="F1526" s="281">
        <f>E1526/D1526*100</f>
        <v>99.65033182292909</v>
      </c>
      <c r="G1526" s="1290" t="s">
        <v>1402</v>
      </c>
      <c r="H1526" s="147">
        <f>H1527+H1528+H1529+H1530</f>
        <v>12117.58</v>
      </c>
      <c r="I1526" s="1132" t="s">
        <v>1515</v>
      </c>
      <c r="J1526" s="39"/>
      <c r="K1526" s="39"/>
      <c r="L1526" s="39"/>
      <c r="M1526" s="39"/>
    </row>
    <row r="1527" spans="1:13" ht="45" x14ac:dyDescent="0.2">
      <c r="A1527" s="893"/>
      <c r="B1527" s="1127"/>
      <c r="C1527" s="719" t="s">
        <v>8</v>
      </c>
      <c r="D1527" s="148">
        <v>0</v>
      </c>
      <c r="E1527" s="148">
        <v>0</v>
      </c>
      <c r="F1527" s="303">
        <v>0</v>
      </c>
      <c r="G1527" s="1292"/>
      <c r="H1527" s="267">
        <v>0</v>
      </c>
      <c r="I1527" s="1133"/>
      <c r="J1527" s="39"/>
      <c r="K1527" s="39"/>
      <c r="L1527" s="39"/>
      <c r="M1527" s="39"/>
    </row>
    <row r="1528" spans="1:13" ht="45" x14ac:dyDescent="0.2">
      <c r="A1528" s="893"/>
      <c r="B1528" s="1127"/>
      <c r="C1528" s="293" t="s">
        <v>2</v>
      </c>
      <c r="D1528" s="148">
        <v>12002</v>
      </c>
      <c r="E1528" s="148">
        <v>11996.4</v>
      </c>
      <c r="F1528" s="281">
        <f>E1528/D1528*100</f>
        <v>99.953341109815028</v>
      </c>
      <c r="G1528" s="1292"/>
      <c r="H1528" s="267">
        <f>E1528</f>
        <v>11996.4</v>
      </c>
      <c r="I1528" s="1133"/>
      <c r="J1528" s="39"/>
      <c r="K1528" s="39"/>
      <c r="L1528" s="39"/>
      <c r="M1528" s="39"/>
    </row>
    <row r="1529" spans="1:13" ht="45" x14ac:dyDescent="0.2">
      <c r="A1529" s="893"/>
      <c r="B1529" s="1127"/>
      <c r="C1529" s="293" t="s">
        <v>3</v>
      </c>
      <c r="D1529" s="148">
        <v>158.1</v>
      </c>
      <c r="E1529" s="148">
        <v>121.18</v>
      </c>
      <c r="F1529" s="281">
        <f>E1529/D1529*100</f>
        <v>76.647691334598363</v>
      </c>
      <c r="G1529" s="1292"/>
      <c r="H1529" s="267">
        <f>E1529</f>
        <v>121.18</v>
      </c>
      <c r="I1529" s="1133"/>
      <c r="J1529" s="39"/>
      <c r="K1529" s="39"/>
      <c r="L1529" s="39"/>
      <c r="M1529" s="39"/>
    </row>
    <row r="1530" spans="1:13" x14ac:dyDescent="0.2">
      <c r="A1530" s="894"/>
      <c r="B1530" s="1127"/>
      <c r="C1530" s="759" t="s">
        <v>97</v>
      </c>
      <c r="D1530" s="149">
        <v>0</v>
      </c>
      <c r="E1530" s="149">
        <v>0</v>
      </c>
      <c r="F1530" s="304">
        <v>0</v>
      </c>
      <c r="G1530" s="1295"/>
      <c r="H1530" s="262">
        <v>0</v>
      </c>
      <c r="I1530" s="1134"/>
      <c r="J1530" s="39"/>
      <c r="K1530" s="39"/>
      <c r="L1530" s="39"/>
      <c r="M1530" s="39"/>
    </row>
    <row r="1531" spans="1:13" ht="30" customHeight="1" x14ac:dyDescent="0.2">
      <c r="A1531" s="1116" t="s">
        <v>1251</v>
      </c>
      <c r="B1531" s="1117"/>
      <c r="C1531" s="1117"/>
      <c r="D1531" s="1117"/>
      <c r="E1531" s="1117"/>
      <c r="F1531" s="1117"/>
      <c r="G1531" s="1117"/>
      <c r="H1531" s="1117"/>
      <c r="I1531" s="1118"/>
      <c r="J1531" s="39"/>
      <c r="K1531" s="39"/>
      <c r="L1531" s="39"/>
      <c r="M1531" s="39"/>
    </row>
    <row r="1532" spans="1:13" ht="15" customHeight="1" x14ac:dyDescent="0.2">
      <c r="A1532" s="896"/>
      <c r="B1532" s="926" t="s">
        <v>54</v>
      </c>
      <c r="C1532" s="247" t="s">
        <v>267</v>
      </c>
      <c r="D1532" s="1144" t="s">
        <v>310</v>
      </c>
      <c r="E1532" s="1145"/>
      <c r="F1532" s="1145"/>
      <c r="G1532" s="1631"/>
      <c r="H1532" s="1146"/>
      <c r="I1532" s="249"/>
      <c r="J1532" s="39"/>
      <c r="K1532" s="39"/>
      <c r="L1532" s="39"/>
      <c r="M1532" s="39"/>
    </row>
    <row r="1533" spans="1:13" ht="42.75" x14ac:dyDescent="0.2">
      <c r="A1533" s="897"/>
      <c r="B1533" s="927"/>
      <c r="C1533" s="711" t="s">
        <v>8</v>
      </c>
      <c r="D1533" s="1147"/>
      <c r="E1533" s="1148"/>
      <c r="F1533" s="1148"/>
      <c r="G1533" s="1632"/>
      <c r="H1533" s="1137"/>
      <c r="I1533" s="252"/>
      <c r="J1533" s="39"/>
      <c r="K1533" s="39"/>
      <c r="L1533" s="39"/>
      <c r="M1533" s="39"/>
    </row>
    <row r="1534" spans="1:13" ht="57" x14ac:dyDescent="0.2">
      <c r="A1534" s="897"/>
      <c r="B1534" s="927"/>
      <c r="C1534" s="250" t="s">
        <v>2</v>
      </c>
      <c r="D1534" s="1147"/>
      <c r="E1534" s="1148"/>
      <c r="F1534" s="1148"/>
      <c r="G1534" s="1632"/>
      <c r="H1534" s="1137"/>
      <c r="I1534" s="252"/>
      <c r="J1534" s="39"/>
      <c r="K1534" s="39"/>
      <c r="L1534" s="39"/>
      <c r="M1534" s="39"/>
    </row>
    <row r="1535" spans="1:13" ht="71.25" x14ac:dyDescent="0.2">
      <c r="A1535" s="897"/>
      <c r="B1535" s="927"/>
      <c r="C1535" s="250" t="s">
        <v>3</v>
      </c>
      <c r="D1535" s="1147"/>
      <c r="E1535" s="1148"/>
      <c r="F1535" s="1148"/>
      <c r="G1535" s="1632"/>
      <c r="H1535" s="1137"/>
      <c r="I1535" s="252"/>
      <c r="J1535" s="39"/>
      <c r="K1535" s="39"/>
      <c r="L1535" s="39"/>
      <c r="M1535" s="39"/>
    </row>
    <row r="1536" spans="1:13" ht="28.5" x14ac:dyDescent="0.2">
      <c r="A1536" s="898"/>
      <c r="B1536" s="928"/>
      <c r="C1536" s="250" t="s">
        <v>97</v>
      </c>
      <c r="D1536" s="1147"/>
      <c r="E1536" s="1148"/>
      <c r="F1536" s="1148"/>
      <c r="G1536" s="1632"/>
      <c r="H1536" s="1137"/>
      <c r="I1536" s="252"/>
      <c r="J1536" s="39"/>
      <c r="K1536" s="39"/>
      <c r="L1536" s="39"/>
      <c r="M1536" s="39"/>
    </row>
    <row r="1537" spans="1:13" ht="15" customHeight="1" x14ac:dyDescent="0.2">
      <c r="A1537" s="919">
        <v>1</v>
      </c>
      <c r="B1537" s="1122" t="s">
        <v>862</v>
      </c>
      <c r="C1537" s="256" t="s">
        <v>267</v>
      </c>
      <c r="D1537" s="1149" t="s">
        <v>310</v>
      </c>
      <c r="E1537" s="1150"/>
      <c r="F1537" s="1150"/>
      <c r="G1537" s="1151"/>
      <c r="H1537" s="1151"/>
      <c r="I1537" s="302"/>
      <c r="J1537" s="39"/>
      <c r="K1537" s="39"/>
      <c r="L1537" s="39"/>
      <c r="M1537" s="39"/>
    </row>
    <row r="1538" spans="1:13" ht="45" x14ac:dyDescent="0.2">
      <c r="A1538" s="893"/>
      <c r="B1538" s="1122"/>
      <c r="C1538" s="682" t="s">
        <v>8</v>
      </c>
      <c r="D1538" s="1150"/>
      <c r="E1538" s="1150"/>
      <c r="F1538" s="1150"/>
      <c r="G1538" s="1151"/>
      <c r="H1538" s="1151"/>
      <c r="I1538" s="302"/>
      <c r="J1538" s="39"/>
      <c r="K1538" s="39"/>
      <c r="L1538" s="39"/>
      <c r="M1538" s="39"/>
    </row>
    <row r="1539" spans="1:13" ht="45" x14ac:dyDescent="0.2">
      <c r="A1539" s="893"/>
      <c r="B1539" s="1122"/>
      <c r="C1539" s="260" t="s">
        <v>2</v>
      </c>
      <c r="D1539" s="1150"/>
      <c r="E1539" s="1150"/>
      <c r="F1539" s="1150"/>
      <c r="G1539" s="1151"/>
      <c r="H1539" s="1151"/>
      <c r="I1539" s="302"/>
      <c r="J1539" s="39"/>
      <c r="K1539" s="39"/>
      <c r="L1539" s="39"/>
      <c r="M1539" s="39"/>
    </row>
    <row r="1540" spans="1:13" ht="45" x14ac:dyDescent="0.2">
      <c r="A1540" s="893"/>
      <c r="B1540" s="1122"/>
      <c r="C1540" s="260" t="s">
        <v>3</v>
      </c>
      <c r="D1540" s="1150"/>
      <c r="E1540" s="1150"/>
      <c r="F1540" s="1150"/>
      <c r="G1540" s="1151"/>
      <c r="H1540" s="1151"/>
      <c r="I1540" s="302"/>
      <c r="J1540" s="39"/>
      <c r="K1540" s="39"/>
      <c r="L1540" s="39"/>
      <c r="M1540" s="39"/>
    </row>
    <row r="1541" spans="1:13" x14ac:dyDescent="0.2">
      <c r="A1541" s="894"/>
      <c r="B1541" s="1122"/>
      <c r="C1541" s="260" t="s">
        <v>97</v>
      </c>
      <c r="D1541" s="1150"/>
      <c r="E1541" s="1150"/>
      <c r="F1541" s="1150"/>
      <c r="G1541" s="1151"/>
      <c r="H1541" s="1151"/>
      <c r="I1541" s="302"/>
      <c r="J1541" s="39"/>
      <c r="K1541" s="39"/>
      <c r="L1541" s="39"/>
      <c r="M1541" s="39"/>
    </row>
    <row r="1542" spans="1:13" ht="15" customHeight="1" x14ac:dyDescent="0.2">
      <c r="A1542" s="919" t="s">
        <v>11</v>
      </c>
      <c r="B1542" s="1629" t="s">
        <v>329</v>
      </c>
      <c r="C1542" s="256" t="s">
        <v>267</v>
      </c>
      <c r="D1542" s="1288" t="s">
        <v>310</v>
      </c>
      <c r="E1542" s="1304"/>
      <c r="F1542" s="1304"/>
      <c r="G1542" s="1631"/>
      <c r="H1542" s="1305"/>
      <c r="I1542" s="302"/>
      <c r="J1542" s="39"/>
      <c r="K1542" s="39"/>
      <c r="L1542" s="39"/>
      <c r="M1542" s="39"/>
    </row>
    <row r="1543" spans="1:13" ht="45" x14ac:dyDescent="0.2">
      <c r="A1543" s="893"/>
      <c r="B1543" s="1629"/>
      <c r="C1543" s="682" t="s">
        <v>8</v>
      </c>
      <c r="D1543" s="1138"/>
      <c r="E1543" s="1136"/>
      <c r="F1543" s="1136"/>
      <c r="G1543" s="1632"/>
      <c r="H1543" s="1306"/>
      <c r="I1543" s="302"/>
      <c r="J1543" s="39"/>
      <c r="K1543" s="39"/>
      <c r="L1543" s="39"/>
      <c r="M1543" s="39"/>
    </row>
    <row r="1544" spans="1:13" ht="45" x14ac:dyDescent="0.2">
      <c r="A1544" s="893"/>
      <c r="B1544" s="1629"/>
      <c r="C1544" s="260" t="s">
        <v>2</v>
      </c>
      <c r="D1544" s="1138"/>
      <c r="E1544" s="1136"/>
      <c r="F1544" s="1136"/>
      <c r="G1544" s="1632"/>
      <c r="H1544" s="1306"/>
      <c r="I1544" s="302"/>
      <c r="J1544" s="39"/>
      <c r="K1544" s="39"/>
      <c r="L1544" s="39"/>
      <c r="M1544" s="39"/>
    </row>
    <row r="1545" spans="1:13" ht="45" x14ac:dyDescent="0.2">
      <c r="A1545" s="893"/>
      <c r="B1545" s="1629"/>
      <c r="C1545" s="260" t="s">
        <v>3</v>
      </c>
      <c r="D1545" s="1138"/>
      <c r="E1545" s="1136"/>
      <c r="F1545" s="1136"/>
      <c r="G1545" s="1632"/>
      <c r="H1545" s="1306"/>
      <c r="I1545" s="302"/>
      <c r="J1545" s="39"/>
      <c r="K1545" s="39"/>
      <c r="L1545" s="39"/>
      <c r="M1545" s="39"/>
    </row>
    <row r="1546" spans="1:13" x14ac:dyDescent="0.2">
      <c r="A1546" s="894"/>
      <c r="B1546" s="1629"/>
      <c r="C1546" s="260" t="s">
        <v>97</v>
      </c>
      <c r="D1546" s="1139"/>
      <c r="E1546" s="1140"/>
      <c r="F1546" s="1140"/>
      <c r="G1546" s="1633"/>
      <c r="H1546" s="1307"/>
      <c r="I1546" s="302"/>
      <c r="J1546" s="39"/>
      <c r="K1546" s="39"/>
      <c r="L1546" s="39"/>
      <c r="M1546" s="39"/>
    </row>
    <row r="1547" spans="1:13" ht="15" customHeight="1" x14ac:dyDescent="0.2">
      <c r="A1547" s="919" t="s">
        <v>12</v>
      </c>
      <c r="B1547" s="1629" t="s">
        <v>330</v>
      </c>
      <c r="C1547" s="256" t="s">
        <v>267</v>
      </c>
      <c r="D1547" s="1288" t="s">
        <v>310</v>
      </c>
      <c r="E1547" s="1289"/>
      <c r="F1547" s="1289"/>
      <c r="G1547" s="1289"/>
      <c r="H1547" s="1290"/>
      <c r="I1547" s="302"/>
      <c r="J1547" s="39"/>
      <c r="K1547" s="39"/>
      <c r="L1547" s="39"/>
      <c r="M1547" s="39"/>
    </row>
    <row r="1548" spans="1:13" ht="45" x14ac:dyDescent="0.2">
      <c r="A1548" s="893"/>
      <c r="B1548" s="1629"/>
      <c r="C1548" s="682" t="s">
        <v>8</v>
      </c>
      <c r="D1548" s="1135"/>
      <c r="E1548" s="1291"/>
      <c r="F1548" s="1291"/>
      <c r="G1548" s="1291"/>
      <c r="H1548" s="1292"/>
      <c r="I1548" s="302"/>
      <c r="J1548" s="39"/>
      <c r="K1548" s="39"/>
      <c r="L1548" s="39"/>
      <c r="M1548" s="39"/>
    </row>
    <row r="1549" spans="1:13" ht="45" x14ac:dyDescent="0.2">
      <c r="A1549" s="893"/>
      <c r="B1549" s="1629"/>
      <c r="C1549" s="260" t="s">
        <v>2</v>
      </c>
      <c r="D1549" s="1135"/>
      <c r="E1549" s="1291"/>
      <c r="F1549" s="1291"/>
      <c r="G1549" s="1291"/>
      <c r="H1549" s="1292"/>
      <c r="I1549" s="302"/>
      <c r="J1549" s="39"/>
      <c r="K1549" s="39"/>
      <c r="L1549" s="39"/>
      <c r="M1549" s="39"/>
    </row>
    <row r="1550" spans="1:13" ht="45" x14ac:dyDescent="0.2">
      <c r="A1550" s="893"/>
      <c r="B1550" s="1629"/>
      <c r="C1550" s="260" t="s">
        <v>3</v>
      </c>
      <c r="D1550" s="1135"/>
      <c r="E1550" s="1291"/>
      <c r="F1550" s="1291"/>
      <c r="G1550" s="1291"/>
      <c r="H1550" s="1292"/>
      <c r="I1550" s="302"/>
      <c r="J1550" s="39"/>
      <c r="K1550" s="39"/>
      <c r="L1550" s="39"/>
      <c r="M1550" s="39"/>
    </row>
    <row r="1551" spans="1:13" x14ac:dyDescent="0.2">
      <c r="A1551" s="894"/>
      <c r="B1551" s="1629"/>
      <c r="C1551" s="260" t="s">
        <v>97</v>
      </c>
      <c r="D1551" s="1293"/>
      <c r="E1551" s="1294"/>
      <c r="F1551" s="1294"/>
      <c r="G1551" s="1294"/>
      <c r="H1551" s="1295"/>
      <c r="I1551" s="302"/>
      <c r="J1551" s="39"/>
      <c r="K1551" s="39"/>
      <c r="L1551" s="39"/>
      <c r="M1551" s="39"/>
    </row>
    <row r="1552" spans="1:13" ht="15" customHeight="1" x14ac:dyDescent="0.2">
      <c r="A1552" s="919" t="s">
        <v>100</v>
      </c>
      <c r="B1552" s="1629" t="s">
        <v>331</v>
      </c>
      <c r="C1552" s="256" t="s">
        <v>267</v>
      </c>
      <c r="D1552" s="1288" t="s">
        <v>310</v>
      </c>
      <c r="E1552" s="1289"/>
      <c r="F1552" s="1289"/>
      <c r="G1552" s="1289"/>
      <c r="H1552" s="1290"/>
      <c r="I1552" s="302"/>
      <c r="J1552" s="39"/>
      <c r="K1552" s="39"/>
      <c r="L1552" s="39"/>
      <c r="M1552" s="39"/>
    </row>
    <row r="1553" spans="1:13" ht="45" x14ac:dyDescent="0.2">
      <c r="A1553" s="893"/>
      <c r="B1553" s="1629"/>
      <c r="C1553" s="682" t="s">
        <v>8</v>
      </c>
      <c r="D1553" s="1135"/>
      <c r="E1553" s="1291"/>
      <c r="F1553" s="1291"/>
      <c r="G1553" s="1291"/>
      <c r="H1553" s="1292"/>
      <c r="I1553" s="302"/>
      <c r="J1553" s="39"/>
      <c r="K1553" s="39"/>
      <c r="L1553" s="39"/>
      <c r="M1553" s="39"/>
    </row>
    <row r="1554" spans="1:13" ht="45" x14ac:dyDescent="0.2">
      <c r="A1554" s="893"/>
      <c r="B1554" s="1629"/>
      <c r="C1554" s="260" t="s">
        <v>2</v>
      </c>
      <c r="D1554" s="1135"/>
      <c r="E1554" s="1291"/>
      <c r="F1554" s="1291"/>
      <c r="G1554" s="1291"/>
      <c r="H1554" s="1292"/>
      <c r="I1554" s="302"/>
      <c r="J1554" s="39"/>
      <c r="K1554" s="39"/>
      <c r="L1554" s="39"/>
      <c r="M1554" s="39"/>
    </row>
    <row r="1555" spans="1:13" ht="45" x14ac:dyDescent="0.2">
      <c r="A1555" s="893"/>
      <c r="B1555" s="1629"/>
      <c r="C1555" s="260" t="s">
        <v>3</v>
      </c>
      <c r="D1555" s="1135"/>
      <c r="E1555" s="1291"/>
      <c r="F1555" s="1291"/>
      <c r="G1555" s="1291"/>
      <c r="H1555" s="1292"/>
      <c r="I1555" s="302"/>
      <c r="J1555" s="39"/>
      <c r="K1555" s="39"/>
      <c r="L1555" s="39"/>
      <c r="M1555" s="39"/>
    </row>
    <row r="1556" spans="1:13" x14ac:dyDescent="0.2">
      <c r="A1556" s="894"/>
      <c r="B1556" s="1630"/>
      <c r="C1556" s="680" t="s">
        <v>97</v>
      </c>
      <c r="D1556" s="1293"/>
      <c r="E1556" s="1294"/>
      <c r="F1556" s="1294"/>
      <c r="G1556" s="1294"/>
      <c r="H1556" s="1295"/>
      <c r="I1556" s="305"/>
      <c r="J1556" s="39"/>
      <c r="K1556" s="39"/>
      <c r="L1556" s="39"/>
      <c r="M1556" s="39"/>
    </row>
    <row r="1557" spans="1:13" ht="41.25" customHeight="1" x14ac:dyDescent="0.2">
      <c r="A1557" s="1116" t="s">
        <v>1252</v>
      </c>
      <c r="B1557" s="1117"/>
      <c r="C1557" s="1117"/>
      <c r="D1557" s="1117"/>
      <c r="E1557" s="1117"/>
      <c r="F1557" s="1117"/>
      <c r="G1557" s="1117"/>
      <c r="H1557" s="1117"/>
      <c r="I1557" s="1118"/>
      <c r="J1557" s="39"/>
      <c r="K1557" s="39"/>
      <c r="L1557" s="39"/>
      <c r="M1557" s="39"/>
    </row>
    <row r="1558" spans="1:13" ht="15" customHeight="1" x14ac:dyDescent="0.2">
      <c r="A1558" s="896"/>
      <c r="B1558" s="926" t="s">
        <v>54</v>
      </c>
      <c r="C1558" s="247" t="s">
        <v>267</v>
      </c>
      <c r="D1558" s="143">
        <f>D1559+D1560+D1561+D1562</f>
        <v>50000</v>
      </c>
      <c r="E1558" s="143">
        <f>E1559+E1560+E1561+E1562</f>
        <v>49715.1</v>
      </c>
      <c r="F1558" s="287">
        <f>E1558/D1558*100</f>
        <v>99.430199999999999</v>
      </c>
      <c r="G1558" s="288"/>
      <c r="H1558" s="143">
        <f>H1559+H1560+H1561+H1562</f>
        <v>49715.1</v>
      </c>
      <c r="I1558" s="486"/>
      <c r="J1558" s="39"/>
      <c r="K1558" s="39"/>
      <c r="L1558" s="39"/>
      <c r="M1558" s="39"/>
    </row>
    <row r="1559" spans="1:13" ht="42.75" x14ac:dyDescent="0.2">
      <c r="A1559" s="897"/>
      <c r="B1559" s="927"/>
      <c r="C1559" s="711" t="s">
        <v>8</v>
      </c>
      <c r="D1559" s="144">
        <f t="shared" ref="D1559:E1562" si="172">D1564</f>
        <v>0</v>
      </c>
      <c r="E1559" s="144">
        <f t="shared" si="172"/>
        <v>0</v>
      </c>
      <c r="F1559" s="287">
        <v>0</v>
      </c>
      <c r="G1559" s="288"/>
      <c r="H1559" s="144">
        <f>H1564</f>
        <v>0</v>
      </c>
      <c r="I1559" s="306"/>
      <c r="J1559" s="39"/>
      <c r="K1559" s="39"/>
      <c r="L1559" s="39"/>
      <c r="M1559" s="39"/>
    </row>
    <row r="1560" spans="1:13" ht="57" x14ac:dyDescent="0.2">
      <c r="A1560" s="897"/>
      <c r="B1560" s="927"/>
      <c r="C1560" s="250" t="s">
        <v>2</v>
      </c>
      <c r="D1560" s="144">
        <f t="shared" si="172"/>
        <v>0</v>
      </c>
      <c r="E1560" s="144">
        <f t="shared" si="172"/>
        <v>0</v>
      </c>
      <c r="F1560" s="255">
        <v>0</v>
      </c>
      <c r="G1560" s="289"/>
      <c r="H1560" s="144">
        <f>H1565</f>
        <v>0</v>
      </c>
      <c r="I1560" s="306"/>
      <c r="J1560" s="39"/>
      <c r="K1560" s="39"/>
      <c r="L1560" s="39"/>
      <c r="M1560" s="39"/>
    </row>
    <row r="1561" spans="1:13" ht="51" customHeight="1" x14ac:dyDescent="0.2">
      <c r="A1561" s="897"/>
      <c r="B1561" s="927"/>
      <c r="C1561" s="250" t="s">
        <v>3</v>
      </c>
      <c r="D1561" s="144">
        <f t="shared" si="172"/>
        <v>50000</v>
      </c>
      <c r="E1561" s="144">
        <f t="shared" si="172"/>
        <v>49715.1</v>
      </c>
      <c r="F1561" s="287">
        <f>E1561/D1561*100</f>
        <v>99.430199999999999</v>
      </c>
      <c r="G1561" s="288"/>
      <c r="H1561" s="144">
        <f>H1566</f>
        <v>49715.1</v>
      </c>
      <c r="I1561" s="306"/>
      <c r="J1561" s="39"/>
      <c r="K1561" s="39"/>
      <c r="L1561" s="39"/>
      <c r="M1561" s="39"/>
    </row>
    <row r="1562" spans="1:13" ht="28.5" x14ac:dyDescent="0.2">
      <c r="A1562" s="898"/>
      <c r="B1562" s="928"/>
      <c r="C1562" s="250" t="s">
        <v>97</v>
      </c>
      <c r="D1562" s="144">
        <f t="shared" si="172"/>
        <v>0</v>
      </c>
      <c r="E1562" s="144">
        <f t="shared" si="172"/>
        <v>0</v>
      </c>
      <c r="F1562" s="255">
        <v>0</v>
      </c>
      <c r="G1562" s="289"/>
      <c r="H1562" s="144">
        <f>H1567</f>
        <v>0</v>
      </c>
      <c r="I1562" s="306"/>
      <c r="J1562" s="39"/>
      <c r="K1562" s="39"/>
      <c r="L1562" s="39"/>
      <c r="M1562" s="39"/>
    </row>
    <row r="1563" spans="1:13" ht="15" customHeight="1" x14ac:dyDescent="0.2">
      <c r="A1563" s="919">
        <v>1</v>
      </c>
      <c r="B1563" s="1122" t="s">
        <v>332</v>
      </c>
      <c r="C1563" s="256" t="s">
        <v>267</v>
      </c>
      <c r="D1563" s="145">
        <f>D1564+D1565+D1566+D1567</f>
        <v>50000</v>
      </c>
      <c r="E1563" s="145">
        <f>E1564+E1565+E1566+E1567</f>
        <v>49715.1</v>
      </c>
      <c r="F1563" s="281">
        <f>E1563/D1563*100</f>
        <v>99.430199999999999</v>
      </c>
      <c r="G1563" s="709"/>
      <c r="H1563" s="145">
        <f>H1564+H1565+H1566+H1567</f>
        <v>49715.1</v>
      </c>
      <c r="I1563" s="307"/>
      <c r="J1563" s="39"/>
      <c r="K1563" s="39"/>
      <c r="L1563" s="39"/>
      <c r="M1563" s="39"/>
    </row>
    <row r="1564" spans="1:13" ht="45" x14ac:dyDescent="0.2">
      <c r="A1564" s="893"/>
      <c r="B1564" s="1122"/>
      <c r="C1564" s="682" t="s">
        <v>8</v>
      </c>
      <c r="D1564" s="145">
        <f t="shared" ref="D1564:E1567" si="173">D1569</f>
        <v>0</v>
      </c>
      <c r="E1564" s="145">
        <f t="shared" si="173"/>
        <v>0</v>
      </c>
      <c r="F1564" s="257">
        <v>0</v>
      </c>
      <c r="G1564" s="709"/>
      <c r="H1564" s="145">
        <f>H1569</f>
        <v>0</v>
      </c>
      <c r="I1564" s="307"/>
      <c r="J1564" s="39"/>
      <c r="K1564" s="39"/>
      <c r="L1564" s="39"/>
      <c r="M1564" s="39"/>
    </row>
    <row r="1565" spans="1:13" ht="45" x14ac:dyDescent="0.2">
      <c r="A1565" s="893"/>
      <c r="B1565" s="1122"/>
      <c r="C1565" s="260" t="s">
        <v>2</v>
      </c>
      <c r="D1565" s="145">
        <f t="shared" si="173"/>
        <v>0</v>
      </c>
      <c r="E1565" s="145">
        <f t="shared" si="173"/>
        <v>0</v>
      </c>
      <c r="F1565" s="281">
        <v>0</v>
      </c>
      <c r="G1565" s="709"/>
      <c r="H1565" s="145">
        <f>H1570</f>
        <v>0</v>
      </c>
      <c r="I1565" s="307"/>
      <c r="J1565" s="39"/>
      <c r="K1565" s="39"/>
      <c r="L1565" s="39"/>
      <c r="M1565" s="39"/>
    </row>
    <row r="1566" spans="1:13" ht="45" x14ac:dyDescent="0.2">
      <c r="A1566" s="893"/>
      <c r="B1566" s="1122"/>
      <c r="C1566" s="260" t="s">
        <v>3</v>
      </c>
      <c r="D1566" s="145">
        <f t="shared" si="173"/>
        <v>50000</v>
      </c>
      <c r="E1566" s="145">
        <f t="shared" si="173"/>
        <v>49715.1</v>
      </c>
      <c r="F1566" s="281">
        <f>E1566/D1566*100</f>
        <v>99.430199999999999</v>
      </c>
      <c r="G1566" s="676"/>
      <c r="H1566" s="145">
        <f>H1571</f>
        <v>49715.1</v>
      </c>
      <c r="I1566" s="307"/>
      <c r="J1566" s="39"/>
      <c r="K1566" s="39"/>
      <c r="L1566" s="39"/>
      <c r="M1566" s="39"/>
    </row>
    <row r="1567" spans="1:13" x14ac:dyDescent="0.2">
      <c r="A1567" s="894"/>
      <c r="B1567" s="1122"/>
      <c r="C1567" s="260" t="s">
        <v>97</v>
      </c>
      <c r="D1567" s="145">
        <f t="shared" si="173"/>
        <v>0</v>
      </c>
      <c r="E1567" s="145">
        <f t="shared" si="173"/>
        <v>0</v>
      </c>
      <c r="F1567" s="281">
        <v>0</v>
      </c>
      <c r="G1567" s="709"/>
      <c r="H1567" s="145">
        <f>H1572</f>
        <v>0</v>
      </c>
      <c r="I1567" s="307"/>
      <c r="J1567" s="39"/>
      <c r="K1567" s="39"/>
      <c r="L1567" s="39"/>
      <c r="M1567" s="39"/>
    </row>
    <row r="1568" spans="1:13" ht="51.75" customHeight="1" x14ac:dyDescent="0.2">
      <c r="A1568" s="919" t="s">
        <v>11</v>
      </c>
      <c r="B1568" s="1299" t="s">
        <v>333</v>
      </c>
      <c r="C1568" s="256" t="s">
        <v>267</v>
      </c>
      <c r="D1568" s="145">
        <f>D1569+D1570+D1571+D1572</f>
        <v>50000</v>
      </c>
      <c r="E1568" s="145">
        <f>E1569+E1570+E1571+E1572</f>
        <v>49715.1</v>
      </c>
      <c r="F1568" s="281">
        <f>E1568/D1568*100</f>
        <v>99.430199999999999</v>
      </c>
      <c r="G1568" s="259"/>
      <c r="H1568" s="145">
        <f>H1569+H1570+H1571+H1572</f>
        <v>49715.1</v>
      </c>
      <c r="I1568" s="259"/>
      <c r="J1568" s="39"/>
      <c r="K1568" s="39"/>
      <c r="L1568" s="39"/>
      <c r="M1568" s="39"/>
    </row>
    <row r="1569" spans="1:13" ht="45" x14ac:dyDescent="0.2">
      <c r="A1569" s="893"/>
      <c r="B1569" s="1299"/>
      <c r="C1569" s="682" t="s">
        <v>8</v>
      </c>
      <c r="D1569" s="145">
        <f>D1574+D1579</f>
        <v>0</v>
      </c>
      <c r="E1569" s="267">
        <v>0</v>
      </c>
      <c r="F1569" s="281">
        <v>0</v>
      </c>
      <c r="G1569" s="709"/>
      <c r="H1569" s="707">
        <v>0</v>
      </c>
      <c r="I1569" s="307"/>
      <c r="J1569" s="39"/>
      <c r="K1569" s="39"/>
      <c r="L1569" s="39"/>
      <c r="M1569" s="39"/>
    </row>
    <row r="1570" spans="1:13" ht="45" x14ac:dyDescent="0.2">
      <c r="A1570" s="893"/>
      <c r="B1570" s="1299"/>
      <c r="C1570" s="260" t="s">
        <v>2</v>
      </c>
      <c r="D1570" s="145">
        <f>D1575+D1580</f>
        <v>0</v>
      </c>
      <c r="E1570" s="267">
        <v>0</v>
      </c>
      <c r="F1570" s="257">
        <v>0</v>
      </c>
      <c r="G1570" s="676"/>
      <c r="H1570" s="285">
        <v>0</v>
      </c>
      <c r="I1570" s="307"/>
      <c r="J1570" s="39"/>
      <c r="K1570" s="39"/>
      <c r="L1570" s="39"/>
      <c r="M1570" s="39"/>
    </row>
    <row r="1571" spans="1:13" ht="45" x14ac:dyDescent="0.2">
      <c r="A1571" s="893"/>
      <c r="B1571" s="1299"/>
      <c r="C1571" s="260" t="s">
        <v>3</v>
      </c>
      <c r="D1571" s="145">
        <f>D1576+D1581</f>
        <v>50000</v>
      </c>
      <c r="E1571" s="145">
        <f>E1576+E1581</f>
        <v>49715.1</v>
      </c>
      <c r="F1571" s="281">
        <f>E1571/D1571*100</f>
        <v>99.430199999999999</v>
      </c>
      <c r="G1571" s="709"/>
      <c r="H1571" s="145">
        <f>H1576+H1581</f>
        <v>49715.1</v>
      </c>
      <c r="I1571" s="307"/>
      <c r="J1571" s="39"/>
      <c r="K1571" s="39"/>
      <c r="L1571" s="39"/>
      <c r="M1571" s="39"/>
    </row>
    <row r="1572" spans="1:13" x14ac:dyDescent="0.2">
      <c r="A1572" s="894"/>
      <c r="B1572" s="1299"/>
      <c r="C1572" s="260" t="s">
        <v>97</v>
      </c>
      <c r="D1572" s="145">
        <f>D1577+D1582</f>
        <v>0</v>
      </c>
      <c r="E1572" s="267">
        <v>0</v>
      </c>
      <c r="F1572" s="257">
        <v>0</v>
      </c>
      <c r="G1572" s="676"/>
      <c r="H1572" s="285">
        <v>0</v>
      </c>
      <c r="I1572" s="307"/>
      <c r="J1572" s="39"/>
      <c r="K1572" s="39"/>
      <c r="L1572" s="39"/>
      <c r="M1572" s="39"/>
    </row>
    <row r="1573" spans="1:13" ht="15" customHeight="1" x14ac:dyDescent="0.2">
      <c r="A1573" s="919" t="s">
        <v>12</v>
      </c>
      <c r="B1573" s="1166" t="s">
        <v>334</v>
      </c>
      <c r="C1573" s="256" t="s">
        <v>267</v>
      </c>
      <c r="D1573" s="145">
        <f>SUM(D1574:D1577)</f>
        <v>50000</v>
      </c>
      <c r="E1573" s="145">
        <f>SUM(E1574:E1577)</f>
        <v>49715.1</v>
      </c>
      <c r="F1573" s="281">
        <f>E1573/D1573*100</f>
        <v>99.430199999999999</v>
      </c>
      <c r="G1573" s="1623" t="s">
        <v>1516</v>
      </c>
      <c r="H1573" s="145">
        <f>SUM(H1574:H1577)</f>
        <v>49715.1</v>
      </c>
      <c r="I1573" s="1296" t="s">
        <v>1619</v>
      </c>
      <c r="J1573" s="39"/>
      <c r="K1573" s="39"/>
      <c r="L1573" s="39"/>
      <c r="M1573" s="39"/>
    </row>
    <row r="1574" spans="1:13" ht="45" x14ac:dyDescent="0.2">
      <c r="A1574" s="893"/>
      <c r="B1574" s="1127"/>
      <c r="C1574" s="682" t="s">
        <v>8</v>
      </c>
      <c r="D1574" s="145">
        <v>0</v>
      </c>
      <c r="E1574" s="267">
        <v>0</v>
      </c>
      <c r="F1574" s="257">
        <v>0</v>
      </c>
      <c r="G1574" s="1624"/>
      <c r="H1574" s="707">
        <v>0</v>
      </c>
      <c r="I1574" s="1297"/>
      <c r="J1574" s="39"/>
      <c r="K1574" s="39"/>
      <c r="L1574" s="39"/>
      <c r="M1574" s="39"/>
    </row>
    <row r="1575" spans="1:13" ht="45" x14ac:dyDescent="0.2">
      <c r="A1575" s="893"/>
      <c r="B1575" s="1127"/>
      <c r="C1575" s="260" t="s">
        <v>2</v>
      </c>
      <c r="D1575" s="145">
        <v>0</v>
      </c>
      <c r="E1575" s="267">
        <v>0</v>
      </c>
      <c r="F1575" s="281">
        <v>0</v>
      </c>
      <c r="G1575" s="1624"/>
      <c r="H1575" s="285">
        <v>0</v>
      </c>
      <c r="I1575" s="1297"/>
      <c r="J1575" s="39"/>
      <c r="K1575" s="39"/>
      <c r="L1575" s="39"/>
      <c r="M1575" s="39"/>
    </row>
    <row r="1576" spans="1:13" ht="45" x14ac:dyDescent="0.2">
      <c r="A1576" s="893"/>
      <c r="B1576" s="1127"/>
      <c r="C1576" s="260" t="s">
        <v>3</v>
      </c>
      <c r="D1576" s="145">
        <v>50000</v>
      </c>
      <c r="E1576" s="267">
        <v>49715.1</v>
      </c>
      <c r="F1576" s="281">
        <f>E1576/D1576*100</f>
        <v>99.430199999999999</v>
      </c>
      <c r="G1576" s="1624"/>
      <c r="H1576" s="285">
        <v>49715.1</v>
      </c>
      <c r="I1576" s="1297"/>
      <c r="J1576" s="39"/>
      <c r="K1576" s="39"/>
      <c r="L1576" s="39"/>
      <c r="M1576" s="39"/>
    </row>
    <row r="1577" spans="1:13" x14ac:dyDescent="0.2">
      <c r="A1577" s="894"/>
      <c r="B1577" s="1127"/>
      <c r="C1577" s="680" t="s">
        <v>97</v>
      </c>
      <c r="D1577" s="146">
        <v>0</v>
      </c>
      <c r="E1577" s="262">
        <v>0</v>
      </c>
      <c r="F1577" s="298">
        <v>0</v>
      </c>
      <c r="G1577" s="1625"/>
      <c r="H1577" s="703">
        <v>0</v>
      </c>
      <c r="I1577" s="1298"/>
      <c r="J1577" s="39"/>
      <c r="K1577" s="39"/>
      <c r="L1577" s="39"/>
      <c r="M1577" s="39"/>
    </row>
    <row r="1578" spans="1:13" ht="15" customHeight="1" x14ac:dyDescent="0.2">
      <c r="A1578" s="919" t="s">
        <v>100</v>
      </c>
      <c r="B1578" s="1301" t="s">
        <v>335</v>
      </c>
      <c r="C1578" s="256" t="s">
        <v>267</v>
      </c>
      <c r="D1578" s="145">
        <v>0</v>
      </c>
      <c r="E1578" s="308">
        <v>0</v>
      </c>
      <c r="F1578" s="254">
        <v>0</v>
      </c>
      <c r="G1578" s="294"/>
      <c r="H1578" s="285">
        <v>0</v>
      </c>
      <c r="I1578" s="487"/>
      <c r="J1578" s="39"/>
      <c r="K1578" s="39"/>
      <c r="L1578" s="39"/>
      <c r="M1578" s="39"/>
    </row>
    <row r="1579" spans="1:13" ht="45" x14ac:dyDescent="0.2">
      <c r="A1579" s="893"/>
      <c r="B1579" s="1626"/>
      <c r="C1579" s="682" t="s">
        <v>8</v>
      </c>
      <c r="D1579" s="145">
        <v>0</v>
      </c>
      <c r="E1579" s="267">
        <v>0</v>
      </c>
      <c r="F1579" s="281">
        <v>0</v>
      </c>
      <c r="G1579" s="709"/>
      <c r="H1579" s="707">
        <v>0</v>
      </c>
      <c r="I1579" s="487"/>
      <c r="J1579" s="39"/>
      <c r="K1579" s="39"/>
      <c r="L1579" s="39"/>
      <c r="M1579" s="39"/>
    </row>
    <row r="1580" spans="1:13" ht="45" x14ac:dyDescent="0.2">
      <c r="A1580" s="893"/>
      <c r="B1580" s="1626"/>
      <c r="C1580" s="260" t="s">
        <v>2</v>
      </c>
      <c r="D1580" s="145">
        <v>0</v>
      </c>
      <c r="E1580" s="267">
        <v>0</v>
      </c>
      <c r="F1580" s="281">
        <v>0</v>
      </c>
      <c r="G1580" s="709"/>
      <c r="H1580" s="285">
        <v>0</v>
      </c>
      <c r="I1580" s="487"/>
      <c r="J1580" s="39"/>
      <c r="K1580" s="39"/>
      <c r="L1580" s="39"/>
      <c r="M1580" s="39"/>
    </row>
    <row r="1581" spans="1:13" ht="45" x14ac:dyDescent="0.2">
      <c r="A1581" s="893"/>
      <c r="B1581" s="1626"/>
      <c r="C1581" s="680" t="s">
        <v>3</v>
      </c>
      <c r="D1581" s="145">
        <v>0</v>
      </c>
      <c r="E1581" s="267">
        <v>0</v>
      </c>
      <c r="F1581" s="281">
        <v>0</v>
      </c>
      <c r="G1581" s="709"/>
      <c r="H1581" s="285">
        <v>0</v>
      </c>
      <c r="I1581" s="487"/>
      <c r="J1581" s="39"/>
      <c r="K1581" s="39"/>
      <c r="L1581" s="39"/>
      <c r="M1581" s="39"/>
    </row>
    <row r="1582" spans="1:13" x14ac:dyDescent="0.2">
      <c r="A1582" s="894"/>
      <c r="B1582" s="1627"/>
      <c r="C1582" s="668" t="s">
        <v>97</v>
      </c>
      <c r="D1582" s="145">
        <v>0</v>
      </c>
      <c r="E1582" s="309">
        <v>0</v>
      </c>
      <c r="F1582" s="310">
        <v>0</v>
      </c>
      <c r="G1582" s="311"/>
      <c r="H1582" s="312">
        <v>0</v>
      </c>
      <c r="I1582" s="487"/>
      <c r="J1582" s="39"/>
      <c r="K1582" s="39"/>
      <c r="L1582" s="39"/>
      <c r="M1582" s="39"/>
    </row>
    <row r="1583" spans="1:13" ht="35.25" customHeight="1" x14ac:dyDescent="0.2">
      <c r="A1583" s="1059" t="s">
        <v>1111</v>
      </c>
      <c r="B1583" s="1060"/>
      <c r="C1583" s="1060"/>
      <c r="D1583" s="1060"/>
      <c r="E1583" s="1060"/>
      <c r="F1583" s="1060"/>
      <c r="G1583" s="1060"/>
      <c r="H1583" s="1060"/>
      <c r="I1583" s="1061"/>
      <c r="J1583" s="39"/>
      <c r="K1583" s="39"/>
      <c r="L1583" s="39"/>
      <c r="M1583" s="39"/>
    </row>
    <row r="1584" spans="1:13" ht="14.25" customHeight="1" x14ac:dyDescent="0.2">
      <c r="A1584" s="892"/>
      <c r="B1584" s="916" t="s">
        <v>291</v>
      </c>
      <c r="C1584" s="672" t="s">
        <v>267</v>
      </c>
      <c r="D1584" s="770">
        <f t="shared" ref="D1584:E1588" si="174">D1590+D1686+D1827</f>
        <v>1309369.3400000001</v>
      </c>
      <c r="E1584" s="771">
        <f t="shared" si="174"/>
        <v>470937</v>
      </c>
      <c r="F1584" s="772">
        <f>E1584/D1584*100</f>
        <v>35.966704398317432</v>
      </c>
      <c r="G1584" s="773"/>
      <c r="H1584" s="770">
        <f>H1590+H1686+H1827</f>
        <v>269943</v>
      </c>
      <c r="I1584" s="211"/>
      <c r="J1584" s="39"/>
      <c r="K1584" s="39"/>
      <c r="L1584" s="39"/>
      <c r="M1584" s="39"/>
    </row>
    <row r="1585" spans="1:13" ht="42.75" x14ac:dyDescent="0.2">
      <c r="A1585" s="893"/>
      <c r="B1585" s="916"/>
      <c r="C1585" s="672" t="s">
        <v>8</v>
      </c>
      <c r="D1585" s="770">
        <f t="shared" si="174"/>
        <v>48450</v>
      </c>
      <c r="E1585" s="771">
        <f t="shared" si="174"/>
        <v>-1.13686837721616E-13</v>
      </c>
      <c r="F1585" s="772">
        <f t="shared" ref="F1585:F1588" si="175">E1585/D1585*100</f>
        <v>-2.3464775587536841E-16</v>
      </c>
      <c r="G1585" s="773"/>
      <c r="H1585" s="770">
        <f>H1591+H1687+H1828</f>
        <v>-1.13686837721616E-13</v>
      </c>
      <c r="I1585" s="211"/>
      <c r="J1585" s="39"/>
      <c r="K1585" s="39"/>
      <c r="L1585" s="39"/>
      <c r="M1585" s="39"/>
    </row>
    <row r="1586" spans="1:13" ht="57" x14ac:dyDescent="0.2">
      <c r="A1586" s="893"/>
      <c r="B1586" s="916"/>
      <c r="C1586" s="672" t="s">
        <v>2</v>
      </c>
      <c r="D1586" s="771">
        <f t="shared" si="174"/>
        <v>143334.70000000001</v>
      </c>
      <c r="E1586" s="771">
        <f t="shared" si="174"/>
        <v>18882.8</v>
      </c>
      <c r="F1586" s="772">
        <f t="shared" si="175"/>
        <v>13.173920899823976</v>
      </c>
      <c r="G1586" s="774"/>
      <c r="H1586" s="771">
        <f>H1592+H1688+H1829</f>
        <v>18882.8</v>
      </c>
      <c r="I1586" s="211"/>
      <c r="J1586" s="39"/>
      <c r="K1586" s="39"/>
      <c r="L1586" s="39"/>
      <c r="M1586" s="39"/>
    </row>
    <row r="1587" spans="1:13" ht="71.25" x14ac:dyDescent="0.2">
      <c r="A1587" s="893"/>
      <c r="B1587" s="916"/>
      <c r="C1587" s="672" t="s">
        <v>3</v>
      </c>
      <c r="D1587" s="771">
        <f t="shared" si="174"/>
        <v>706883.09000000008</v>
      </c>
      <c r="E1587" s="771">
        <f t="shared" si="174"/>
        <v>365153.5</v>
      </c>
      <c r="F1587" s="772">
        <f t="shared" si="175"/>
        <v>51.656844698322033</v>
      </c>
      <c r="G1587" s="774"/>
      <c r="H1587" s="771">
        <f>H1593+H1689+H1830</f>
        <v>164159.5</v>
      </c>
      <c r="I1587" s="211"/>
      <c r="J1587" s="39"/>
      <c r="K1587" s="39"/>
      <c r="L1587" s="39"/>
      <c r="M1587" s="39"/>
    </row>
    <row r="1588" spans="1:13" ht="28.5" x14ac:dyDescent="0.2">
      <c r="A1588" s="894"/>
      <c r="B1588" s="1628"/>
      <c r="C1588" s="672" t="s">
        <v>97</v>
      </c>
      <c r="D1588" s="770">
        <f t="shared" si="174"/>
        <v>410701.55</v>
      </c>
      <c r="E1588" s="770">
        <f t="shared" si="174"/>
        <v>86900.7</v>
      </c>
      <c r="F1588" s="772">
        <f t="shared" si="175"/>
        <v>21.159087420049914</v>
      </c>
      <c r="G1588" s="773"/>
      <c r="H1588" s="770">
        <f>H1594+H1690+H1831</f>
        <v>86900.7</v>
      </c>
      <c r="I1588" s="211"/>
      <c r="J1588" s="39"/>
      <c r="K1588" s="39"/>
      <c r="L1588" s="39"/>
      <c r="M1588" s="39"/>
    </row>
    <row r="1589" spans="1:13" ht="18" customHeight="1" x14ac:dyDescent="0.2">
      <c r="A1589" s="889" t="s">
        <v>336</v>
      </c>
      <c r="B1589" s="890"/>
      <c r="C1589" s="890"/>
      <c r="D1589" s="890"/>
      <c r="E1589" s="890"/>
      <c r="F1589" s="890"/>
      <c r="G1589" s="890"/>
      <c r="H1589" s="890"/>
      <c r="I1589" s="891"/>
      <c r="J1589" s="39"/>
      <c r="K1589" s="39"/>
      <c r="L1589" s="39"/>
      <c r="M1589" s="39"/>
    </row>
    <row r="1590" spans="1:13" ht="14.25" customHeight="1" x14ac:dyDescent="0.2">
      <c r="A1590" s="1052"/>
      <c r="B1590" s="916" t="s">
        <v>54</v>
      </c>
      <c r="C1590" s="672" t="s">
        <v>267</v>
      </c>
      <c r="D1590" s="770">
        <f>D1595+D1625</f>
        <v>345380.82999999996</v>
      </c>
      <c r="E1590" s="770">
        <f>E1595+E1625</f>
        <v>270779.75</v>
      </c>
      <c r="F1590" s="772">
        <f>E1590/D1590*100</f>
        <v>78.400341443385841</v>
      </c>
      <c r="G1590" s="773"/>
      <c r="H1590" s="770">
        <f>H1595+H1625</f>
        <v>99856.95</v>
      </c>
      <c r="I1590" s="775"/>
      <c r="J1590" s="39"/>
      <c r="K1590" s="39"/>
      <c r="L1590" s="39"/>
      <c r="M1590" s="39"/>
    </row>
    <row r="1591" spans="1:13" ht="42.75" x14ac:dyDescent="0.2">
      <c r="A1591" s="1052"/>
      <c r="B1591" s="916"/>
      <c r="C1591" s="672" t="s">
        <v>8</v>
      </c>
      <c r="D1591" s="770">
        <f t="shared" ref="D1591:E1594" si="176">D1596+D1626</f>
        <v>0</v>
      </c>
      <c r="E1591" s="770">
        <f t="shared" si="176"/>
        <v>0</v>
      </c>
      <c r="F1591" s="772">
        <v>0</v>
      </c>
      <c r="G1591" s="773"/>
      <c r="H1591" s="770">
        <f t="shared" ref="H1591" si="177">H1596+H1626</f>
        <v>0</v>
      </c>
      <c r="I1591" s="775"/>
      <c r="J1591" s="39"/>
      <c r="K1591" s="39"/>
      <c r="L1591" s="39"/>
      <c r="M1591" s="39"/>
    </row>
    <row r="1592" spans="1:13" ht="57" x14ac:dyDescent="0.2">
      <c r="A1592" s="1052"/>
      <c r="B1592" s="916"/>
      <c r="C1592" s="672" t="s">
        <v>2</v>
      </c>
      <c r="D1592" s="770">
        <f>D1597+D1627</f>
        <v>3137.4</v>
      </c>
      <c r="E1592" s="770">
        <f>E1597+E1627</f>
        <v>3137.4</v>
      </c>
      <c r="F1592" s="772">
        <f t="shared" ref="F1592:F1594" si="178">E1592/D1592*100</f>
        <v>100</v>
      </c>
      <c r="G1592" s="773"/>
      <c r="H1592" s="770">
        <f>H1597+H1627</f>
        <v>3137.4</v>
      </c>
      <c r="I1592" s="775"/>
      <c r="J1592" s="39"/>
      <c r="K1592" s="39"/>
      <c r="L1592" s="39"/>
      <c r="M1592" s="39"/>
    </row>
    <row r="1593" spans="1:13" ht="71.25" x14ac:dyDescent="0.2">
      <c r="A1593" s="1052"/>
      <c r="B1593" s="916"/>
      <c r="C1593" s="672" t="s">
        <v>3</v>
      </c>
      <c r="D1593" s="770">
        <f t="shared" si="176"/>
        <v>220197.8</v>
      </c>
      <c r="E1593" s="770">
        <f t="shared" si="176"/>
        <v>180922.8</v>
      </c>
      <c r="F1593" s="772">
        <f t="shared" si="178"/>
        <v>82.163763670663371</v>
      </c>
      <c r="G1593" s="773"/>
      <c r="H1593" s="770">
        <f t="shared" ref="H1593:H1594" si="179">H1598+H1628</f>
        <v>10000</v>
      </c>
      <c r="I1593" s="775"/>
      <c r="J1593" s="39"/>
      <c r="K1593" s="39"/>
      <c r="L1593" s="39"/>
      <c r="M1593" s="39"/>
    </row>
    <row r="1594" spans="1:13" ht="28.5" x14ac:dyDescent="0.2">
      <c r="A1594" s="1052"/>
      <c r="B1594" s="916"/>
      <c r="C1594" s="672" t="s">
        <v>97</v>
      </c>
      <c r="D1594" s="770">
        <f t="shared" si="176"/>
        <v>122045.63</v>
      </c>
      <c r="E1594" s="770">
        <f t="shared" si="176"/>
        <v>86719.55</v>
      </c>
      <c r="F1594" s="772">
        <f t="shared" si="178"/>
        <v>71.055022617360407</v>
      </c>
      <c r="G1594" s="773"/>
      <c r="H1594" s="770">
        <f t="shared" si="179"/>
        <v>86719.55</v>
      </c>
      <c r="I1594" s="775"/>
      <c r="J1594" s="39"/>
      <c r="K1594" s="39"/>
      <c r="L1594" s="39"/>
      <c r="M1594" s="39"/>
    </row>
    <row r="1595" spans="1:13" ht="15" customHeight="1" x14ac:dyDescent="0.2">
      <c r="A1595" s="1052" t="s">
        <v>10</v>
      </c>
      <c r="B1595" s="916" t="s">
        <v>337</v>
      </c>
      <c r="C1595" s="668" t="s">
        <v>267</v>
      </c>
      <c r="D1595" s="776">
        <f>D1600</f>
        <v>67954.100000000006</v>
      </c>
      <c r="E1595" s="776">
        <f>E1600</f>
        <v>27319.55</v>
      </c>
      <c r="F1595" s="777">
        <f>E1595/D1595*100</f>
        <v>40.202945811952475</v>
      </c>
      <c r="G1595" s="778"/>
      <c r="H1595" s="776">
        <f>H1600</f>
        <v>27319.55</v>
      </c>
      <c r="I1595" s="779"/>
      <c r="J1595" s="39"/>
      <c r="K1595" s="39"/>
      <c r="L1595" s="39"/>
      <c r="M1595" s="39"/>
    </row>
    <row r="1596" spans="1:13" ht="45" x14ac:dyDescent="0.2">
      <c r="A1596" s="1052"/>
      <c r="B1596" s="916"/>
      <c r="C1596" s="668" t="s">
        <v>8</v>
      </c>
      <c r="D1596" s="776">
        <f t="shared" ref="D1596:E1599" si="180">D1601</f>
        <v>0</v>
      </c>
      <c r="E1596" s="776">
        <f t="shared" si="180"/>
        <v>0</v>
      </c>
      <c r="F1596" s="777">
        <v>0</v>
      </c>
      <c r="G1596" s="778"/>
      <c r="H1596" s="776">
        <f t="shared" ref="H1596:H1599" si="181">H1601</f>
        <v>0</v>
      </c>
      <c r="I1596" s="779"/>
      <c r="J1596" s="39"/>
      <c r="K1596" s="39"/>
      <c r="L1596" s="39"/>
      <c r="M1596" s="39"/>
    </row>
    <row r="1597" spans="1:13" ht="60" customHeight="1" x14ac:dyDescent="0.2">
      <c r="A1597" s="1052"/>
      <c r="B1597" s="916"/>
      <c r="C1597" s="668" t="s">
        <v>2</v>
      </c>
      <c r="D1597" s="776">
        <f t="shared" si="180"/>
        <v>0</v>
      </c>
      <c r="E1597" s="776">
        <f t="shared" si="180"/>
        <v>0</v>
      </c>
      <c r="F1597" s="777">
        <v>0</v>
      </c>
      <c r="G1597" s="778"/>
      <c r="H1597" s="776">
        <f t="shared" si="181"/>
        <v>0</v>
      </c>
      <c r="I1597" s="779"/>
      <c r="J1597" s="39"/>
      <c r="K1597" s="39"/>
      <c r="L1597" s="39"/>
      <c r="M1597" s="39"/>
    </row>
    <row r="1598" spans="1:13" ht="60" customHeight="1" x14ac:dyDescent="0.2">
      <c r="A1598" s="1052"/>
      <c r="B1598" s="916"/>
      <c r="C1598" s="668" t="s">
        <v>3</v>
      </c>
      <c r="D1598" s="776">
        <f t="shared" si="180"/>
        <v>39775</v>
      </c>
      <c r="E1598" s="776">
        <f t="shared" si="180"/>
        <v>10000</v>
      </c>
      <c r="F1598" s="777">
        <f t="shared" ref="F1598:F1599" si="182">E1598/D1598*100</f>
        <v>25.141420490257698</v>
      </c>
      <c r="G1598" s="778"/>
      <c r="H1598" s="776">
        <f t="shared" si="181"/>
        <v>10000</v>
      </c>
      <c r="I1598" s="779"/>
      <c r="J1598" s="39"/>
      <c r="K1598" s="39"/>
      <c r="L1598" s="39"/>
      <c r="M1598" s="39"/>
    </row>
    <row r="1599" spans="1:13" x14ac:dyDescent="0.2">
      <c r="A1599" s="1052"/>
      <c r="B1599" s="916"/>
      <c r="C1599" s="668" t="s">
        <v>97</v>
      </c>
      <c r="D1599" s="776">
        <f t="shared" si="180"/>
        <v>28179.1</v>
      </c>
      <c r="E1599" s="776">
        <f t="shared" si="180"/>
        <v>17319.55</v>
      </c>
      <c r="F1599" s="777">
        <f t="shared" si="182"/>
        <v>61.462395889151885</v>
      </c>
      <c r="G1599" s="778"/>
      <c r="H1599" s="776">
        <f t="shared" si="181"/>
        <v>17319.55</v>
      </c>
      <c r="I1599" s="779"/>
      <c r="J1599" s="39"/>
      <c r="K1599" s="39"/>
      <c r="L1599" s="39"/>
      <c r="M1599" s="39"/>
    </row>
    <row r="1600" spans="1:13" ht="15" customHeight="1" x14ac:dyDescent="0.2">
      <c r="A1600" s="1052" t="s">
        <v>338</v>
      </c>
      <c r="B1600" s="899" t="s">
        <v>339</v>
      </c>
      <c r="C1600" s="668" t="s">
        <v>267</v>
      </c>
      <c r="D1600" s="776">
        <f>D1605+D1610+D1615+D1620</f>
        <v>67954.100000000006</v>
      </c>
      <c r="E1600" s="776">
        <f>E1605+E1610+E1615+E1620</f>
        <v>27319.55</v>
      </c>
      <c r="F1600" s="777">
        <f>E1600/D1600*100</f>
        <v>40.202945811952475</v>
      </c>
      <c r="G1600" s="778"/>
      <c r="H1600" s="776">
        <f>H1605+H1610+H1615+H1620</f>
        <v>27319.55</v>
      </c>
      <c r="I1600" s="779"/>
      <c r="J1600" s="39"/>
      <c r="K1600" s="39"/>
      <c r="L1600" s="39"/>
      <c r="M1600" s="39"/>
    </row>
    <row r="1601" spans="1:13" ht="45" x14ac:dyDescent="0.2">
      <c r="A1601" s="1052"/>
      <c r="B1601" s="899"/>
      <c r="C1601" s="668" t="s">
        <v>8</v>
      </c>
      <c r="D1601" s="776">
        <f t="shared" ref="D1601:E1604" si="183">D1606+D1611+D1616+D1621</f>
        <v>0</v>
      </c>
      <c r="E1601" s="776">
        <f t="shared" si="183"/>
        <v>0</v>
      </c>
      <c r="F1601" s="777">
        <v>0</v>
      </c>
      <c r="G1601" s="778"/>
      <c r="H1601" s="776">
        <f t="shared" ref="H1601:H1604" si="184">H1606+H1611+H1616+H1621</f>
        <v>0</v>
      </c>
      <c r="I1601" s="779"/>
      <c r="J1601" s="39"/>
      <c r="K1601" s="39"/>
      <c r="L1601" s="39"/>
      <c r="M1601" s="39"/>
    </row>
    <row r="1602" spans="1:13" ht="60" customHeight="1" x14ac:dyDescent="0.2">
      <c r="A1602" s="1052"/>
      <c r="B1602" s="899"/>
      <c r="C1602" s="668" t="s">
        <v>2</v>
      </c>
      <c r="D1602" s="776">
        <f t="shared" si="183"/>
        <v>0</v>
      </c>
      <c r="E1602" s="776">
        <f t="shared" si="183"/>
        <v>0</v>
      </c>
      <c r="F1602" s="777">
        <v>0</v>
      </c>
      <c r="G1602" s="778"/>
      <c r="H1602" s="776">
        <f t="shared" si="184"/>
        <v>0</v>
      </c>
      <c r="I1602" s="779"/>
      <c r="J1602" s="39"/>
      <c r="K1602" s="39"/>
      <c r="L1602" s="39"/>
      <c r="M1602" s="39"/>
    </row>
    <row r="1603" spans="1:13" ht="60" customHeight="1" x14ac:dyDescent="0.2">
      <c r="A1603" s="1052"/>
      <c r="B1603" s="899"/>
      <c r="C1603" s="668" t="s">
        <v>3</v>
      </c>
      <c r="D1603" s="776">
        <f t="shared" si="183"/>
        <v>39775</v>
      </c>
      <c r="E1603" s="776">
        <f t="shared" si="183"/>
        <v>10000</v>
      </c>
      <c r="F1603" s="777">
        <f t="shared" ref="F1603:F1604" si="185">E1603/D1603*100</f>
        <v>25.141420490257698</v>
      </c>
      <c r="G1603" s="778"/>
      <c r="H1603" s="776">
        <f t="shared" si="184"/>
        <v>10000</v>
      </c>
      <c r="I1603" s="779"/>
      <c r="J1603" s="39"/>
      <c r="K1603" s="39"/>
      <c r="L1603" s="39"/>
      <c r="M1603" s="39"/>
    </row>
    <row r="1604" spans="1:13" x14ac:dyDescent="0.2">
      <c r="A1604" s="1052"/>
      <c r="B1604" s="899"/>
      <c r="C1604" s="668" t="s">
        <v>97</v>
      </c>
      <c r="D1604" s="776">
        <f t="shared" si="183"/>
        <v>28179.1</v>
      </c>
      <c r="E1604" s="776">
        <f t="shared" si="183"/>
        <v>17319.55</v>
      </c>
      <c r="F1604" s="777">
        <f t="shared" si="185"/>
        <v>61.462395889151885</v>
      </c>
      <c r="G1604" s="778"/>
      <c r="H1604" s="776">
        <f t="shared" si="184"/>
        <v>17319.55</v>
      </c>
      <c r="I1604" s="779"/>
      <c r="J1604" s="39"/>
      <c r="K1604" s="39"/>
      <c r="L1604" s="39"/>
      <c r="M1604" s="39"/>
    </row>
    <row r="1605" spans="1:13" ht="15" customHeight="1" x14ac:dyDescent="0.2">
      <c r="A1605" s="876" t="s">
        <v>67</v>
      </c>
      <c r="B1605" s="899" t="s">
        <v>340</v>
      </c>
      <c r="C1605" s="668" t="s">
        <v>267</v>
      </c>
      <c r="D1605" s="776">
        <f>SUM(D1606:D1609)</f>
        <v>28000</v>
      </c>
      <c r="E1605" s="776">
        <f>E1606+E1607+E1608+E1609</f>
        <v>18000</v>
      </c>
      <c r="F1605" s="777">
        <f>E1605/D1605*100</f>
        <v>64.285714285714292</v>
      </c>
      <c r="G1605" s="778"/>
      <c r="H1605" s="776">
        <f>H1606+H1607+H1608+H1609</f>
        <v>18000</v>
      </c>
      <c r="I1605" s="1613" t="s">
        <v>974</v>
      </c>
      <c r="J1605" s="39"/>
      <c r="K1605" s="39"/>
      <c r="L1605" s="39"/>
      <c r="M1605" s="39"/>
    </row>
    <row r="1606" spans="1:13" ht="45" x14ac:dyDescent="0.2">
      <c r="A1606" s="876"/>
      <c r="B1606" s="899"/>
      <c r="C1606" s="668" t="s">
        <v>8</v>
      </c>
      <c r="D1606" s="776">
        <v>0</v>
      </c>
      <c r="E1606" s="780">
        <v>0</v>
      </c>
      <c r="F1606" s="777">
        <v>0</v>
      </c>
      <c r="G1606" s="778"/>
      <c r="H1606" s="780">
        <v>0</v>
      </c>
      <c r="I1606" s="1614"/>
      <c r="J1606" s="39"/>
      <c r="K1606" s="39"/>
      <c r="L1606" s="39"/>
      <c r="M1606" s="39"/>
    </row>
    <row r="1607" spans="1:13" ht="47.25" customHeight="1" x14ac:dyDescent="0.2">
      <c r="A1607" s="876"/>
      <c r="B1607" s="899"/>
      <c r="C1607" s="668" t="s">
        <v>2</v>
      </c>
      <c r="D1607" s="776">
        <v>0</v>
      </c>
      <c r="E1607" s="780">
        <v>0</v>
      </c>
      <c r="F1607" s="777">
        <v>0</v>
      </c>
      <c r="G1607" s="778"/>
      <c r="H1607" s="780">
        <v>0</v>
      </c>
      <c r="I1607" s="1614"/>
      <c r="J1607" s="39"/>
      <c r="K1607" s="39"/>
      <c r="L1607" s="39"/>
      <c r="M1607" s="39"/>
    </row>
    <row r="1608" spans="1:13" ht="53.25" customHeight="1" x14ac:dyDescent="0.2">
      <c r="A1608" s="876"/>
      <c r="B1608" s="899"/>
      <c r="C1608" s="668" t="s">
        <v>3</v>
      </c>
      <c r="D1608" s="776">
        <v>20000</v>
      </c>
      <c r="E1608" s="780">
        <v>10000</v>
      </c>
      <c r="F1608" s="777">
        <f>E1608/D1608*100</f>
        <v>50</v>
      </c>
      <c r="G1608" s="778"/>
      <c r="H1608" s="780">
        <v>10000</v>
      </c>
      <c r="I1608" s="1614"/>
      <c r="J1608" s="39"/>
      <c r="K1608" s="39"/>
      <c r="L1608" s="39"/>
      <c r="M1608" s="39"/>
    </row>
    <row r="1609" spans="1:13" ht="21" customHeight="1" x14ac:dyDescent="0.2">
      <c r="A1609" s="876"/>
      <c r="B1609" s="899"/>
      <c r="C1609" s="668" t="s">
        <v>97</v>
      </c>
      <c r="D1609" s="776">
        <v>8000</v>
      </c>
      <c r="E1609" s="780">
        <v>8000</v>
      </c>
      <c r="F1609" s="777">
        <f>E1609/D1609*100</f>
        <v>100</v>
      </c>
      <c r="G1609" s="778"/>
      <c r="H1609" s="780">
        <v>8000</v>
      </c>
      <c r="I1609" s="1615"/>
      <c r="J1609" s="39"/>
      <c r="K1609" s="39"/>
      <c r="L1609" s="39"/>
      <c r="M1609" s="39"/>
    </row>
    <row r="1610" spans="1:13" ht="15" customHeight="1" x14ac:dyDescent="0.2">
      <c r="A1610" s="876" t="s">
        <v>341</v>
      </c>
      <c r="B1610" s="970" t="s">
        <v>342</v>
      </c>
      <c r="C1610" s="668" t="s">
        <v>267</v>
      </c>
      <c r="D1610" s="776">
        <f>D1611+D1612+D1613+D1614</f>
        <v>0</v>
      </c>
      <c r="E1610" s="776">
        <f>E1611+E1612+E1613+E1614</f>
        <v>0</v>
      </c>
      <c r="F1610" s="777">
        <v>0</v>
      </c>
      <c r="G1610" s="778"/>
      <c r="H1610" s="776">
        <f>H1611+H1612+H1613+H1614</f>
        <v>0</v>
      </c>
      <c r="I1610" s="1613" t="s">
        <v>343</v>
      </c>
      <c r="J1610" s="39"/>
      <c r="K1610" s="39"/>
      <c r="L1610" s="39"/>
      <c r="M1610" s="39"/>
    </row>
    <row r="1611" spans="1:13" ht="45" x14ac:dyDescent="0.2">
      <c r="A1611" s="876"/>
      <c r="B1611" s="970"/>
      <c r="C1611" s="668" t="s">
        <v>8</v>
      </c>
      <c r="D1611" s="776">
        <v>0</v>
      </c>
      <c r="E1611" s="780">
        <v>0</v>
      </c>
      <c r="F1611" s="777">
        <v>0</v>
      </c>
      <c r="G1611" s="778"/>
      <c r="H1611" s="780">
        <v>0</v>
      </c>
      <c r="I1611" s="1614"/>
      <c r="J1611" s="39"/>
      <c r="K1611" s="39"/>
      <c r="L1611" s="39"/>
      <c r="M1611" s="39"/>
    </row>
    <row r="1612" spans="1:13" ht="60" customHeight="1" x14ac:dyDescent="0.2">
      <c r="A1612" s="876"/>
      <c r="B1612" s="970"/>
      <c r="C1612" s="668" t="s">
        <v>2</v>
      </c>
      <c r="D1612" s="776">
        <v>0</v>
      </c>
      <c r="E1612" s="776">
        <v>0</v>
      </c>
      <c r="F1612" s="777">
        <v>0</v>
      </c>
      <c r="G1612" s="778"/>
      <c r="H1612" s="776">
        <v>0</v>
      </c>
      <c r="I1612" s="1614"/>
      <c r="J1612" s="39"/>
      <c r="K1612" s="39"/>
      <c r="L1612" s="39"/>
      <c r="M1612" s="39"/>
    </row>
    <row r="1613" spans="1:13" ht="60" customHeight="1" x14ac:dyDescent="0.2">
      <c r="A1613" s="876"/>
      <c r="B1613" s="970"/>
      <c r="C1613" s="668" t="s">
        <v>3</v>
      </c>
      <c r="D1613" s="776">
        <v>0</v>
      </c>
      <c r="E1613" s="776">
        <v>0</v>
      </c>
      <c r="F1613" s="777">
        <v>0</v>
      </c>
      <c r="G1613" s="778"/>
      <c r="H1613" s="776">
        <v>0</v>
      </c>
      <c r="I1613" s="1614"/>
      <c r="J1613" s="39"/>
      <c r="K1613" s="39"/>
      <c r="L1613" s="39"/>
      <c r="M1613" s="39"/>
    </row>
    <row r="1614" spans="1:13" ht="25.5" customHeight="1" x14ac:dyDescent="0.2">
      <c r="A1614" s="876"/>
      <c r="B1614" s="970"/>
      <c r="C1614" s="668" t="s">
        <v>97</v>
      </c>
      <c r="D1614" s="776">
        <v>0</v>
      </c>
      <c r="E1614" s="776">
        <v>0</v>
      </c>
      <c r="F1614" s="777">
        <v>0</v>
      </c>
      <c r="G1614" s="778"/>
      <c r="H1614" s="776">
        <v>0</v>
      </c>
      <c r="I1614" s="1615"/>
      <c r="J1614" s="39"/>
      <c r="K1614" s="39"/>
      <c r="L1614" s="39"/>
      <c r="M1614" s="39"/>
    </row>
    <row r="1615" spans="1:13" ht="15" customHeight="1" x14ac:dyDescent="0.2">
      <c r="A1615" s="876" t="s">
        <v>344</v>
      </c>
      <c r="B1615" s="1503" t="s">
        <v>345</v>
      </c>
      <c r="C1615" s="668" t="s">
        <v>267</v>
      </c>
      <c r="D1615" s="776">
        <f>D1616+D1617+D1618+D1619</f>
        <v>9819.5499999999993</v>
      </c>
      <c r="E1615" s="776">
        <f>E1616+E1617+E1618+E1619</f>
        <v>6319.55</v>
      </c>
      <c r="F1615" s="777">
        <f>E1615/D1615*100</f>
        <v>64.356818795158645</v>
      </c>
      <c r="G1615" s="778"/>
      <c r="H1615" s="776">
        <f>H1616+H1617+H1618+H1619</f>
        <v>6319.55</v>
      </c>
      <c r="I1615" s="1613" t="s">
        <v>1320</v>
      </c>
      <c r="J1615" s="39"/>
      <c r="K1615" s="39"/>
      <c r="L1615" s="39"/>
      <c r="M1615" s="39"/>
    </row>
    <row r="1616" spans="1:13" ht="45" x14ac:dyDescent="0.2">
      <c r="A1616" s="876"/>
      <c r="B1616" s="1503"/>
      <c r="C1616" s="668" t="s">
        <v>8</v>
      </c>
      <c r="D1616" s="776">
        <v>0</v>
      </c>
      <c r="E1616" s="780">
        <v>0</v>
      </c>
      <c r="F1616" s="777">
        <v>0</v>
      </c>
      <c r="G1616" s="778"/>
      <c r="H1616" s="780">
        <v>0</v>
      </c>
      <c r="I1616" s="1614"/>
      <c r="J1616" s="39"/>
      <c r="K1616" s="39"/>
      <c r="L1616" s="39"/>
      <c r="M1616" s="39"/>
    </row>
    <row r="1617" spans="1:13" ht="51" customHeight="1" x14ac:dyDescent="0.2">
      <c r="A1617" s="876"/>
      <c r="B1617" s="1503"/>
      <c r="C1617" s="668" t="s">
        <v>2</v>
      </c>
      <c r="D1617" s="776">
        <v>0</v>
      </c>
      <c r="E1617" s="776">
        <v>0</v>
      </c>
      <c r="F1617" s="777">
        <v>0</v>
      </c>
      <c r="G1617" s="778"/>
      <c r="H1617" s="776">
        <v>0</v>
      </c>
      <c r="I1617" s="1614"/>
      <c r="J1617" s="39"/>
      <c r="K1617" s="39"/>
      <c r="L1617" s="39"/>
      <c r="M1617" s="39"/>
    </row>
    <row r="1618" spans="1:13" ht="53.25" customHeight="1" x14ac:dyDescent="0.2">
      <c r="A1618" s="876"/>
      <c r="B1618" s="1503"/>
      <c r="C1618" s="668" t="s">
        <v>3</v>
      </c>
      <c r="D1618" s="776">
        <v>3500</v>
      </c>
      <c r="E1618" s="776">
        <v>0</v>
      </c>
      <c r="F1618" s="777">
        <v>0</v>
      </c>
      <c r="G1618" s="778"/>
      <c r="H1618" s="776">
        <v>0</v>
      </c>
      <c r="I1618" s="1614"/>
      <c r="J1618" s="39"/>
      <c r="K1618" s="39"/>
      <c r="L1618" s="39"/>
      <c r="M1618" s="39"/>
    </row>
    <row r="1619" spans="1:13" x14ac:dyDescent="0.2">
      <c r="A1619" s="876"/>
      <c r="B1619" s="1503"/>
      <c r="C1619" s="668" t="s">
        <v>97</v>
      </c>
      <c r="D1619" s="776">
        <v>6319.55</v>
      </c>
      <c r="E1619" s="776">
        <v>6319.55</v>
      </c>
      <c r="F1619" s="777">
        <f>E1619/D1619*100</f>
        <v>100</v>
      </c>
      <c r="G1619" s="778"/>
      <c r="H1619" s="776">
        <v>6319.55</v>
      </c>
      <c r="I1619" s="1615"/>
      <c r="J1619" s="39"/>
      <c r="K1619" s="39"/>
      <c r="L1619" s="39"/>
      <c r="M1619" s="39"/>
    </row>
    <row r="1620" spans="1:13" ht="15" customHeight="1" x14ac:dyDescent="0.2">
      <c r="A1620" s="876" t="s">
        <v>346</v>
      </c>
      <c r="B1620" s="1503" t="s">
        <v>347</v>
      </c>
      <c r="C1620" s="668" t="s">
        <v>267</v>
      </c>
      <c r="D1620" s="776">
        <f>D1621+D1622+D1623+D1624</f>
        <v>30134.55</v>
      </c>
      <c r="E1620" s="776">
        <f>E1621+E1622+E1623+E1624</f>
        <v>3000</v>
      </c>
      <c r="F1620" s="777">
        <f>E1620/D1620*100</f>
        <v>9.9553502541103143</v>
      </c>
      <c r="G1620" s="778"/>
      <c r="H1620" s="776">
        <f>H1621+H1622+H1623+H1624</f>
        <v>3000</v>
      </c>
      <c r="I1620" s="1613" t="s">
        <v>1321</v>
      </c>
      <c r="J1620" s="39"/>
      <c r="K1620" s="39"/>
      <c r="L1620" s="39"/>
      <c r="M1620" s="39"/>
    </row>
    <row r="1621" spans="1:13" ht="45" x14ac:dyDescent="0.2">
      <c r="A1621" s="876"/>
      <c r="B1621" s="1503"/>
      <c r="C1621" s="668" t="s">
        <v>8</v>
      </c>
      <c r="D1621" s="776">
        <v>0</v>
      </c>
      <c r="E1621" s="780">
        <v>0</v>
      </c>
      <c r="F1621" s="777">
        <v>0</v>
      </c>
      <c r="G1621" s="778"/>
      <c r="H1621" s="780">
        <v>0</v>
      </c>
      <c r="I1621" s="1614"/>
      <c r="J1621" s="39"/>
      <c r="K1621" s="39"/>
      <c r="L1621" s="39"/>
      <c r="M1621" s="39"/>
    </row>
    <row r="1622" spans="1:13" ht="50.25" customHeight="1" x14ac:dyDescent="0.2">
      <c r="A1622" s="876"/>
      <c r="B1622" s="1503"/>
      <c r="C1622" s="668" t="s">
        <v>2</v>
      </c>
      <c r="D1622" s="776">
        <v>0</v>
      </c>
      <c r="E1622" s="776">
        <v>0</v>
      </c>
      <c r="F1622" s="777">
        <v>0</v>
      </c>
      <c r="G1622" s="778"/>
      <c r="H1622" s="776">
        <v>0</v>
      </c>
      <c r="I1622" s="1614"/>
      <c r="J1622" s="39"/>
      <c r="K1622" s="39"/>
      <c r="L1622" s="39"/>
      <c r="M1622" s="39"/>
    </row>
    <row r="1623" spans="1:13" ht="51" customHeight="1" x14ac:dyDescent="0.2">
      <c r="A1623" s="876"/>
      <c r="B1623" s="1503"/>
      <c r="C1623" s="668" t="s">
        <v>3</v>
      </c>
      <c r="D1623" s="776">
        <v>16275</v>
      </c>
      <c r="E1623" s="776">
        <v>0</v>
      </c>
      <c r="F1623" s="777">
        <f>E1623/D1623*100</f>
        <v>0</v>
      </c>
      <c r="G1623" s="778"/>
      <c r="H1623" s="776">
        <v>0</v>
      </c>
      <c r="I1623" s="1614"/>
      <c r="J1623" s="39"/>
      <c r="K1623" s="39"/>
      <c r="L1623" s="39"/>
      <c r="M1623" s="39"/>
    </row>
    <row r="1624" spans="1:13" x14ac:dyDescent="0.2">
      <c r="A1624" s="876"/>
      <c r="B1624" s="1503"/>
      <c r="C1624" s="668" t="s">
        <v>97</v>
      </c>
      <c r="D1624" s="776">
        <v>13859.55</v>
      </c>
      <c r="E1624" s="776">
        <v>3000</v>
      </c>
      <c r="F1624" s="777">
        <f>E1624/D1624*100</f>
        <v>21.645724428282303</v>
      </c>
      <c r="G1624" s="778"/>
      <c r="H1624" s="776">
        <v>3000</v>
      </c>
      <c r="I1624" s="1615"/>
      <c r="J1624" s="39"/>
      <c r="K1624" s="39"/>
      <c r="L1624" s="39"/>
      <c r="M1624" s="39"/>
    </row>
    <row r="1625" spans="1:13" ht="15" customHeight="1" x14ac:dyDescent="0.2">
      <c r="A1625" s="1052" t="s">
        <v>16</v>
      </c>
      <c r="B1625" s="916" t="s">
        <v>348</v>
      </c>
      <c r="C1625" s="668" t="s">
        <v>267</v>
      </c>
      <c r="D1625" s="776">
        <f>SUM(D1626:D1629)</f>
        <v>277426.73</v>
      </c>
      <c r="E1625" s="776">
        <f>SUM(E1626:E1629)</f>
        <v>243460.19999999998</v>
      </c>
      <c r="F1625" s="777">
        <f>E1625/D1625*100</f>
        <v>87.75657630394879</v>
      </c>
      <c r="G1625" s="778"/>
      <c r="H1625" s="776">
        <f>SUM(H1626:H1629)</f>
        <v>72537.399999999994</v>
      </c>
      <c r="I1625" s="779"/>
      <c r="J1625" s="39"/>
      <c r="K1625" s="39"/>
      <c r="L1625" s="39"/>
      <c r="M1625" s="39"/>
    </row>
    <row r="1626" spans="1:13" ht="45" x14ac:dyDescent="0.2">
      <c r="A1626" s="1052"/>
      <c r="B1626" s="916"/>
      <c r="C1626" s="668" t="s">
        <v>8</v>
      </c>
      <c r="D1626" s="776">
        <f t="shared" ref="D1626:E1627" si="186">D1631</f>
        <v>0</v>
      </c>
      <c r="E1626" s="776">
        <f t="shared" si="186"/>
        <v>0</v>
      </c>
      <c r="F1626" s="777">
        <v>0</v>
      </c>
      <c r="G1626" s="778"/>
      <c r="H1626" s="776">
        <f t="shared" ref="H1626:H1627" si="187">H1631</f>
        <v>0</v>
      </c>
      <c r="I1626" s="779"/>
      <c r="J1626" s="39"/>
      <c r="K1626" s="39"/>
      <c r="L1626" s="39"/>
      <c r="M1626" s="39"/>
    </row>
    <row r="1627" spans="1:13" ht="60" customHeight="1" x14ac:dyDescent="0.2">
      <c r="A1627" s="1052"/>
      <c r="B1627" s="916"/>
      <c r="C1627" s="668" t="s">
        <v>2</v>
      </c>
      <c r="D1627" s="776">
        <f t="shared" si="186"/>
        <v>3137.4</v>
      </c>
      <c r="E1627" s="776">
        <f t="shared" si="186"/>
        <v>3137.4</v>
      </c>
      <c r="F1627" s="777">
        <f>E1627/D1627*100</f>
        <v>100</v>
      </c>
      <c r="G1627" s="778"/>
      <c r="H1627" s="776">
        <f t="shared" si="187"/>
        <v>3137.4</v>
      </c>
      <c r="I1627" s="779"/>
      <c r="J1627" s="39"/>
      <c r="K1627" s="39"/>
      <c r="L1627" s="39"/>
      <c r="M1627" s="39"/>
    </row>
    <row r="1628" spans="1:13" ht="60" customHeight="1" x14ac:dyDescent="0.2">
      <c r="A1628" s="1052"/>
      <c r="B1628" s="916"/>
      <c r="C1628" s="668" t="s">
        <v>3</v>
      </c>
      <c r="D1628" s="776">
        <f>D1633</f>
        <v>180422.8</v>
      </c>
      <c r="E1628" s="776">
        <f>E1633</f>
        <v>170922.8</v>
      </c>
      <c r="F1628" s="777">
        <f>E1628/D1628*100</f>
        <v>94.734590085066856</v>
      </c>
      <c r="G1628" s="778"/>
      <c r="H1628" s="776">
        <f>H1633</f>
        <v>0</v>
      </c>
      <c r="I1628" s="779"/>
      <c r="J1628" s="39"/>
      <c r="K1628" s="39"/>
      <c r="L1628" s="39"/>
      <c r="M1628" s="39"/>
    </row>
    <row r="1629" spans="1:13" x14ac:dyDescent="0.2">
      <c r="A1629" s="1052"/>
      <c r="B1629" s="916"/>
      <c r="C1629" s="668" t="s">
        <v>97</v>
      </c>
      <c r="D1629" s="776">
        <f>D1639+D1644+D1649+D1654+D1659+D1664+D1669+D1674</f>
        <v>93866.53</v>
      </c>
      <c r="E1629" s="776">
        <f>E1639+E1644+E1649+E1654+E1659+E1664+E1669+E1674</f>
        <v>69400</v>
      </c>
      <c r="F1629" s="777">
        <f>E1629/D1629*100</f>
        <v>73.934766737408964</v>
      </c>
      <c r="G1629" s="778"/>
      <c r="H1629" s="776">
        <f>H1639+H1644+H1649+H1654+H1659+H1664+H1669+H1674</f>
        <v>69400</v>
      </c>
      <c r="I1629" s="779"/>
      <c r="J1629" s="39"/>
      <c r="K1629" s="39"/>
      <c r="L1629" s="39"/>
      <c r="M1629" s="39"/>
    </row>
    <row r="1630" spans="1:13" ht="15" customHeight="1" x14ac:dyDescent="0.2">
      <c r="A1630" s="1052" t="s">
        <v>349</v>
      </c>
      <c r="B1630" s="899" t="s">
        <v>350</v>
      </c>
      <c r="C1630" s="668" t="s">
        <v>267</v>
      </c>
      <c r="D1630" s="776">
        <f>SUM(D1631:D1634)</f>
        <v>277426.73</v>
      </c>
      <c r="E1630" s="776">
        <f>SUM(E1631:E1634)</f>
        <v>243460.19999999998</v>
      </c>
      <c r="F1630" s="777">
        <f>E1630/D1630*100</f>
        <v>87.75657630394879</v>
      </c>
      <c r="G1630" s="778"/>
      <c r="H1630" s="776">
        <f>SUM(H1631:H1634)</f>
        <v>72537.399999999994</v>
      </c>
      <c r="I1630" s="779"/>
      <c r="J1630" s="39"/>
      <c r="K1630" s="39"/>
      <c r="L1630" s="39"/>
      <c r="M1630" s="39"/>
    </row>
    <row r="1631" spans="1:13" ht="45" x14ac:dyDescent="0.2">
      <c r="A1631" s="1052"/>
      <c r="B1631" s="899"/>
      <c r="C1631" s="668" t="s">
        <v>8</v>
      </c>
      <c r="D1631" s="776">
        <f t="shared" ref="D1631:E1632" si="188">D1636+D1641+D1646+D1666+D1671+D1676+D1681</f>
        <v>0</v>
      </c>
      <c r="E1631" s="776">
        <f t="shared" si="188"/>
        <v>0</v>
      </c>
      <c r="F1631" s="777">
        <v>0</v>
      </c>
      <c r="G1631" s="778"/>
      <c r="H1631" s="776">
        <f t="shared" ref="H1631:H1632" si="189">H1636+H1641+H1646+H1666+H1671+H1676+H1681</f>
        <v>0</v>
      </c>
      <c r="I1631" s="779"/>
      <c r="J1631" s="39"/>
      <c r="K1631" s="39"/>
      <c r="L1631" s="39"/>
      <c r="M1631" s="39"/>
    </row>
    <row r="1632" spans="1:13" ht="48" customHeight="1" x14ac:dyDescent="0.2">
      <c r="A1632" s="1052"/>
      <c r="B1632" s="899"/>
      <c r="C1632" s="668" t="s">
        <v>2</v>
      </c>
      <c r="D1632" s="776">
        <f t="shared" si="188"/>
        <v>3137.4</v>
      </c>
      <c r="E1632" s="776">
        <f t="shared" si="188"/>
        <v>3137.4</v>
      </c>
      <c r="F1632" s="777">
        <f>E1632/D1632*100</f>
        <v>100</v>
      </c>
      <c r="G1632" s="778"/>
      <c r="H1632" s="776">
        <f t="shared" si="189"/>
        <v>3137.4</v>
      </c>
      <c r="I1632" s="779"/>
      <c r="J1632" s="39"/>
      <c r="K1632" s="39"/>
      <c r="L1632" s="39"/>
      <c r="M1632" s="39"/>
    </row>
    <row r="1633" spans="1:13" ht="51.75" customHeight="1" x14ac:dyDescent="0.2">
      <c r="A1633" s="1052"/>
      <c r="B1633" s="899"/>
      <c r="C1633" s="668" t="s">
        <v>3</v>
      </c>
      <c r="D1633" s="776">
        <f>D1638+D1643+D1648+D1668+D1673+D1678+D1683++D1653+D1658+D1663</f>
        <v>180422.8</v>
      </c>
      <c r="E1633" s="776">
        <f>E1638+E1643+E1648+E1668+E1673+E1678+E1683++E1653+E1658+E1663</f>
        <v>170922.8</v>
      </c>
      <c r="F1633" s="777">
        <f>E1633/D1633*100</f>
        <v>94.734590085066856</v>
      </c>
      <c r="G1633" s="778"/>
      <c r="H1633" s="776">
        <v>0</v>
      </c>
      <c r="I1633" s="779"/>
      <c r="J1633" s="39"/>
      <c r="K1633" s="39"/>
      <c r="L1633" s="39"/>
      <c r="M1633" s="39"/>
    </row>
    <row r="1634" spans="1:13" x14ac:dyDescent="0.2">
      <c r="A1634" s="1052"/>
      <c r="B1634" s="899"/>
      <c r="C1634" s="668" t="s">
        <v>97</v>
      </c>
      <c r="D1634" s="776">
        <f>D1639+D1644+D1649+D1654+D1659+D1664+D1669+D1674+D1679+D1684</f>
        <v>93866.53</v>
      </c>
      <c r="E1634" s="776">
        <f>E1639+E1644+E1649+E1654+E1659+E1664+E1669+E1674+E1679+E1684</f>
        <v>69400</v>
      </c>
      <c r="F1634" s="777">
        <f>E1634/D1634*100</f>
        <v>73.934766737408964</v>
      </c>
      <c r="G1634" s="778"/>
      <c r="H1634" s="776">
        <f>H1639+H1644+H1649+H1654+H1659+H1664+H1669+H1674+H1679+H1684</f>
        <v>69400</v>
      </c>
      <c r="I1634" s="779"/>
      <c r="J1634" s="39"/>
      <c r="K1634" s="39"/>
      <c r="L1634" s="39"/>
      <c r="M1634" s="39"/>
    </row>
    <row r="1635" spans="1:13" ht="15" customHeight="1" x14ac:dyDescent="0.2">
      <c r="A1635" s="876" t="s">
        <v>351</v>
      </c>
      <c r="B1635" s="899" t="s">
        <v>352</v>
      </c>
      <c r="C1635" s="668" t="s">
        <v>267</v>
      </c>
      <c r="D1635" s="776">
        <f>D1636+D1637+D1638+D1639</f>
        <v>0</v>
      </c>
      <c r="E1635" s="776">
        <f>E1636+E1637+E1638+E1639</f>
        <v>0</v>
      </c>
      <c r="F1635" s="777">
        <v>0</v>
      </c>
      <c r="G1635" s="778"/>
      <c r="H1635" s="776">
        <f>H1636+H1637+H1638+H1639</f>
        <v>0</v>
      </c>
      <c r="I1635" s="1613" t="s">
        <v>1322</v>
      </c>
      <c r="J1635" s="39"/>
      <c r="K1635" s="39"/>
      <c r="L1635" s="39"/>
      <c r="M1635" s="39"/>
    </row>
    <row r="1636" spans="1:13" ht="45" x14ac:dyDescent="0.2">
      <c r="A1636" s="876"/>
      <c r="B1636" s="899"/>
      <c r="C1636" s="668" t="s">
        <v>8</v>
      </c>
      <c r="D1636" s="776">
        <v>0</v>
      </c>
      <c r="E1636" s="780">
        <v>0</v>
      </c>
      <c r="F1636" s="777">
        <v>0</v>
      </c>
      <c r="G1636" s="778"/>
      <c r="H1636" s="780">
        <v>0</v>
      </c>
      <c r="I1636" s="1614"/>
      <c r="J1636" s="39"/>
      <c r="K1636" s="39"/>
      <c r="L1636" s="39"/>
      <c r="M1636" s="39"/>
    </row>
    <row r="1637" spans="1:13" ht="51" customHeight="1" x14ac:dyDescent="0.2">
      <c r="A1637" s="876"/>
      <c r="B1637" s="899"/>
      <c r="C1637" s="668" t="s">
        <v>2</v>
      </c>
      <c r="D1637" s="776">
        <v>0</v>
      </c>
      <c r="E1637" s="780">
        <v>0</v>
      </c>
      <c r="F1637" s="777">
        <v>0</v>
      </c>
      <c r="G1637" s="778"/>
      <c r="H1637" s="780">
        <v>0</v>
      </c>
      <c r="I1637" s="1614"/>
      <c r="J1637" s="39"/>
      <c r="K1637" s="39"/>
      <c r="L1637" s="39"/>
      <c r="M1637" s="39"/>
    </row>
    <row r="1638" spans="1:13" ht="54" customHeight="1" x14ac:dyDescent="0.2">
      <c r="A1638" s="876"/>
      <c r="B1638" s="899"/>
      <c r="C1638" s="668" t="s">
        <v>3</v>
      </c>
      <c r="D1638" s="776">
        <v>0</v>
      </c>
      <c r="E1638" s="780">
        <v>0</v>
      </c>
      <c r="F1638" s="777">
        <v>0</v>
      </c>
      <c r="G1638" s="778"/>
      <c r="H1638" s="780">
        <v>0</v>
      </c>
      <c r="I1638" s="1614"/>
      <c r="J1638" s="39"/>
      <c r="K1638" s="39"/>
      <c r="L1638" s="39"/>
      <c r="M1638" s="39"/>
    </row>
    <row r="1639" spans="1:13" x14ac:dyDescent="0.2">
      <c r="A1639" s="876"/>
      <c r="B1639" s="899"/>
      <c r="C1639" s="668" t="s">
        <v>97</v>
      </c>
      <c r="D1639" s="776">
        <v>0</v>
      </c>
      <c r="E1639" s="780">
        <v>0</v>
      </c>
      <c r="F1639" s="777">
        <v>0</v>
      </c>
      <c r="G1639" s="778"/>
      <c r="H1639" s="780">
        <v>0</v>
      </c>
      <c r="I1639" s="1615"/>
      <c r="J1639" s="39"/>
      <c r="K1639" s="39"/>
      <c r="L1639" s="39"/>
      <c r="M1639" s="39"/>
    </row>
    <row r="1640" spans="1:13" ht="15" customHeight="1" x14ac:dyDescent="0.2">
      <c r="A1640" s="876" t="s">
        <v>353</v>
      </c>
      <c r="B1640" s="899" t="s">
        <v>354</v>
      </c>
      <c r="C1640" s="668" t="s">
        <v>267</v>
      </c>
      <c r="D1640" s="776">
        <f>D1641+D1642+D1643+D1644</f>
        <v>170922.8</v>
      </c>
      <c r="E1640" s="776">
        <f>E1641+E1642+E1643+E1644</f>
        <v>170922.8</v>
      </c>
      <c r="F1640" s="777">
        <f>E1640/D1640*100</f>
        <v>100</v>
      </c>
      <c r="G1640" s="778"/>
      <c r="H1640" s="776">
        <f>H1641+H1642+H1643+H1644</f>
        <v>0</v>
      </c>
      <c r="I1640" s="1613" t="s">
        <v>1323</v>
      </c>
      <c r="J1640" s="39"/>
      <c r="K1640" s="39"/>
      <c r="L1640" s="39"/>
      <c r="M1640" s="39"/>
    </row>
    <row r="1641" spans="1:13" ht="45" x14ac:dyDescent="0.2">
      <c r="A1641" s="876"/>
      <c r="B1641" s="899"/>
      <c r="C1641" s="668" t="s">
        <v>8</v>
      </c>
      <c r="D1641" s="776">
        <v>0</v>
      </c>
      <c r="E1641" s="780">
        <v>0</v>
      </c>
      <c r="F1641" s="777">
        <v>0</v>
      </c>
      <c r="G1641" s="778"/>
      <c r="H1641" s="780">
        <v>0</v>
      </c>
      <c r="I1641" s="1614"/>
      <c r="J1641" s="39"/>
      <c r="K1641" s="39"/>
      <c r="L1641" s="39"/>
      <c r="M1641" s="39"/>
    </row>
    <row r="1642" spans="1:13" ht="51.75" customHeight="1" x14ac:dyDescent="0.2">
      <c r="A1642" s="876"/>
      <c r="B1642" s="899"/>
      <c r="C1642" s="668" t="s">
        <v>2</v>
      </c>
      <c r="D1642" s="776">
        <v>0</v>
      </c>
      <c r="E1642" s="780">
        <v>0</v>
      </c>
      <c r="F1642" s="777">
        <v>0</v>
      </c>
      <c r="G1642" s="778"/>
      <c r="H1642" s="780">
        <v>0</v>
      </c>
      <c r="I1642" s="1614"/>
      <c r="J1642" s="39"/>
      <c r="K1642" s="39"/>
      <c r="L1642" s="39"/>
      <c r="M1642" s="39"/>
    </row>
    <row r="1643" spans="1:13" ht="51" customHeight="1" x14ac:dyDescent="0.2">
      <c r="A1643" s="876"/>
      <c r="B1643" s="899"/>
      <c r="C1643" s="668" t="s">
        <v>3</v>
      </c>
      <c r="D1643" s="776">
        <v>170922.8</v>
      </c>
      <c r="E1643" s="780">
        <v>170922.8</v>
      </c>
      <c r="F1643" s="777">
        <f>E1643/D1643*100</f>
        <v>100</v>
      </c>
      <c r="G1643" s="778"/>
      <c r="H1643" s="780">
        <v>0</v>
      </c>
      <c r="I1643" s="1614"/>
      <c r="J1643" s="39"/>
      <c r="K1643" s="39"/>
      <c r="L1643" s="39"/>
      <c r="M1643" s="39"/>
    </row>
    <row r="1644" spans="1:13" x14ac:dyDescent="0.2">
      <c r="A1644" s="876"/>
      <c r="B1644" s="899"/>
      <c r="C1644" s="668" t="s">
        <v>97</v>
      </c>
      <c r="D1644" s="776">
        <v>0</v>
      </c>
      <c r="E1644" s="780">
        <v>0</v>
      </c>
      <c r="F1644" s="777">
        <v>0</v>
      </c>
      <c r="G1644" s="778"/>
      <c r="H1644" s="780">
        <v>0</v>
      </c>
      <c r="I1644" s="1615"/>
      <c r="J1644" s="39"/>
      <c r="K1644" s="39"/>
      <c r="L1644" s="39"/>
      <c r="M1644" s="39"/>
    </row>
    <row r="1645" spans="1:13" ht="15" customHeight="1" x14ac:dyDescent="0.2">
      <c r="A1645" s="876" t="s">
        <v>355</v>
      </c>
      <c r="B1645" s="899" t="s">
        <v>356</v>
      </c>
      <c r="C1645" s="668" t="s">
        <v>267</v>
      </c>
      <c r="D1645" s="776">
        <f>D1646+D1647+D1648+D1649</f>
        <v>3137.4</v>
      </c>
      <c r="E1645" s="776">
        <f>E1646+E1647+E1648+E1649</f>
        <v>3137.4</v>
      </c>
      <c r="F1645" s="777">
        <f>E1645/D1645*100</f>
        <v>100</v>
      </c>
      <c r="G1645" s="778"/>
      <c r="H1645" s="776">
        <f>H1646+H1647+H1648+H1649</f>
        <v>3137.4</v>
      </c>
      <c r="I1645" s="1613"/>
      <c r="J1645" s="39"/>
      <c r="K1645" s="39"/>
      <c r="L1645" s="39"/>
      <c r="M1645" s="39"/>
    </row>
    <row r="1646" spans="1:13" ht="45" x14ac:dyDescent="0.2">
      <c r="A1646" s="876"/>
      <c r="B1646" s="899"/>
      <c r="C1646" s="668" t="s">
        <v>8</v>
      </c>
      <c r="D1646" s="776">
        <v>0</v>
      </c>
      <c r="E1646" s="780">
        <v>0</v>
      </c>
      <c r="F1646" s="777">
        <v>0</v>
      </c>
      <c r="G1646" s="778"/>
      <c r="H1646" s="780">
        <v>0</v>
      </c>
      <c r="I1646" s="1614"/>
      <c r="J1646" s="39"/>
      <c r="K1646" s="39"/>
      <c r="L1646" s="39"/>
      <c r="M1646" s="39"/>
    </row>
    <row r="1647" spans="1:13" ht="60" customHeight="1" x14ac:dyDescent="0.2">
      <c r="A1647" s="876"/>
      <c r="B1647" s="899"/>
      <c r="C1647" s="668" t="s">
        <v>2</v>
      </c>
      <c r="D1647" s="776">
        <v>3137.4</v>
      </c>
      <c r="E1647" s="780">
        <v>3137.4</v>
      </c>
      <c r="F1647" s="777">
        <f>E1647/D1647*100</f>
        <v>100</v>
      </c>
      <c r="G1647" s="778"/>
      <c r="H1647" s="780">
        <v>3137.4</v>
      </c>
      <c r="I1647" s="1614"/>
      <c r="J1647" s="39"/>
      <c r="K1647" s="39"/>
      <c r="L1647" s="39"/>
      <c r="M1647" s="39"/>
    </row>
    <row r="1648" spans="1:13" ht="60" customHeight="1" x14ac:dyDescent="0.2">
      <c r="A1648" s="876"/>
      <c r="B1648" s="899"/>
      <c r="C1648" s="668" t="s">
        <v>3</v>
      </c>
      <c r="D1648" s="776">
        <v>0</v>
      </c>
      <c r="E1648" s="780">
        <v>0</v>
      </c>
      <c r="F1648" s="777">
        <v>0</v>
      </c>
      <c r="G1648" s="778"/>
      <c r="H1648" s="780">
        <v>0</v>
      </c>
      <c r="I1648" s="1614"/>
      <c r="J1648" s="39"/>
      <c r="K1648" s="39"/>
      <c r="L1648" s="39"/>
      <c r="M1648" s="39"/>
    </row>
    <row r="1649" spans="1:13" x14ac:dyDescent="0.2">
      <c r="A1649" s="876"/>
      <c r="B1649" s="899"/>
      <c r="C1649" s="668" t="s">
        <v>97</v>
      </c>
      <c r="D1649" s="776">
        <v>0</v>
      </c>
      <c r="E1649" s="780">
        <v>0</v>
      </c>
      <c r="F1649" s="777">
        <v>0</v>
      </c>
      <c r="G1649" s="778"/>
      <c r="H1649" s="780">
        <v>0</v>
      </c>
      <c r="I1649" s="1615"/>
      <c r="J1649" s="39"/>
      <c r="K1649" s="39"/>
      <c r="L1649" s="39"/>
      <c r="M1649" s="39"/>
    </row>
    <row r="1650" spans="1:13" ht="15" customHeight="1" x14ac:dyDescent="0.2">
      <c r="A1650" s="876" t="s">
        <v>357</v>
      </c>
      <c r="B1650" s="899" t="s">
        <v>975</v>
      </c>
      <c r="C1650" s="668" t="s">
        <v>267</v>
      </c>
      <c r="D1650" s="776">
        <v>24466.53</v>
      </c>
      <c r="E1650" s="780">
        <v>0</v>
      </c>
      <c r="F1650" s="777">
        <v>0</v>
      </c>
      <c r="G1650" s="778"/>
      <c r="H1650" s="780">
        <v>0</v>
      </c>
      <c r="I1650" s="1620" t="s">
        <v>1324</v>
      </c>
      <c r="J1650" s="39"/>
      <c r="K1650" s="39"/>
      <c r="L1650" s="39"/>
      <c r="M1650" s="39"/>
    </row>
    <row r="1651" spans="1:13" ht="45" x14ac:dyDescent="0.2">
      <c r="A1651" s="876"/>
      <c r="B1651" s="899"/>
      <c r="C1651" s="668" t="s">
        <v>8</v>
      </c>
      <c r="D1651" s="776">
        <v>0</v>
      </c>
      <c r="E1651" s="780">
        <v>0</v>
      </c>
      <c r="F1651" s="777">
        <v>0</v>
      </c>
      <c r="G1651" s="778"/>
      <c r="H1651" s="780">
        <v>0</v>
      </c>
      <c r="I1651" s="1621"/>
      <c r="J1651" s="39"/>
      <c r="K1651" s="39"/>
      <c r="L1651" s="39"/>
      <c r="M1651" s="39"/>
    </row>
    <row r="1652" spans="1:13" ht="60" customHeight="1" x14ac:dyDescent="0.2">
      <c r="A1652" s="876"/>
      <c r="B1652" s="899"/>
      <c r="C1652" s="668" t="s">
        <v>2</v>
      </c>
      <c r="D1652" s="776">
        <v>0</v>
      </c>
      <c r="E1652" s="780">
        <v>0</v>
      </c>
      <c r="F1652" s="777">
        <v>0</v>
      </c>
      <c r="G1652" s="778"/>
      <c r="H1652" s="780">
        <v>0</v>
      </c>
      <c r="I1652" s="1621"/>
      <c r="J1652" s="39"/>
      <c r="K1652" s="39"/>
      <c r="L1652" s="39"/>
      <c r="M1652" s="39"/>
    </row>
    <row r="1653" spans="1:13" ht="60" customHeight="1" x14ac:dyDescent="0.2">
      <c r="A1653" s="876"/>
      <c r="B1653" s="899"/>
      <c r="C1653" s="668" t="s">
        <v>3</v>
      </c>
      <c r="D1653" s="776">
        <v>0</v>
      </c>
      <c r="E1653" s="780">
        <v>0</v>
      </c>
      <c r="F1653" s="777">
        <v>0</v>
      </c>
      <c r="G1653" s="778"/>
      <c r="H1653" s="780">
        <v>0</v>
      </c>
      <c r="I1653" s="1621"/>
      <c r="J1653" s="39"/>
      <c r="K1653" s="39"/>
      <c r="L1653" s="39"/>
      <c r="M1653" s="39"/>
    </row>
    <row r="1654" spans="1:13" x14ac:dyDescent="0.2">
      <c r="A1654" s="876"/>
      <c r="B1654" s="899"/>
      <c r="C1654" s="668" t="s">
        <v>97</v>
      </c>
      <c r="D1654" s="776">
        <v>24466.53</v>
      </c>
      <c r="E1654" s="780">
        <v>0</v>
      </c>
      <c r="F1654" s="777">
        <v>0</v>
      </c>
      <c r="G1654" s="778"/>
      <c r="H1654" s="780">
        <v>0</v>
      </c>
      <c r="I1654" s="1622"/>
      <c r="J1654" s="39"/>
      <c r="K1654" s="39"/>
      <c r="L1654" s="39"/>
      <c r="M1654" s="39"/>
    </row>
    <row r="1655" spans="1:13" ht="15" customHeight="1" x14ac:dyDescent="0.2">
      <c r="A1655" s="876" t="s">
        <v>360</v>
      </c>
      <c r="B1655" s="899" t="s">
        <v>976</v>
      </c>
      <c r="C1655" s="668" t="s">
        <v>267</v>
      </c>
      <c r="D1655" s="776">
        <v>5500</v>
      </c>
      <c r="E1655" s="780">
        <v>0</v>
      </c>
      <c r="F1655" s="777">
        <v>0</v>
      </c>
      <c r="G1655" s="778"/>
      <c r="H1655" s="780">
        <v>0</v>
      </c>
      <c r="I1655" s="1620" t="s">
        <v>1325</v>
      </c>
      <c r="J1655" s="39"/>
      <c r="K1655" s="39"/>
      <c r="L1655" s="39"/>
      <c r="M1655" s="39"/>
    </row>
    <row r="1656" spans="1:13" ht="45" x14ac:dyDescent="0.2">
      <c r="A1656" s="876"/>
      <c r="B1656" s="899"/>
      <c r="C1656" s="668" t="s">
        <v>8</v>
      </c>
      <c r="D1656" s="776">
        <v>0</v>
      </c>
      <c r="E1656" s="780">
        <v>0</v>
      </c>
      <c r="F1656" s="777">
        <v>0</v>
      </c>
      <c r="G1656" s="778"/>
      <c r="H1656" s="780">
        <v>0</v>
      </c>
      <c r="I1656" s="1621"/>
      <c r="J1656" s="39"/>
      <c r="K1656" s="39"/>
      <c r="L1656" s="39"/>
      <c r="M1656" s="39"/>
    </row>
    <row r="1657" spans="1:13" ht="52.5" customHeight="1" x14ac:dyDescent="0.2">
      <c r="A1657" s="876"/>
      <c r="B1657" s="899"/>
      <c r="C1657" s="668" t="s">
        <v>2</v>
      </c>
      <c r="D1657" s="776">
        <v>0</v>
      </c>
      <c r="E1657" s="780">
        <v>0</v>
      </c>
      <c r="F1657" s="777">
        <v>0</v>
      </c>
      <c r="G1657" s="778"/>
      <c r="H1657" s="780">
        <v>0</v>
      </c>
      <c r="I1657" s="1621"/>
      <c r="J1657" s="39"/>
      <c r="K1657" s="39"/>
      <c r="L1657" s="39"/>
      <c r="M1657" s="39"/>
    </row>
    <row r="1658" spans="1:13" ht="53.25" customHeight="1" x14ac:dyDescent="0.2">
      <c r="A1658" s="876"/>
      <c r="B1658" s="899"/>
      <c r="C1658" s="668" t="s">
        <v>3</v>
      </c>
      <c r="D1658" s="776">
        <v>5500</v>
      </c>
      <c r="E1658" s="780">
        <v>0</v>
      </c>
      <c r="F1658" s="777">
        <v>0</v>
      </c>
      <c r="G1658" s="778"/>
      <c r="H1658" s="780">
        <v>0</v>
      </c>
      <c r="I1658" s="1621"/>
      <c r="J1658" s="39"/>
      <c r="K1658" s="39"/>
      <c r="L1658" s="39"/>
      <c r="M1658" s="39"/>
    </row>
    <row r="1659" spans="1:13" x14ac:dyDescent="0.2">
      <c r="A1659" s="876"/>
      <c r="B1659" s="899"/>
      <c r="C1659" s="668" t="s">
        <v>97</v>
      </c>
      <c r="D1659" s="776">
        <v>0</v>
      </c>
      <c r="E1659" s="780">
        <v>0</v>
      </c>
      <c r="F1659" s="777">
        <v>0</v>
      </c>
      <c r="G1659" s="778"/>
      <c r="H1659" s="780">
        <v>0</v>
      </c>
      <c r="I1659" s="1622"/>
      <c r="J1659" s="39"/>
      <c r="K1659" s="39"/>
      <c r="L1659" s="39"/>
      <c r="M1659" s="39"/>
    </row>
    <row r="1660" spans="1:13" ht="15" customHeight="1" x14ac:dyDescent="0.2">
      <c r="A1660" s="876" t="s">
        <v>363</v>
      </c>
      <c r="B1660" s="899" t="s">
        <v>1326</v>
      </c>
      <c r="C1660" s="668" t="s">
        <v>267</v>
      </c>
      <c r="D1660" s="776">
        <v>4000</v>
      </c>
      <c r="E1660" s="780">
        <v>0</v>
      </c>
      <c r="F1660" s="777">
        <v>0</v>
      </c>
      <c r="G1660" s="778"/>
      <c r="H1660" s="780">
        <v>0</v>
      </c>
      <c r="I1660" s="1620" t="s">
        <v>1325</v>
      </c>
      <c r="J1660" s="39"/>
      <c r="K1660" s="39"/>
      <c r="L1660" s="39"/>
      <c r="M1660" s="39"/>
    </row>
    <row r="1661" spans="1:13" ht="45" x14ac:dyDescent="0.2">
      <c r="A1661" s="876"/>
      <c r="B1661" s="899"/>
      <c r="C1661" s="668" t="s">
        <v>8</v>
      </c>
      <c r="D1661" s="776">
        <v>0</v>
      </c>
      <c r="E1661" s="780">
        <v>0</v>
      </c>
      <c r="F1661" s="777">
        <v>0</v>
      </c>
      <c r="G1661" s="778"/>
      <c r="H1661" s="780">
        <v>0</v>
      </c>
      <c r="I1661" s="1621"/>
      <c r="J1661" s="39"/>
      <c r="K1661" s="39"/>
      <c r="L1661" s="39"/>
      <c r="M1661" s="39"/>
    </row>
    <row r="1662" spans="1:13" ht="60" customHeight="1" x14ac:dyDescent="0.2">
      <c r="A1662" s="876"/>
      <c r="B1662" s="899"/>
      <c r="C1662" s="668" t="s">
        <v>2</v>
      </c>
      <c r="D1662" s="776">
        <v>0</v>
      </c>
      <c r="E1662" s="780">
        <v>0</v>
      </c>
      <c r="F1662" s="777">
        <v>0</v>
      </c>
      <c r="G1662" s="778"/>
      <c r="H1662" s="780">
        <v>0</v>
      </c>
      <c r="I1662" s="1621"/>
      <c r="J1662" s="39"/>
      <c r="K1662" s="39"/>
      <c r="L1662" s="39"/>
      <c r="M1662" s="39"/>
    </row>
    <row r="1663" spans="1:13" ht="60" customHeight="1" x14ac:dyDescent="0.2">
      <c r="A1663" s="876"/>
      <c r="B1663" s="899"/>
      <c r="C1663" s="668" t="s">
        <v>3</v>
      </c>
      <c r="D1663" s="776">
        <v>4000</v>
      </c>
      <c r="E1663" s="780">
        <v>0</v>
      </c>
      <c r="F1663" s="777">
        <v>0</v>
      </c>
      <c r="G1663" s="778"/>
      <c r="H1663" s="780">
        <v>0</v>
      </c>
      <c r="I1663" s="1621"/>
      <c r="J1663" s="39"/>
      <c r="K1663" s="39"/>
      <c r="L1663" s="39"/>
      <c r="M1663" s="39"/>
    </row>
    <row r="1664" spans="1:13" x14ac:dyDescent="0.2">
      <c r="A1664" s="876"/>
      <c r="B1664" s="899"/>
      <c r="C1664" s="668" t="s">
        <v>97</v>
      </c>
      <c r="D1664" s="776">
        <v>0</v>
      </c>
      <c r="E1664" s="780">
        <v>0</v>
      </c>
      <c r="F1664" s="777">
        <v>0</v>
      </c>
      <c r="G1664" s="778"/>
      <c r="H1664" s="780">
        <v>0</v>
      </c>
      <c r="I1664" s="1622"/>
      <c r="J1664" s="39"/>
      <c r="K1664" s="39"/>
      <c r="L1664" s="39"/>
      <c r="M1664" s="39"/>
    </row>
    <row r="1665" spans="1:13" ht="15" customHeight="1" x14ac:dyDescent="0.2">
      <c r="A1665" s="876" t="s">
        <v>366</v>
      </c>
      <c r="B1665" s="899" t="s">
        <v>358</v>
      </c>
      <c r="C1665" s="668" t="s">
        <v>267</v>
      </c>
      <c r="D1665" s="776">
        <f>D1666+D1667+D1668+D1669</f>
        <v>0</v>
      </c>
      <c r="E1665" s="776">
        <f>E1666+E1667+E1668+E1669</f>
        <v>0</v>
      </c>
      <c r="F1665" s="777">
        <v>0</v>
      </c>
      <c r="G1665" s="778"/>
      <c r="H1665" s="776">
        <f>H1666+H1667+H1668+H1669</f>
        <v>0</v>
      </c>
      <c r="I1665" s="1613" t="s">
        <v>359</v>
      </c>
      <c r="J1665" s="39"/>
      <c r="K1665" s="39"/>
      <c r="L1665" s="39"/>
      <c r="M1665" s="39"/>
    </row>
    <row r="1666" spans="1:13" ht="45" x14ac:dyDescent="0.2">
      <c r="A1666" s="876"/>
      <c r="B1666" s="899"/>
      <c r="C1666" s="668" t="s">
        <v>8</v>
      </c>
      <c r="D1666" s="776">
        <v>0</v>
      </c>
      <c r="E1666" s="780">
        <v>0</v>
      </c>
      <c r="F1666" s="777">
        <v>0</v>
      </c>
      <c r="G1666" s="778"/>
      <c r="H1666" s="780">
        <v>0</v>
      </c>
      <c r="I1666" s="1614"/>
      <c r="J1666" s="39"/>
      <c r="K1666" s="39"/>
      <c r="L1666" s="39"/>
      <c r="M1666" s="39"/>
    </row>
    <row r="1667" spans="1:13" ht="45" customHeight="1" x14ac:dyDescent="0.2">
      <c r="A1667" s="876"/>
      <c r="B1667" s="899"/>
      <c r="C1667" s="668" t="s">
        <v>2</v>
      </c>
      <c r="D1667" s="776">
        <v>0</v>
      </c>
      <c r="E1667" s="780">
        <v>0</v>
      </c>
      <c r="F1667" s="777">
        <v>0</v>
      </c>
      <c r="G1667" s="778"/>
      <c r="H1667" s="780">
        <v>0</v>
      </c>
      <c r="I1667" s="1614"/>
      <c r="J1667" s="39"/>
      <c r="K1667" s="39"/>
      <c r="L1667" s="39"/>
      <c r="M1667" s="39"/>
    </row>
    <row r="1668" spans="1:13" ht="45" customHeight="1" x14ac:dyDescent="0.2">
      <c r="A1668" s="876"/>
      <c r="B1668" s="899"/>
      <c r="C1668" s="668" t="s">
        <v>3</v>
      </c>
      <c r="D1668" s="776">
        <v>0</v>
      </c>
      <c r="E1668" s="780">
        <v>0</v>
      </c>
      <c r="F1668" s="777">
        <v>0</v>
      </c>
      <c r="G1668" s="778"/>
      <c r="H1668" s="780">
        <v>0</v>
      </c>
      <c r="I1668" s="1614"/>
      <c r="J1668" s="39"/>
      <c r="K1668" s="39"/>
      <c r="L1668" s="39"/>
      <c r="M1668" s="39"/>
    </row>
    <row r="1669" spans="1:13" x14ac:dyDescent="0.2">
      <c r="A1669" s="876"/>
      <c r="B1669" s="899"/>
      <c r="C1669" s="668" t="s">
        <v>97</v>
      </c>
      <c r="D1669" s="776">
        <v>0</v>
      </c>
      <c r="E1669" s="780">
        <v>0</v>
      </c>
      <c r="F1669" s="777">
        <v>0</v>
      </c>
      <c r="G1669" s="778"/>
      <c r="H1669" s="780">
        <v>0</v>
      </c>
      <c r="I1669" s="1615"/>
      <c r="J1669" s="39"/>
      <c r="K1669" s="39"/>
      <c r="L1669" s="39"/>
      <c r="M1669" s="39"/>
    </row>
    <row r="1670" spans="1:13" ht="34.5" customHeight="1" x14ac:dyDescent="0.2">
      <c r="A1670" s="876" t="s">
        <v>977</v>
      </c>
      <c r="B1670" s="899" t="s">
        <v>361</v>
      </c>
      <c r="C1670" s="668" t="s">
        <v>267</v>
      </c>
      <c r="D1670" s="776">
        <f>D1671+D1672+D1673+D1674</f>
        <v>69400</v>
      </c>
      <c r="E1670" s="776">
        <f>E1671+E1672+E1673+E1674</f>
        <v>69400</v>
      </c>
      <c r="F1670" s="777">
        <f>E1670/D1670*100</f>
        <v>100</v>
      </c>
      <c r="G1670" s="778"/>
      <c r="H1670" s="776">
        <f>H1671+H1672+H1673+H1674</f>
        <v>69400</v>
      </c>
      <c r="I1670" s="1613" t="s">
        <v>362</v>
      </c>
      <c r="J1670" s="39"/>
      <c r="K1670" s="39"/>
      <c r="L1670" s="39"/>
      <c r="M1670" s="39"/>
    </row>
    <row r="1671" spans="1:13" ht="75" customHeight="1" x14ac:dyDescent="0.2">
      <c r="A1671" s="876"/>
      <c r="B1671" s="899"/>
      <c r="C1671" s="668" t="s">
        <v>8</v>
      </c>
      <c r="D1671" s="776">
        <v>0</v>
      </c>
      <c r="E1671" s="780">
        <v>0</v>
      </c>
      <c r="F1671" s="777">
        <v>0</v>
      </c>
      <c r="G1671" s="778"/>
      <c r="H1671" s="780">
        <v>0</v>
      </c>
      <c r="I1671" s="1614"/>
      <c r="J1671" s="39"/>
      <c r="K1671" s="39"/>
      <c r="L1671" s="39"/>
      <c r="M1671" s="39"/>
    </row>
    <row r="1672" spans="1:13" ht="72.75" customHeight="1" x14ac:dyDescent="0.2">
      <c r="A1672" s="876"/>
      <c r="B1672" s="899"/>
      <c r="C1672" s="668" t="s">
        <v>2</v>
      </c>
      <c r="D1672" s="776">
        <v>0</v>
      </c>
      <c r="E1672" s="780">
        <v>0</v>
      </c>
      <c r="F1672" s="777">
        <v>0</v>
      </c>
      <c r="G1672" s="778"/>
      <c r="H1672" s="780">
        <v>0</v>
      </c>
      <c r="I1672" s="1614"/>
      <c r="J1672" s="39"/>
      <c r="K1672" s="39"/>
      <c r="L1672" s="39"/>
      <c r="M1672" s="39"/>
    </row>
    <row r="1673" spans="1:13" ht="70.5" customHeight="1" x14ac:dyDescent="0.2">
      <c r="A1673" s="876"/>
      <c r="B1673" s="899"/>
      <c r="C1673" s="668" t="s">
        <v>3</v>
      </c>
      <c r="D1673" s="776">
        <v>0</v>
      </c>
      <c r="E1673" s="780">
        <v>0</v>
      </c>
      <c r="F1673" s="777">
        <v>0</v>
      </c>
      <c r="G1673" s="778"/>
      <c r="H1673" s="780">
        <v>0</v>
      </c>
      <c r="I1673" s="1614"/>
      <c r="J1673" s="39"/>
      <c r="K1673" s="39"/>
      <c r="L1673" s="39"/>
      <c r="M1673" s="39"/>
    </row>
    <row r="1674" spans="1:13" ht="65.25" customHeight="1" x14ac:dyDescent="0.2">
      <c r="A1674" s="876"/>
      <c r="B1674" s="899"/>
      <c r="C1674" s="668" t="s">
        <v>97</v>
      </c>
      <c r="D1674" s="776">
        <v>69400</v>
      </c>
      <c r="E1674" s="780">
        <v>69400</v>
      </c>
      <c r="F1674" s="777">
        <f>E1674/D1674*100</f>
        <v>100</v>
      </c>
      <c r="G1674" s="778"/>
      <c r="H1674" s="780">
        <v>69400</v>
      </c>
      <c r="I1674" s="1615"/>
      <c r="J1674" s="39"/>
      <c r="K1674" s="39"/>
      <c r="L1674" s="39"/>
      <c r="M1674" s="39"/>
    </row>
    <row r="1675" spans="1:13" ht="15" customHeight="1" x14ac:dyDescent="0.2">
      <c r="A1675" s="876" t="s">
        <v>978</v>
      </c>
      <c r="B1675" s="899" t="s">
        <v>364</v>
      </c>
      <c r="C1675" s="668" t="s">
        <v>267</v>
      </c>
      <c r="D1675" s="776">
        <f>D1676+D1677+D1678+D1679</f>
        <v>0</v>
      </c>
      <c r="E1675" s="776">
        <f>E1676+E1677+E1678+E1679</f>
        <v>0</v>
      </c>
      <c r="F1675" s="777">
        <v>0</v>
      </c>
      <c r="G1675" s="778"/>
      <c r="H1675" s="776">
        <f>H1676+H1677+H1678+H1679</f>
        <v>0</v>
      </c>
      <c r="I1675" s="1613" t="s">
        <v>365</v>
      </c>
      <c r="J1675" s="39"/>
      <c r="K1675" s="39"/>
      <c r="L1675" s="39"/>
      <c r="M1675" s="39"/>
    </row>
    <row r="1676" spans="1:13" ht="45" x14ac:dyDescent="0.2">
      <c r="A1676" s="876"/>
      <c r="B1676" s="899"/>
      <c r="C1676" s="668" t="s">
        <v>8</v>
      </c>
      <c r="D1676" s="776">
        <v>0</v>
      </c>
      <c r="E1676" s="780">
        <v>0</v>
      </c>
      <c r="F1676" s="777">
        <v>0</v>
      </c>
      <c r="G1676" s="778"/>
      <c r="H1676" s="780">
        <v>0</v>
      </c>
      <c r="I1676" s="1614"/>
      <c r="J1676" s="39"/>
      <c r="K1676" s="39"/>
      <c r="L1676" s="39"/>
      <c r="M1676" s="39"/>
    </row>
    <row r="1677" spans="1:13" ht="45" customHeight="1" x14ac:dyDescent="0.2">
      <c r="A1677" s="876"/>
      <c r="B1677" s="899"/>
      <c r="C1677" s="668" t="s">
        <v>2</v>
      </c>
      <c r="D1677" s="776">
        <v>0</v>
      </c>
      <c r="E1677" s="780">
        <v>0</v>
      </c>
      <c r="F1677" s="777">
        <v>0</v>
      </c>
      <c r="G1677" s="778"/>
      <c r="H1677" s="780">
        <v>0</v>
      </c>
      <c r="I1677" s="1614"/>
      <c r="J1677" s="39"/>
      <c r="K1677" s="39"/>
      <c r="L1677" s="39"/>
      <c r="M1677" s="39"/>
    </row>
    <row r="1678" spans="1:13" ht="45" customHeight="1" x14ac:dyDescent="0.2">
      <c r="A1678" s="876"/>
      <c r="B1678" s="899"/>
      <c r="C1678" s="668" t="s">
        <v>3</v>
      </c>
      <c r="D1678" s="776">
        <v>0</v>
      </c>
      <c r="E1678" s="780">
        <v>0</v>
      </c>
      <c r="F1678" s="777">
        <v>0</v>
      </c>
      <c r="G1678" s="778"/>
      <c r="H1678" s="780">
        <v>0</v>
      </c>
      <c r="I1678" s="1614"/>
      <c r="J1678" s="39"/>
      <c r="K1678" s="39"/>
      <c r="L1678" s="39"/>
      <c r="M1678" s="39"/>
    </row>
    <row r="1679" spans="1:13" x14ac:dyDescent="0.2">
      <c r="A1679" s="876"/>
      <c r="B1679" s="899"/>
      <c r="C1679" s="668" t="s">
        <v>97</v>
      </c>
      <c r="D1679" s="776">
        <v>0</v>
      </c>
      <c r="E1679" s="780">
        <v>0</v>
      </c>
      <c r="F1679" s="777">
        <v>0</v>
      </c>
      <c r="G1679" s="778"/>
      <c r="H1679" s="780">
        <v>0</v>
      </c>
      <c r="I1679" s="1615"/>
      <c r="J1679" s="39"/>
      <c r="K1679" s="39"/>
      <c r="L1679" s="39"/>
      <c r="M1679" s="39"/>
    </row>
    <row r="1680" spans="1:13" ht="15" customHeight="1" x14ac:dyDescent="0.2">
      <c r="A1680" s="876" t="s">
        <v>979</v>
      </c>
      <c r="B1680" s="899" t="s">
        <v>367</v>
      </c>
      <c r="C1680" s="668" t="s">
        <v>267</v>
      </c>
      <c r="D1680" s="776">
        <f>D1681+D1682+D1683+D1684</f>
        <v>0</v>
      </c>
      <c r="E1680" s="776">
        <f>E1681+E1682+E1683+E1684</f>
        <v>0</v>
      </c>
      <c r="F1680" s="777">
        <v>0</v>
      </c>
      <c r="G1680" s="778"/>
      <c r="H1680" s="776">
        <f>H1681+H1682+H1683+H1684</f>
        <v>0</v>
      </c>
      <c r="I1680" s="1613" t="s">
        <v>368</v>
      </c>
      <c r="J1680" s="39"/>
      <c r="K1680" s="39"/>
      <c r="L1680" s="39"/>
      <c r="M1680" s="39"/>
    </row>
    <row r="1681" spans="1:13" ht="48.75" customHeight="1" x14ac:dyDescent="0.2">
      <c r="A1681" s="876"/>
      <c r="B1681" s="899"/>
      <c r="C1681" s="668" t="s">
        <v>8</v>
      </c>
      <c r="D1681" s="776">
        <v>0</v>
      </c>
      <c r="E1681" s="780">
        <v>0</v>
      </c>
      <c r="F1681" s="777">
        <v>0</v>
      </c>
      <c r="G1681" s="778"/>
      <c r="H1681" s="780">
        <v>0</v>
      </c>
      <c r="I1681" s="1614"/>
      <c r="J1681" s="39"/>
      <c r="K1681" s="39"/>
      <c r="L1681" s="39"/>
      <c r="M1681" s="39"/>
    </row>
    <row r="1682" spans="1:13" ht="48" customHeight="1" x14ac:dyDescent="0.2">
      <c r="A1682" s="876"/>
      <c r="B1682" s="899"/>
      <c r="C1682" s="668" t="s">
        <v>2</v>
      </c>
      <c r="D1682" s="776">
        <v>0</v>
      </c>
      <c r="E1682" s="780">
        <v>0</v>
      </c>
      <c r="F1682" s="777">
        <v>0</v>
      </c>
      <c r="G1682" s="778"/>
      <c r="H1682" s="780">
        <v>0</v>
      </c>
      <c r="I1682" s="1614"/>
      <c r="J1682" s="39"/>
      <c r="K1682" s="39"/>
      <c r="L1682" s="39"/>
      <c r="M1682" s="39"/>
    </row>
    <row r="1683" spans="1:13" ht="54" customHeight="1" x14ac:dyDescent="0.2">
      <c r="A1683" s="876"/>
      <c r="B1683" s="899"/>
      <c r="C1683" s="668" t="s">
        <v>3</v>
      </c>
      <c r="D1683" s="776">
        <v>0</v>
      </c>
      <c r="E1683" s="780">
        <v>0</v>
      </c>
      <c r="F1683" s="777">
        <v>0</v>
      </c>
      <c r="G1683" s="778"/>
      <c r="H1683" s="780">
        <v>0</v>
      </c>
      <c r="I1683" s="1614"/>
      <c r="J1683" s="39"/>
      <c r="K1683" s="39"/>
      <c r="L1683" s="39"/>
      <c r="M1683" s="39"/>
    </row>
    <row r="1684" spans="1:13" ht="27.75" customHeight="1" x14ac:dyDescent="0.2">
      <c r="A1684" s="876"/>
      <c r="B1684" s="899"/>
      <c r="C1684" s="668" t="s">
        <v>97</v>
      </c>
      <c r="D1684" s="776">
        <v>0</v>
      </c>
      <c r="E1684" s="780">
        <v>0</v>
      </c>
      <c r="F1684" s="777">
        <v>0</v>
      </c>
      <c r="G1684" s="778"/>
      <c r="H1684" s="780">
        <v>0</v>
      </c>
      <c r="I1684" s="1615"/>
      <c r="J1684" s="39"/>
      <c r="K1684" s="39"/>
      <c r="L1684" s="39"/>
      <c r="M1684" s="39"/>
    </row>
    <row r="1685" spans="1:13" ht="21" customHeight="1" x14ac:dyDescent="0.2">
      <c r="A1685" s="889" t="s">
        <v>369</v>
      </c>
      <c r="B1685" s="890"/>
      <c r="C1685" s="890"/>
      <c r="D1685" s="890"/>
      <c r="E1685" s="890"/>
      <c r="F1685" s="890"/>
      <c r="G1685" s="890"/>
      <c r="H1685" s="890"/>
      <c r="I1685" s="891"/>
      <c r="J1685" s="39"/>
      <c r="K1685" s="39"/>
      <c r="L1685" s="39"/>
      <c r="M1685" s="39"/>
    </row>
    <row r="1686" spans="1:13" ht="21" customHeight="1" x14ac:dyDescent="0.2">
      <c r="A1686" s="892"/>
      <c r="B1686" s="916" t="s">
        <v>54</v>
      </c>
      <c r="C1686" s="672" t="s">
        <v>267</v>
      </c>
      <c r="D1686" s="771">
        <f>D1687+D1688+D1689+D1690</f>
        <v>369348.7</v>
      </c>
      <c r="E1686" s="771">
        <f>E1687+E1688+E1689+E1690</f>
        <v>115666</v>
      </c>
      <c r="F1686" s="772">
        <f>E1686/D1686*100</f>
        <v>31.316206067599534</v>
      </c>
      <c r="G1686" s="774"/>
      <c r="H1686" s="771">
        <f>H1687+H1688+H1689+H1690</f>
        <v>115666</v>
      </c>
      <c r="I1686" s="211"/>
      <c r="J1686" s="39"/>
      <c r="K1686" s="39"/>
      <c r="L1686" s="39"/>
      <c r="M1686" s="39"/>
    </row>
    <row r="1687" spans="1:13" ht="48" customHeight="1" x14ac:dyDescent="0.2">
      <c r="A1687" s="893"/>
      <c r="B1687" s="916"/>
      <c r="C1687" s="672" t="s">
        <v>8</v>
      </c>
      <c r="D1687" s="771">
        <f t="shared" ref="D1687:E1690" si="190">D1692</f>
        <v>48450</v>
      </c>
      <c r="E1687" s="771">
        <f t="shared" si="190"/>
        <v>0</v>
      </c>
      <c r="F1687" s="772">
        <v>0</v>
      </c>
      <c r="G1687" s="774"/>
      <c r="H1687" s="771">
        <f>H1692</f>
        <v>0</v>
      </c>
      <c r="I1687" s="211"/>
      <c r="J1687" s="39"/>
      <c r="K1687" s="39"/>
      <c r="L1687" s="39"/>
      <c r="M1687" s="39"/>
    </row>
    <row r="1688" spans="1:13" ht="65.25" customHeight="1" x14ac:dyDescent="0.2">
      <c r="A1688" s="893"/>
      <c r="B1688" s="916"/>
      <c r="C1688" s="672" t="s">
        <v>2</v>
      </c>
      <c r="D1688" s="771">
        <f t="shared" si="190"/>
        <v>103968.3</v>
      </c>
      <c r="E1688" s="771">
        <f t="shared" si="190"/>
        <v>9824.2999999999993</v>
      </c>
      <c r="F1688" s="772">
        <v>0</v>
      </c>
      <c r="G1688" s="774"/>
      <c r="H1688" s="771">
        <f>H1693</f>
        <v>9824.2999999999993</v>
      </c>
      <c r="I1688" s="211"/>
      <c r="J1688" s="39"/>
      <c r="K1688" s="39"/>
      <c r="L1688" s="39"/>
      <c r="M1688" s="39"/>
    </row>
    <row r="1689" spans="1:13" ht="60.75" customHeight="1" x14ac:dyDescent="0.2">
      <c r="A1689" s="893"/>
      <c r="B1689" s="916"/>
      <c r="C1689" s="672" t="s">
        <v>3</v>
      </c>
      <c r="D1689" s="771">
        <f t="shared" si="190"/>
        <v>216930.40000000002</v>
      </c>
      <c r="E1689" s="771">
        <f t="shared" si="190"/>
        <v>105841.7</v>
      </c>
      <c r="F1689" s="772">
        <f>E1689/D1689*100</f>
        <v>48.79062593347912</v>
      </c>
      <c r="G1689" s="774"/>
      <c r="H1689" s="771">
        <f>H1694</f>
        <v>105841.7</v>
      </c>
      <c r="I1689" s="211"/>
      <c r="J1689" s="39"/>
      <c r="K1689" s="39"/>
      <c r="L1689" s="39"/>
      <c r="M1689" s="39"/>
    </row>
    <row r="1690" spans="1:13" ht="28.5" x14ac:dyDescent="0.2">
      <c r="A1690" s="894"/>
      <c r="B1690" s="916"/>
      <c r="C1690" s="672" t="s">
        <v>97</v>
      </c>
      <c r="D1690" s="771">
        <v>0</v>
      </c>
      <c r="E1690" s="771">
        <f t="shared" si="190"/>
        <v>0</v>
      </c>
      <c r="F1690" s="772">
        <v>0</v>
      </c>
      <c r="G1690" s="774"/>
      <c r="H1690" s="771">
        <f t="shared" ref="H1690" si="191">H1695</f>
        <v>0</v>
      </c>
      <c r="I1690" s="211"/>
      <c r="J1690" s="39"/>
      <c r="K1690" s="39"/>
      <c r="L1690" s="39"/>
      <c r="M1690" s="39"/>
    </row>
    <row r="1691" spans="1:13" ht="15" customHeight="1" x14ac:dyDescent="0.2">
      <c r="A1691" s="1052" t="s">
        <v>10</v>
      </c>
      <c r="B1691" s="916" t="s">
        <v>370</v>
      </c>
      <c r="C1691" s="668" t="s">
        <v>267</v>
      </c>
      <c r="D1691" s="781">
        <f>SUM(D1692:D1695)</f>
        <v>369348.7</v>
      </c>
      <c r="E1691" s="781">
        <f>SUM(E1692:E1695)</f>
        <v>115666</v>
      </c>
      <c r="F1691" s="782">
        <f>E1691/D1691*100</f>
        <v>31.316206067599534</v>
      </c>
      <c r="G1691" s="783"/>
      <c r="H1691" s="781">
        <f>SUM(H1692:H1695)</f>
        <v>115666</v>
      </c>
      <c r="I1691" s="212"/>
      <c r="J1691" s="39"/>
      <c r="K1691" s="39"/>
      <c r="L1691" s="39"/>
      <c r="M1691" s="39"/>
    </row>
    <row r="1692" spans="1:13" ht="45" x14ac:dyDescent="0.2">
      <c r="A1692" s="1052"/>
      <c r="B1692" s="916"/>
      <c r="C1692" s="668" t="s">
        <v>8</v>
      </c>
      <c r="D1692" s="781">
        <f t="shared" ref="D1692:E1695" si="192">D1697+D1812</f>
        <v>48450</v>
      </c>
      <c r="E1692" s="781">
        <f t="shared" si="192"/>
        <v>0</v>
      </c>
      <c r="F1692" s="782">
        <v>0</v>
      </c>
      <c r="G1692" s="783"/>
      <c r="H1692" s="781">
        <f>H1697+H1812</f>
        <v>0</v>
      </c>
      <c r="I1692" s="212"/>
      <c r="J1692" s="39"/>
      <c r="K1692" s="39"/>
      <c r="L1692" s="39"/>
      <c r="M1692" s="39"/>
    </row>
    <row r="1693" spans="1:13" ht="60" customHeight="1" x14ac:dyDescent="0.2">
      <c r="A1693" s="1052"/>
      <c r="B1693" s="916"/>
      <c r="C1693" s="668" t="s">
        <v>2</v>
      </c>
      <c r="D1693" s="781">
        <f t="shared" si="192"/>
        <v>103968.3</v>
      </c>
      <c r="E1693" s="781">
        <f t="shared" si="192"/>
        <v>9824.2999999999993</v>
      </c>
      <c r="F1693" s="782">
        <v>0</v>
      </c>
      <c r="G1693" s="783"/>
      <c r="H1693" s="781">
        <f>H1698+H1813</f>
        <v>9824.2999999999993</v>
      </c>
      <c r="I1693" s="212"/>
      <c r="J1693" s="39"/>
      <c r="K1693" s="39"/>
      <c r="L1693" s="39"/>
      <c r="M1693" s="39"/>
    </row>
    <row r="1694" spans="1:13" ht="60" customHeight="1" x14ac:dyDescent="0.2">
      <c r="A1694" s="1052"/>
      <c r="B1694" s="916"/>
      <c r="C1694" s="668" t="s">
        <v>3</v>
      </c>
      <c r="D1694" s="781">
        <f t="shared" si="192"/>
        <v>216930.40000000002</v>
      </c>
      <c r="E1694" s="781">
        <f t="shared" si="192"/>
        <v>105841.7</v>
      </c>
      <c r="F1694" s="782">
        <f>E1694/D1694*100</f>
        <v>48.79062593347912</v>
      </c>
      <c r="G1694" s="783"/>
      <c r="H1694" s="781">
        <f>H1699+H1814</f>
        <v>105841.7</v>
      </c>
      <c r="I1694" s="212"/>
      <c r="J1694" s="39"/>
      <c r="K1694" s="39"/>
      <c r="L1694" s="39"/>
      <c r="M1694" s="39"/>
    </row>
    <row r="1695" spans="1:13" x14ac:dyDescent="0.2">
      <c r="A1695" s="1052"/>
      <c r="B1695" s="916"/>
      <c r="C1695" s="668" t="s">
        <v>97</v>
      </c>
      <c r="D1695" s="781">
        <f t="shared" si="192"/>
        <v>0</v>
      </c>
      <c r="E1695" s="781">
        <f t="shared" si="192"/>
        <v>0</v>
      </c>
      <c r="F1695" s="782">
        <v>0</v>
      </c>
      <c r="G1695" s="783"/>
      <c r="H1695" s="781">
        <f>H1700+H1815</f>
        <v>0</v>
      </c>
      <c r="I1695" s="212"/>
      <c r="J1695" s="39"/>
      <c r="K1695" s="39"/>
      <c r="L1695" s="39"/>
      <c r="M1695" s="39"/>
    </row>
    <row r="1696" spans="1:13" ht="15" customHeight="1" x14ac:dyDescent="0.2">
      <c r="A1696" s="1052" t="s">
        <v>338</v>
      </c>
      <c r="B1696" s="899" t="s">
        <v>371</v>
      </c>
      <c r="C1696" s="668" t="s">
        <v>267</v>
      </c>
      <c r="D1696" s="781">
        <f>SUM(D1697:D1700)</f>
        <v>218483.6</v>
      </c>
      <c r="E1696" s="781">
        <f>SUM(E1697:E1700)</f>
        <v>115000.9</v>
      </c>
      <c r="F1696" s="782">
        <f>E1696/D1696*100</f>
        <v>52.635941553507905</v>
      </c>
      <c r="G1696" s="783"/>
      <c r="H1696" s="781">
        <f>SUM(H1697:H1700)</f>
        <v>115000.9</v>
      </c>
      <c r="I1696" s="212"/>
      <c r="J1696" s="39"/>
      <c r="K1696" s="39"/>
      <c r="L1696" s="39"/>
      <c r="M1696" s="39"/>
    </row>
    <row r="1697" spans="1:13" ht="45" x14ac:dyDescent="0.2">
      <c r="A1697" s="1052"/>
      <c r="B1697" s="899"/>
      <c r="C1697" s="668" t="s">
        <v>8</v>
      </c>
      <c r="D1697" s="781">
        <f>D1702+D1707+D1712+D1717+D1722+D1727+D1732+D1737+D1742+D1747+D1752+D1757+D1762+D1767+D1772+D1777+D1782+D1787+D1792+D1797+D1802+D1807</f>
        <v>0</v>
      </c>
      <c r="E1697" s="781">
        <f>E1702+E1707+E1712+E1717+E1722+E1727+E1732+E1737+E1742+E1747+E1752+E1757+E1762+E1767+E1772+E1777+E1782+E1787+E1792+E1797+E1802+E1807</f>
        <v>0</v>
      </c>
      <c r="F1697" s="782">
        <v>0</v>
      </c>
      <c r="G1697" s="783"/>
      <c r="H1697" s="781">
        <f>H1702+H1707+H1712+H1717+H1722+H1727+H1732+H1737+H1742+H1747+H1752+H1757+H1762+H1767+H1772+H1777+H1782+H1787+H1792+H1797+H1802+H1807</f>
        <v>0</v>
      </c>
      <c r="I1697" s="212"/>
      <c r="J1697" s="39"/>
      <c r="K1697" s="39"/>
      <c r="L1697" s="39"/>
      <c r="M1697" s="39"/>
    </row>
    <row r="1698" spans="1:13" ht="45" customHeight="1" x14ac:dyDescent="0.2">
      <c r="A1698" s="1052"/>
      <c r="B1698" s="899"/>
      <c r="C1698" s="668" t="s">
        <v>2</v>
      </c>
      <c r="D1698" s="781">
        <f t="shared" ref="D1698:E1700" si="193">D1703+D1708+D1713+D1718+D1723+D1728+D1733+D1738+D1743+D1748+D1753+D1758+D1763+D1768+D1773+D1778+D1783+D1788+D1793+D1798+D1803+D1808</f>
        <v>9918.2999999999993</v>
      </c>
      <c r="E1698" s="781">
        <f t="shared" si="193"/>
        <v>9824.2999999999993</v>
      </c>
      <c r="F1698" s="782">
        <v>0</v>
      </c>
      <c r="G1698" s="783"/>
      <c r="H1698" s="781">
        <f t="shared" ref="H1698:H1700" si="194">H1703+H1708+H1713+H1718+H1723+H1728+H1733+H1738+H1743+H1748+H1753+H1758+H1763+H1768+H1773+H1778+H1783+H1788+H1793+H1798+H1803+H1808</f>
        <v>9824.2999999999993</v>
      </c>
      <c r="I1698" s="212"/>
      <c r="J1698" s="39"/>
      <c r="K1698" s="39"/>
      <c r="L1698" s="39"/>
      <c r="M1698" s="39"/>
    </row>
    <row r="1699" spans="1:13" ht="45" customHeight="1" x14ac:dyDescent="0.2">
      <c r="A1699" s="1052"/>
      <c r="B1699" s="899"/>
      <c r="C1699" s="668" t="s">
        <v>3</v>
      </c>
      <c r="D1699" s="781">
        <f t="shared" si="193"/>
        <v>208565.30000000002</v>
      </c>
      <c r="E1699" s="781">
        <f t="shared" si="193"/>
        <v>105176.59999999999</v>
      </c>
      <c r="F1699" s="782">
        <f>E1699/D1699*100</f>
        <v>50.428618758729272</v>
      </c>
      <c r="G1699" s="783"/>
      <c r="H1699" s="781">
        <f t="shared" si="194"/>
        <v>105176.59999999999</v>
      </c>
      <c r="I1699" s="212"/>
      <c r="J1699" s="39"/>
      <c r="K1699" s="39"/>
      <c r="L1699" s="39"/>
      <c r="M1699" s="39"/>
    </row>
    <row r="1700" spans="1:13" x14ac:dyDescent="0.2">
      <c r="A1700" s="1052"/>
      <c r="B1700" s="899"/>
      <c r="C1700" s="668" t="s">
        <v>97</v>
      </c>
      <c r="D1700" s="781">
        <f t="shared" si="193"/>
        <v>0</v>
      </c>
      <c r="E1700" s="781">
        <f t="shared" si="193"/>
        <v>0</v>
      </c>
      <c r="F1700" s="782">
        <v>0</v>
      </c>
      <c r="G1700" s="783"/>
      <c r="H1700" s="781">
        <f t="shared" si="194"/>
        <v>0</v>
      </c>
      <c r="I1700" s="212"/>
      <c r="J1700" s="39"/>
      <c r="K1700" s="39"/>
      <c r="L1700" s="39"/>
      <c r="M1700" s="39"/>
    </row>
    <row r="1701" spans="1:13" ht="15" customHeight="1" x14ac:dyDescent="0.2">
      <c r="A1701" s="876" t="s">
        <v>67</v>
      </c>
      <c r="B1701" s="899" t="s">
        <v>372</v>
      </c>
      <c r="C1701" s="668" t="s">
        <v>267</v>
      </c>
      <c r="D1701" s="781">
        <f>SUM(D1702:D1705)</f>
        <v>138612.1</v>
      </c>
      <c r="E1701" s="781">
        <f>SUM(E1702:E1705)</f>
        <v>36242.080000000002</v>
      </c>
      <c r="F1701" s="782">
        <f>E1701/D1701*100</f>
        <v>26.146404246093958</v>
      </c>
      <c r="G1701" s="783"/>
      <c r="H1701" s="781">
        <f>SUM(H1702:H1705)</f>
        <v>36242.080000000002</v>
      </c>
      <c r="I1701" s="212"/>
      <c r="J1701" s="39"/>
      <c r="K1701" s="39"/>
      <c r="L1701" s="39"/>
      <c r="M1701" s="39"/>
    </row>
    <row r="1702" spans="1:13" ht="45" x14ac:dyDescent="0.2">
      <c r="A1702" s="876"/>
      <c r="B1702" s="899"/>
      <c r="C1702" s="668" t="s">
        <v>8</v>
      </c>
      <c r="D1702" s="781">
        <v>0</v>
      </c>
      <c r="E1702" s="780">
        <v>0</v>
      </c>
      <c r="F1702" s="782">
        <v>0</v>
      </c>
      <c r="G1702" s="783"/>
      <c r="H1702" s="780">
        <v>0</v>
      </c>
      <c r="I1702" s="212"/>
      <c r="J1702" s="39"/>
      <c r="K1702" s="39"/>
      <c r="L1702" s="39"/>
      <c r="M1702" s="39"/>
    </row>
    <row r="1703" spans="1:13" ht="45" customHeight="1" x14ac:dyDescent="0.2">
      <c r="A1703" s="876"/>
      <c r="B1703" s="899"/>
      <c r="C1703" s="668" t="s">
        <v>2</v>
      </c>
      <c r="D1703" s="781">
        <v>0</v>
      </c>
      <c r="E1703" s="780">
        <v>0</v>
      </c>
      <c r="F1703" s="782">
        <v>0</v>
      </c>
      <c r="G1703" s="783"/>
      <c r="H1703" s="780">
        <v>0</v>
      </c>
      <c r="I1703" s="212"/>
      <c r="J1703" s="39"/>
      <c r="K1703" s="39"/>
      <c r="L1703" s="39"/>
      <c r="M1703" s="39"/>
    </row>
    <row r="1704" spans="1:13" ht="45" customHeight="1" x14ac:dyDescent="0.2">
      <c r="A1704" s="876"/>
      <c r="B1704" s="899"/>
      <c r="C1704" s="668" t="s">
        <v>3</v>
      </c>
      <c r="D1704" s="781">
        <v>138612.1</v>
      </c>
      <c r="E1704" s="780">
        <v>36242.080000000002</v>
      </c>
      <c r="F1704" s="782">
        <f>E1704/D1704*100</f>
        <v>26.146404246093958</v>
      </c>
      <c r="G1704" s="783"/>
      <c r="H1704" s="780">
        <v>36242.080000000002</v>
      </c>
      <c r="I1704" s="212"/>
      <c r="J1704" s="39"/>
      <c r="K1704" s="39"/>
      <c r="L1704" s="39"/>
      <c r="M1704" s="39"/>
    </row>
    <row r="1705" spans="1:13" x14ac:dyDescent="0.2">
      <c r="A1705" s="876"/>
      <c r="B1705" s="899"/>
      <c r="C1705" s="668" t="s">
        <v>97</v>
      </c>
      <c r="D1705" s="781">
        <v>0</v>
      </c>
      <c r="E1705" s="780">
        <v>0</v>
      </c>
      <c r="F1705" s="782">
        <v>0</v>
      </c>
      <c r="G1705" s="783"/>
      <c r="H1705" s="780">
        <v>0</v>
      </c>
      <c r="I1705" s="212"/>
      <c r="J1705" s="39"/>
      <c r="K1705" s="39"/>
      <c r="L1705" s="39"/>
      <c r="M1705" s="39"/>
    </row>
    <row r="1706" spans="1:13" ht="15" customHeight="1" x14ac:dyDescent="0.2">
      <c r="A1706" s="876" t="s">
        <v>341</v>
      </c>
      <c r="B1706" s="899" t="s">
        <v>373</v>
      </c>
      <c r="C1706" s="668" t="s">
        <v>267</v>
      </c>
      <c r="D1706" s="781">
        <f>SUM(D1707:D1710)</f>
        <v>12642</v>
      </c>
      <c r="E1706" s="781">
        <f>SUM(E1707:E1710)</f>
        <v>12642</v>
      </c>
      <c r="F1706" s="782">
        <f>E1706/D1706*100</f>
        <v>100</v>
      </c>
      <c r="G1706" s="783"/>
      <c r="H1706" s="781">
        <f>SUM(H1707:H1710)</f>
        <v>12642</v>
      </c>
      <c r="I1706" s="920"/>
      <c r="J1706" s="39"/>
      <c r="K1706" s="39"/>
      <c r="L1706" s="39"/>
      <c r="M1706" s="39"/>
    </row>
    <row r="1707" spans="1:13" ht="45" x14ac:dyDescent="0.2">
      <c r="A1707" s="876"/>
      <c r="B1707" s="899"/>
      <c r="C1707" s="668" t="s">
        <v>8</v>
      </c>
      <c r="D1707" s="781">
        <v>0</v>
      </c>
      <c r="E1707" s="780">
        <v>0</v>
      </c>
      <c r="F1707" s="782">
        <v>0</v>
      </c>
      <c r="G1707" s="783"/>
      <c r="H1707" s="780">
        <v>0</v>
      </c>
      <c r="I1707" s="921"/>
      <c r="J1707" s="39"/>
      <c r="K1707" s="39"/>
      <c r="L1707" s="39"/>
      <c r="M1707" s="39"/>
    </row>
    <row r="1708" spans="1:13" ht="45" customHeight="1" x14ac:dyDescent="0.2">
      <c r="A1708" s="876"/>
      <c r="B1708" s="899"/>
      <c r="C1708" s="668" t="s">
        <v>2</v>
      </c>
      <c r="D1708" s="781">
        <v>0</v>
      </c>
      <c r="E1708" s="780">
        <v>0</v>
      </c>
      <c r="F1708" s="782">
        <v>0</v>
      </c>
      <c r="G1708" s="783"/>
      <c r="H1708" s="780">
        <v>0</v>
      </c>
      <c r="I1708" s="921"/>
      <c r="J1708" s="39"/>
      <c r="K1708" s="39"/>
      <c r="L1708" s="39"/>
      <c r="M1708" s="39"/>
    </row>
    <row r="1709" spans="1:13" ht="45" customHeight="1" x14ac:dyDescent="0.2">
      <c r="A1709" s="876"/>
      <c r="B1709" s="899"/>
      <c r="C1709" s="668" t="s">
        <v>3</v>
      </c>
      <c r="D1709" s="781">
        <v>12642</v>
      </c>
      <c r="E1709" s="780">
        <v>12642</v>
      </c>
      <c r="F1709" s="782">
        <f>E1709/D1709*100</f>
        <v>100</v>
      </c>
      <c r="G1709" s="783"/>
      <c r="H1709" s="780">
        <v>12642</v>
      </c>
      <c r="I1709" s="921"/>
      <c r="J1709" s="39"/>
      <c r="K1709" s="39"/>
      <c r="L1709" s="39"/>
      <c r="M1709" s="39"/>
    </row>
    <row r="1710" spans="1:13" x14ac:dyDescent="0.2">
      <c r="A1710" s="876"/>
      <c r="B1710" s="899"/>
      <c r="C1710" s="668" t="s">
        <v>97</v>
      </c>
      <c r="D1710" s="781">
        <v>0</v>
      </c>
      <c r="E1710" s="780">
        <v>0</v>
      </c>
      <c r="F1710" s="782">
        <v>0</v>
      </c>
      <c r="G1710" s="783"/>
      <c r="H1710" s="780">
        <v>0</v>
      </c>
      <c r="I1710" s="922"/>
      <c r="J1710" s="39"/>
      <c r="K1710" s="39"/>
      <c r="L1710" s="39"/>
      <c r="M1710" s="39"/>
    </row>
    <row r="1711" spans="1:13" ht="15" customHeight="1" x14ac:dyDescent="0.2">
      <c r="A1711" s="876" t="s">
        <v>344</v>
      </c>
      <c r="B1711" s="899" t="s">
        <v>374</v>
      </c>
      <c r="C1711" s="668" t="s">
        <v>267</v>
      </c>
      <c r="D1711" s="781">
        <f>D1712+D1713+D1714+D1715</f>
        <v>4498.2</v>
      </c>
      <c r="E1711" s="781">
        <f>SUM(E1712:E1715)</f>
        <v>3500</v>
      </c>
      <c r="F1711" s="782">
        <f>E1711/D1711*100</f>
        <v>77.808901338313106</v>
      </c>
      <c r="G1711" s="783"/>
      <c r="H1711" s="781">
        <f>H1712+H1713+H1714+H1715</f>
        <v>3500</v>
      </c>
      <c r="I1711" s="1613" t="s">
        <v>981</v>
      </c>
      <c r="J1711" s="39"/>
      <c r="K1711" s="39"/>
      <c r="L1711" s="39"/>
      <c r="M1711" s="39"/>
    </row>
    <row r="1712" spans="1:13" ht="45" x14ac:dyDescent="0.2">
      <c r="A1712" s="876"/>
      <c r="B1712" s="899"/>
      <c r="C1712" s="668" t="s">
        <v>8</v>
      </c>
      <c r="D1712" s="781">
        <v>0</v>
      </c>
      <c r="E1712" s="780">
        <v>0</v>
      </c>
      <c r="F1712" s="782">
        <v>0</v>
      </c>
      <c r="G1712" s="783"/>
      <c r="H1712" s="780">
        <v>0</v>
      </c>
      <c r="I1712" s="1614"/>
      <c r="J1712" s="39"/>
      <c r="K1712" s="39"/>
      <c r="L1712" s="39"/>
      <c r="M1712" s="39"/>
    </row>
    <row r="1713" spans="1:13" ht="45" customHeight="1" x14ac:dyDescent="0.2">
      <c r="A1713" s="876"/>
      <c r="B1713" s="899"/>
      <c r="C1713" s="668" t="s">
        <v>2</v>
      </c>
      <c r="D1713" s="781">
        <v>0</v>
      </c>
      <c r="E1713" s="780">
        <v>0</v>
      </c>
      <c r="F1713" s="782">
        <v>0</v>
      </c>
      <c r="G1713" s="783"/>
      <c r="H1713" s="780">
        <v>0</v>
      </c>
      <c r="I1713" s="1614"/>
      <c r="J1713" s="39"/>
      <c r="K1713" s="39"/>
      <c r="L1713" s="39"/>
      <c r="M1713" s="39"/>
    </row>
    <row r="1714" spans="1:13" ht="45" customHeight="1" x14ac:dyDescent="0.2">
      <c r="A1714" s="876"/>
      <c r="B1714" s="899"/>
      <c r="C1714" s="668" t="s">
        <v>3</v>
      </c>
      <c r="D1714" s="781">
        <v>4498.2</v>
      </c>
      <c r="E1714" s="780">
        <v>3500</v>
      </c>
      <c r="F1714" s="782">
        <f>E1714/D1714*100</f>
        <v>77.808901338313106</v>
      </c>
      <c r="G1714" s="783"/>
      <c r="H1714" s="780">
        <v>3500</v>
      </c>
      <c r="I1714" s="1614"/>
      <c r="J1714" s="39"/>
      <c r="K1714" s="39"/>
      <c r="L1714" s="39"/>
      <c r="M1714" s="39"/>
    </row>
    <row r="1715" spans="1:13" x14ac:dyDescent="0.2">
      <c r="A1715" s="876"/>
      <c r="B1715" s="899"/>
      <c r="C1715" s="668" t="s">
        <v>97</v>
      </c>
      <c r="D1715" s="781">
        <v>0</v>
      </c>
      <c r="E1715" s="780">
        <v>0</v>
      </c>
      <c r="F1715" s="782">
        <v>0</v>
      </c>
      <c r="G1715" s="783"/>
      <c r="H1715" s="780">
        <v>0</v>
      </c>
      <c r="I1715" s="1615"/>
      <c r="J1715" s="39"/>
      <c r="K1715" s="39"/>
      <c r="L1715" s="39"/>
      <c r="M1715" s="39"/>
    </row>
    <row r="1716" spans="1:13" ht="15" customHeight="1" x14ac:dyDescent="0.2">
      <c r="A1716" s="876" t="s">
        <v>346</v>
      </c>
      <c r="B1716" s="899" t="s">
        <v>375</v>
      </c>
      <c r="C1716" s="668" t="s">
        <v>267</v>
      </c>
      <c r="D1716" s="781">
        <f>D1717+D1718+D1719+D1720</f>
        <v>1000</v>
      </c>
      <c r="E1716" s="781">
        <v>1000</v>
      </c>
      <c r="F1716" s="782">
        <f>E1716/D1716*100</f>
        <v>100</v>
      </c>
      <c r="G1716" s="783"/>
      <c r="H1716" s="781">
        <v>1000</v>
      </c>
      <c r="I1716" s="920"/>
      <c r="J1716" s="39"/>
      <c r="K1716" s="39"/>
      <c r="L1716" s="39"/>
      <c r="M1716" s="39"/>
    </row>
    <row r="1717" spans="1:13" ht="45" x14ac:dyDescent="0.2">
      <c r="A1717" s="876"/>
      <c r="B1717" s="899"/>
      <c r="C1717" s="668" t="s">
        <v>8</v>
      </c>
      <c r="D1717" s="781">
        <v>0</v>
      </c>
      <c r="E1717" s="780">
        <v>0</v>
      </c>
      <c r="F1717" s="782">
        <v>0</v>
      </c>
      <c r="G1717" s="783"/>
      <c r="H1717" s="780">
        <v>0</v>
      </c>
      <c r="I1717" s="921"/>
      <c r="J1717" s="39"/>
      <c r="K1717" s="39"/>
      <c r="L1717" s="39"/>
      <c r="M1717" s="39"/>
    </row>
    <row r="1718" spans="1:13" ht="45" customHeight="1" x14ac:dyDescent="0.2">
      <c r="A1718" s="876"/>
      <c r="B1718" s="899"/>
      <c r="C1718" s="668" t="s">
        <v>2</v>
      </c>
      <c r="D1718" s="781">
        <v>0</v>
      </c>
      <c r="E1718" s="780">
        <v>0</v>
      </c>
      <c r="F1718" s="782">
        <v>0</v>
      </c>
      <c r="G1718" s="783"/>
      <c r="H1718" s="780">
        <v>0</v>
      </c>
      <c r="I1718" s="921"/>
      <c r="J1718" s="39"/>
      <c r="K1718" s="39"/>
      <c r="L1718" s="39"/>
      <c r="M1718" s="39"/>
    </row>
    <row r="1719" spans="1:13" ht="45" customHeight="1" x14ac:dyDescent="0.2">
      <c r="A1719" s="876"/>
      <c r="B1719" s="899"/>
      <c r="C1719" s="668" t="s">
        <v>3</v>
      </c>
      <c r="D1719" s="781">
        <v>1000</v>
      </c>
      <c r="E1719" s="780">
        <v>1000</v>
      </c>
      <c r="F1719" s="782">
        <f>E1719/D1719*100</f>
        <v>100</v>
      </c>
      <c r="G1719" s="783"/>
      <c r="H1719" s="780">
        <v>1000</v>
      </c>
      <c r="I1719" s="921"/>
      <c r="J1719" s="39"/>
      <c r="K1719" s="39"/>
      <c r="L1719" s="39"/>
      <c r="M1719" s="39"/>
    </row>
    <row r="1720" spans="1:13" x14ac:dyDescent="0.2">
      <c r="A1720" s="876"/>
      <c r="B1720" s="899"/>
      <c r="C1720" s="668" t="s">
        <v>97</v>
      </c>
      <c r="D1720" s="781">
        <v>0</v>
      </c>
      <c r="E1720" s="780">
        <v>0</v>
      </c>
      <c r="F1720" s="782">
        <v>0</v>
      </c>
      <c r="G1720" s="783"/>
      <c r="H1720" s="780">
        <v>0</v>
      </c>
      <c r="I1720" s="922"/>
      <c r="J1720" s="39"/>
      <c r="K1720" s="39"/>
      <c r="L1720" s="39"/>
      <c r="M1720" s="39"/>
    </row>
    <row r="1721" spans="1:13" ht="15" customHeight="1" x14ac:dyDescent="0.2">
      <c r="A1721" s="876" t="s">
        <v>376</v>
      </c>
      <c r="B1721" s="899" t="s">
        <v>377</v>
      </c>
      <c r="C1721" s="668" t="s">
        <v>267</v>
      </c>
      <c r="D1721" s="781">
        <f>D1722+D1723+D1724+D1725</f>
        <v>4424.1000000000004</v>
      </c>
      <c r="E1721" s="781">
        <f>E1722+E1723+E1724+E1725</f>
        <v>4424.1000000000004</v>
      </c>
      <c r="F1721" s="782">
        <f>E1721/D1721*100</f>
        <v>100</v>
      </c>
      <c r="G1721" s="783"/>
      <c r="H1721" s="781">
        <f>H1722+H1723+H1724+H1725</f>
        <v>4424.1000000000004</v>
      </c>
      <c r="I1721" s="920"/>
      <c r="J1721" s="39"/>
      <c r="K1721" s="39"/>
      <c r="L1721" s="39"/>
      <c r="M1721" s="39"/>
    </row>
    <row r="1722" spans="1:13" ht="45" x14ac:dyDescent="0.2">
      <c r="A1722" s="876"/>
      <c r="B1722" s="899"/>
      <c r="C1722" s="668" t="s">
        <v>8</v>
      </c>
      <c r="D1722" s="781">
        <v>0</v>
      </c>
      <c r="E1722" s="780">
        <v>0</v>
      </c>
      <c r="F1722" s="782">
        <v>0</v>
      </c>
      <c r="G1722" s="783"/>
      <c r="H1722" s="780">
        <v>0</v>
      </c>
      <c r="I1722" s="921"/>
      <c r="J1722" s="39"/>
      <c r="K1722" s="39"/>
      <c r="L1722" s="39"/>
      <c r="M1722" s="39"/>
    </row>
    <row r="1723" spans="1:13" ht="45" customHeight="1" x14ac:dyDescent="0.2">
      <c r="A1723" s="876"/>
      <c r="B1723" s="899"/>
      <c r="C1723" s="668" t="s">
        <v>2</v>
      </c>
      <c r="D1723" s="781">
        <v>0</v>
      </c>
      <c r="E1723" s="780">
        <v>0</v>
      </c>
      <c r="F1723" s="782">
        <v>0</v>
      </c>
      <c r="G1723" s="783"/>
      <c r="H1723" s="780">
        <v>0</v>
      </c>
      <c r="I1723" s="921"/>
      <c r="J1723" s="39"/>
      <c r="K1723" s="39"/>
      <c r="L1723" s="39"/>
      <c r="M1723" s="39"/>
    </row>
    <row r="1724" spans="1:13" ht="45" customHeight="1" x14ac:dyDescent="0.2">
      <c r="A1724" s="876"/>
      <c r="B1724" s="899"/>
      <c r="C1724" s="668" t="s">
        <v>3</v>
      </c>
      <c r="D1724" s="781">
        <v>4424.1000000000004</v>
      </c>
      <c r="E1724" s="780">
        <v>4424.1000000000004</v>
      </c>
      <c r="F1724" s="782">
        <f>E1724/D1724*100</f>
        <v>100</v>
      </c>
      <c r="G1724" s="783"/>
      <c r="H1724" s="780">
        <v>4424.1000000000004</v>
      </c>
      <c r="I1724" s="921"/>
      <c r="J1724" s="39"/>
      <c r="K1724" s="39"/>
      <c r="L1724" s="39"/>
      <c r="M1724" s="39"/>
    </row>
    <row r="1725" spans="1:13" x14ac:dyDescent="0.2">
      <c r="A1725" s="876"/>
      <c r="B1725" s="899"/>
      <c r="C1725" s="668" t="s">
        <v>97</v>
      </c>
      <c r="D1725" s="781">
        <v>0</v>
      </c>
      <c r="E1725" s="780">
        <v>0</v>
      </c>
      <c r="F1725" s="782">
        <v>0</v>
      </c>
      <c r="G1725" s="783"/>
      <c r="H1725" s="780">
        <v>0</v>
      </c>
      <c r="I1725" s="922"/>
      <c r="J1725" s="39"/>
      <c r="K1725" s="39"/>
      <c r="L1725" s="39"/>
      <c r="M1725" s="39"/>
    </row>
    <row r="1726" spans="1:13" ht="15" customHeight="1" x14ac:dyDescent="0.2">
      <c r="A1726" s="876" t="s">
        <v>378</v>
      </c>
      <c r="B1726" s="899" t="s">
        <v>379</v>
      </c>
      <c r="C1726" s="668" t="s">
        <v>267</v>
      </c>
      <c r="D1726" s="781">
        <f>D1727+D1728+D1729+D1730</f>
        <v>1768.8</v>
      </c>
      <c r="E1726" s="781">
        <f>E1727+E1728+E1729+E1730</f>
        <v>1768.7</v>
      </c>
      <c r="F1726" s="782">
        <f>E1726/D1726*100</f>
        <v>99.994346449570344</v>
      </c>
      <c r="G1726" s="783"/>
      <c r="H1726" s="781">
        <f>H1727+H1728+H1729+H1730</f>
        <v>1768.7</v>
      </c>
      <c r="I1726" s="920"/>
      <c r="J1726" s="39"/>
      <c r="K1726" s="39"/>
      <c r="L1726" s="39"/>
      <c r="M1726" s="39"/>
    </row>
    <row r="1727" spans="1:13" ht="45" x14ac:dyDescent="0.2">
      <c r="A1727" s="876"/>
      <c r="B1727" s="899"/>
      <c r="C1727" s="668" t="s">
        <v>8</v>
      </c>
      <c r="D1727" s="781">
        <v>0</v>
      </c>
      <c r="E1727" s="780">
        <v>0</v>
      </c>
      <c r="F1727" s="782">
        <v>0</v>
      </c>
      <c r="G1727" s="783"/>
      <c r="H1727" s="780">
        <v>0</v>
      </c>
      <c r="I1727" s="921"/>
      <c r="J1727" s="39"/>
      <c r="K1727" s="39"/>
      <c r="L1727" s="39"/>
      <c r="M1727" s="39"/>
    </row>
    <row r="1728" spans="1:13" ht="45" customHeight="1" x14ac:dyDescent="0.2">
      <c r="A1728" s="876"/>
      <c r="B1728" s="899"/>
      <c r="C1728" s="668" t="s">
        <v>2</v>
      </c>
      <c r="D1728" s="781">
        <v>0</v>
      </c>
      <c r="E1728" s="780">
        <v>0</v>
      </c>
      <c r="F1728" s="782">
        <v>0</v>
      </c>
      <c r="G1728" s="783"/>
      <c r="H1728" s="780">
        <v>0</v>
      </c>
      <c r="I1728" s="921"/>
      <c r="J1728" s="39"/>
      <c r="K1728" s="39"/>
      <c r="L1728" s="39"/>
      <c r="M1728" s="39"/>
    </row>
    <row r="1729" spans="1:13" ht="45" customHeight="1" x14ac:dyDescent="0.2">
      <c r="A1729" s="876"/>
      <c r="B1729" s="899"/>
      <c r="C1729" s="668" t="s">
        <v>3</v>
      </c>
      <c r="D1729" s="781">
        <v>1768.8</v>
      </c>
      <c r="E1729" s="780">
        <v>1768.7</v>
      </c>
      <c r="F1729" s="782">
        <f>E1729/D1729*100</f>
        <v>99.994346449570344</v>
      </c>
      <c r="G1729" s="783"/>
      <c r="H1729" s="780">
        <v>1768.7</v>
      </c>
      <c r="I1729" s="921"/>
      <c r="J1729" s="39"/>
      <c r="K1729" s="39"/>
      <c r="L1729" s="39"/>
      <c r="M1729" s="39"/>
    </row>
    <row r="1730" spans="1:13" x14ac:dyDescent="0.2">
      <c r="A1730" s="876"/>
      <c r="B1730" s="899"/>
      <c r="C1730" s="668" t="s">
        <v>97</v>
      </c>
      <c r="D1730" s="781">
        <v>0</v>
      </c>
      <c r="E1730" s="780">
        <v>0</v>
      </c>
      <c r="F1730" s="782">
        <v>0</v>
      </c>
      <c r="G1730" s="783"/>
      <c r="H1730" s="780">
        <v>0</v>
      </c>
      <c r="I1730" s="922"/>
      <c r="J1730" s="39"/>
      <c r="K1730" s="39"/>
      <c r="L1730" s="39"/>
      <c r="M1730" s="39"/>
    </row>
    <row r="1731" spans="1:13" ht="15" customHeight="1" x14ac:dyDescent="0.2">
      <c r="A1731" s="876" t="s">
        <v>380</v>
      </c>
      <c r="B1731" s="899" t="s">
        <v>982</v>
      </c>
      <c r="C1731" s="668" t="s">
        <v>267</v>
      </c>
      <c r="D1731" s="781">
        <v>7300</v>
      </c>
      <c r="E1731" s="781">
        <v>7300</v>
      </c>
      <c r="F1731" s="782">
        <f>E1731/D1731*100</f>
        <v>100</v>
      </c>
      <c r="G1731" s="783"/>
      <c r="H1731" s="781">
        <v>7300</v>
      </c>
      <c r="I1731" s="920"/>
      <c r="J1731" s="39"/>
      <c r="K1731" s="39"/>
      <c r="L1731" s="39"/>
      <c r="M1731" s="39"/>
    </row>
    <row r="1732" spans="1:13" ht="45" x14ac:dyDescent="0.2">
      <c r="A1732" s="876"/>
      <c r="B1732" s="899"/>
      <c r="C1732" s="668" t="s">
        <v>8</v>
      </c>
      <c r="D1732" s="781">
        <v>0</v>
      </c>
      <c r="E1732" s="780">
        <v>0</v>
      </c>
      <c r="F1732" s="782">
        <v>0</v>
      </c>
      <c r="G1732" s="783"/>
      <c r="H1732" s="780">
        <v>0</v>
      </c>
      <c r="I1732" s="921"/>
      <c r="J1732" s="39"/>
      <c r="K1732" s="39"/>
      <c r="L1732" s="39"/>
      <c r="M1732" s="39"/>
    </row>
    <row r="1733" spans="1:13" ht="45" customHeight="1" x14ac:dyDescent="0.2">
      <c r="A1733" s="876"/>
      <c r="B1733" s="899"/>
      <c r="C1733" s="668" t="s">
        <v>2</v>
      </c>
      <c r="D1733" s="781">
        <v>0</v>
      </c>
      <c r="E1733" s="780">
        <v>0</v>
      </c>
      <c r="F1733" s="782">
        <v>0</v>
      </c>
      <c r="G1733" s="783"/>
      <c r="H1733" s="780">
        <v>0</v>
      </c>
      <c r="I1733" s="921"/>
      <c r="J1733" s="39"/>
      <c r="K1733" s="39"/>
      <c r="L1733" s="39"/>
      <c r="M1733" s="39"/>
    </row>
    <row r="1734" spans="1:13" ht="45" customHeight="1" x14ac:dyDescent="0.2">
      <c r="A1734" s="876"/>
      <c r="B1734" s="899"/>
      <c r="C1734" s="668" t="s">
        <v>3</v>
      </c>
      <c r="D1734" s="781">
        <v>7300</v>
      </c>
      <c r="E1734" s="780">
        <v>7300</v>
      </c>
      <c r="F1734" s="782">
        <f>E1734/D1734*100</f>
        <v>100</v>
      </c>
      <c r="G1734" s="783"/>
      <c r="H1734" s="780">
        <v>7300</v>
      </c>
      <c r="I1734" s="921"/>
      <c r="J1734" s="39"/>
      <c r="K1734" s="39"/>
      <c r="L1734" s="39"/>
      <c r="M1734" s="39"/>
    </row>
    <row r="1735" spans="1:13" x14ac:dyDescent="0.2">
      <c r="A1735" s="876"/>
      <c r="B1735" s="899"/>
      <c r="C1735" s="668" t="s">
        <v>97</v>
      </c>
      <c r="D1735" s="781">
        <v>0</v>
      </c>
      <c r="E1735" s="780">
        <v>0</v>
      </c>
      <c r="F1735" s="782">
        <v>0</v>
      </c>
      <c r="G1735" s="783"/>
      <c r="H1735" s="780">
        <v>0</v>
      </c>
      <c r="I1735" s="922"/>
      <c r="J1735" s="39"/>
      <c r="K1735" s="39"/>
      <c r="L1735" s="39"/>
      <c r="M1735" s="39"/>
    </row>
    <row r="1736" spans="1:13" ht="15" customHeight="1" x14ac:dyDescent="0.2">
      <c r="A1736" s="876" t="s">
        <v>381</v>
      </c>
      <c r="B1736" s="899" t="s">
        <v>382</v>
      </c>
      <c r="C1736" s="668" t="s">
        <v>267</v>
      </c>
      <c r="D1736" s="781">
        <v>10108.5</v>
      </c>
      <c r="E1736" s="781">
        <f>E1737+E1738+E1739+E1740</f>
        <v>10108.5</v>
      </c>
      <c r="F1736" s="782">
        <f>E1736/D1736*100</f>
        <v>100</v>
      </c>
      <c r="G1736" s="783"/>
      <c r="H1736" s="781">
        <f>H1737+H1738+H1739+H1740</f>
        <v>10108.5</v>
      </c>
      <c r="I1736" s="920"/>
      <c r="J1736" s="39"/>
      <c r="K1736" s="39"/>
      <c r="L1736" s="39"/>
      <c r="M1736" s="39"/>
    </row>
    <row r="1737" spans="1:13" ht="45" x14ac:dyDescent="0.2">
      <c r="A1737" s="876"/>
      <c r="B1737" s="899"/>
      <c r="C1737" s="668" t="s">
        <v>8</v>
      </c>
      <c r="D1737" s="781">
        <v>0</v>
      </c>
      <c r="E1737" s="780">
        <v>0</v>
      </c>
      <c r="F1737" s="782">
        <v>0</v>
      </c>
      <c r="G1737" s="783"/>
      <c r="H1737" s="780">
        <v>0</v>
      </c>
      <c r="I1737" s="921"/>
      <c r="J1737" s="39"/>
      <c r="K1737" s="39"/>
      <c r="L1737" s="39"/>
      <c r="M1737" s="39"/>
    </row>
    <row r="1738" spans="1:13" ht="45" customHeight="1" x14ac:dyDescent="0.2">
      <c r="A1738" s="876"/>
      <c r="B1738" s="899"/>
      <c r="C1738" s="668" t="s">
        <v>2</v>
      </c>
      <c r="D1738" s="781">
        <v>0</v>
      </c>
      <c r="E1738" s="780">
        <v>0</v>
      </c>
      <c r="F1738" s="782">
        <v>0</v>
      </c>
      <c r="G1738" s="783"/>
      <c r="H1738" s="780">
        <v>0</v>
      </c>
      <c r="I1738" s="921"/>
      <c r="J1738" s="39"/>
      <c r="K1738" s="39"/>
      <c r="L1738" s="39"/>
      <c r="M1738" s="39"/>
    </row>
    <row r="1739" spans="1:13" ht="45" customHeight="1" x14ac:dyDescent="0.2">
      <c r="A1739" s="876"/>
      <c r="B1739" s="899"/>
      <c r="C1739" s="668" t="s">
        <v>3</v>
      </c>
      <c r="D1739" s="781">
        <v>10108.5</v>
      </c>
      <c r="E1739" s="780">
        <v>10108.5</v>
      </c>
      <c r="F1739" s="782">
        <f>E1739/D1739*100</f>
        <v>100</v>
      </c>
      <c r="G1739" s="783"/>
      <c r="H1739" s="780">
        <v>10108.5</v>
      </c>
      <c r="I1739" s="921"/>
      <c r="J1739" s="39"/>
      <c r="K1739" s="39"/>
      <c r="L1739" s="39"/>
      <c r="M1739" s="39"/>
    </row>
    <row r="1740" spans="1:13" x14ac:dyDescent="0.2">
      <c r="A1740" s="876"/>
      <c r="B1740" s="899"/>
      <c r="C1740" s="668" t="s">
        <v>97</v>
      </c>
      <c r="D1740" s="781">
        <v>0</v>
      </c>
      <c r="E1740" s="780">
        <v>0</v>
      </c>
      <c r="F1740" s="782">
        <v>0</v>
      </c>
      <c r="G1740" s="783"/>
      <c r="H1740" s="780">
        <v>0</v>
      </c>
      <c r="I1740" s="922"/>
      <c r="J1740" s="39"/>
      <c r="K1740" s="39"/>
      <c r="L1740" s="39"/>
      <c r="M1740" s="39"/>
    </row>
    <row r="1741" spans="1:13" ht="15" customHeight="1" x14ac:dyDescent="0.2">
      <c r="A1741" s="876" t="s">
        <v>397</v>
      </c>
      <c r="B1741" s="899" t="s">
        <v>983</v>
      </c>
      <c r="C1741" s="668" t="s">
        <v>267</v>
      </c>
      <c r="D1741" s="781">
        <v>2160</v>
      </c>
      <c r="E1741" s="781">
        <v>2160</v>
      </c>
      <c r="F1741" s="782">
        <f>E1741/D1741*100</f>
        <v>100</v>
      </c>
      <c r="G1741" s="783"/>
      <c r="H1741" s="781">
        <v>2160</v>
      </c>
      <c r="I1741" s="920"/>
      <c r="J1741" s="39"/>
      <c r="K1741" s="39"/>
      <c r="L1741" s="39"/>
      <c r="M1741" s="39"/>
    </row>
    <row r="1742" spans="1:13" ht="45" x14ac:dyDescent="0.2">
      <c r="A1742" s="876"/>
      <c r="B1742" s="899"/>
      <c r="C1742" s="668" t="s">
        <v>8</v>
      </c>
      <c r="D1742" s="781">
        <v>0</v>
      </c>
      <c r="E1742" s="780">
        <v>0</v>
      </c>
      <c r="F1742" s="782">
        <v>0</v>
      </c>
      <c r="G1742" s="783"/>
      <c r="H1742" s="780">
        <v>0</v>
      </c>
      <c r="I1742" s="921"/>
      <c r="J1742" s="39"/>
      <c r="K1742" s="39"/>
      <c r="L1742" s="39"/>
      <c r="M1742" s="39"/>
    </row>
    <row r="1743" spans="1:13" ht="45" customHeight="1" x14ac:dyDescent="0.2">
      <c r="A1743" s="876"/>
      <c r="B1743" s="899"/>
      <c r="C1743" s="668" t="s">
        <v>2</v>
      </c>
      <c r="D1743" s="781">
        <v>0</v>
      </c>
      <c r="E1743" s="780">
        <v>0</v>
      </c>
      <c r="F1743" s="782">
        <v>0</v>
      </c>
      <c r="G1743" s="783"/>
      <c r="H1743" s="780">
        <v>0</v>
      </c>
      <c r="I1743" s="921"/>
      <c r="J1743" s="39"/>
      <c r="K1743" s="39"/>
      <c r="L1743" s="39"/>
      <c r="M1743" s="39"/>
    </row>
    <row r="1744" spans="1:13" ht="45" customHeight="1" x14ac:dyDescent="0.2">
      <c r="A1744" s="876"/>
      <c r="B1744" s="899"/>
      <c r="C1744" s="668" t="s">
        <v>3</v>
      </c>
      <c r="D1744" s="781">
        <v>2160</v>
      </c>
      <c r="E1744" s="780">
        <v>2160</v>
      </c>
      <c r="F1744" s="782">
        <f>E1744/D1744*100</f>
        <v>100</v>
      </c>
      <c r="G1744" s="783"/>
      <c r="H1744" s="780">
        <v>2160</v>
      </c>
      <c r="I1744" s="921"/>
      <c r="J1744" s="39"/>
      <c r="K1744" s="39"/>
      <c r="L1744" s="39"/>
      <c r="M1744" s="39"/>
    </row>
    <row r="1745" spans="1:13" x14ac:dyDescent="0.2">
      <c r="A1745" s="876"/>
      <c r="B1745" s="899"/>
      <c r="C1745" s="668" t="s">
        <v>97</v>
      </c>
      <c r="D1745" s="781">
        <v>0</v>
      </c>
      <c r="E1745" s="780">
        <v>0</v>
      </c>
      <c r="F1745" s="782">
        <v>0</v>
      </c>
      <c r="G1745" s="783"/>
      <c r="H1745" s="780">
        <v>0</v>
      </c>
      <c r="I1745" s="922"/>
      <c r="J1745" s="39"/>
      <c r="K1745" s="39"/>
      <c r="L1745" s="39"/>
      <c r="M1745" s="39"/>
    </row>
    <row r="1746" spans="1:13" ht="15" customHeight="1" x14ac:dyDescent="0.2">
      <c r="A1746" s="876" t="s">
        <v>399</v>
      </c>
      <c r="B1746" s="899" t="s">
        <v>984</v>
      </c>
      <c r="C1746" s="668" t="s">
        <v>267</v>
      </c>
      <c r="D1746" s="781">
        <f>SUM(D1747:D1750)</f>
        <v>14167</v>
      </c>
      <c r="E1746" s="781">
        <f t="shared" ref="E1746" si="195">E1747+E1748+E1749+E1750</f>
        <v>14167</v>
      </c>
      <c r="F1746" s="782">
        <f t="shared" ref="F1746" si="196">E1746/D1746*100</f>
        <v>100</v>
      </c>
      <c r="G1746" s="783"/>
      <c r="H1746" s="781">
        <f t="shared" ref="H1746" si="197">H1747+H1748+H1749+H1750</f>
        <v>14167</v>
      </c>
      <c r="I1746" s="920"/>
      <c r="J1746" s="39"/>
      <c r="K1746" s="39"/>
      <c r="L1746" s="39"/>
      <c r="M1746" s="39"/>
    </row>
    <row r="1747" spans="1:13" ht="45" x14ac:dyDescent="0.2">
      <c r="A1747" s="876"/>
      <c r="B1747" s="899"/>
      <c r="C1747" s="668" t="s">
        <v>8</v>
      </c>
      <c r="D1747" s="781">
        <v>0</v>
      </c>
      <c r="E1747" s="780">
        <v>0</v>
      </c>
      <c r="F1747" s="782">
        <v>0</v>
      </c>
      <c r="G1747" s="783"/>
      <c r="H1747" s="780">
        <v>0</v>
      </c>
      <c r="I1747" s="921"/>
      <c r="J1747" s="39"/>
      <c r="K1747" s="39"/>
      <c r="L1747" s="39"/>
      <c r="M1747" s="39"/>
    </row>
    <row r="1748" spans="1:13" ht="45" customHeight="1" x14ac:dyDescent="0.2">
      <c r="A1748" s="876"/>
      <c r="B1748" s="899"/>
      <c r="C1748" s="668" t="s">
        <v>2</v>
      </c>
      <c r="D1748" s="781">
        <v>0</v>
      </c>
      <c r="E1748" s="780">
        <v>0</v>
      </c>
      <c r="F1748" s="782">
        <v>0</v>
      </c>
      <c r="G1748" s="783"/>
      <c r="H1748" s="780">
        <v>0</v>
      </c>
      <c r="I1748" s="921"/>
      <c r="J1748" s="39"/>
      <c r="K1748" s="39"/>
      <c r="L1748" s="39"/>
      <c r="M1748" s="39"/>
    </row>
    <row r="1749" spans="1:13" ht="45" customHeight="1" x14ac:dyDescent="0.2">
      <c r="A1749" s="876"/>
      <c r="B1749" s="899"/>
      <c r="C1749" s="668" t="s">
        <v>3</v>
      </c>
      <c r="D1749" s="781">
        <v>14167</v>
      </c>
      <c r="E1749" s="780">
        <v>14167</v>
      </c>
      <c r="F1749" s="782">
        <f t="shared" ref="F1749" si="198">E1749/D1749*100</f>
        <v>100</v>
      </c>
      <c r="G1749" s="783"/>
      <c r="H1749" s="780">
        <v>14167</v>
      </c>
      <c r="I1749" s="921"/>
      <c r="J1749" s="39"/>
      <c r="K1749" s="39"/>
      <c r="L1749" s="39"/>
      <c r="M1749" s="39"/>
    </row>
    <row r="1750" spans="1:13" x14ac:dyDescent="0.2">
      <c r="A1750" s="876"/>
      <c r="B1750" s="899"/>
      <c r="C1750" s="668" t="s">
        <v>97</v>
      </c>
      <c r="D1750" s="781">
        <v>0</v>
      </c>
      <c r="E1750" s="780">
        <v>0</v>
      </c>
      <c r="F1750" s="782">
        <v>0</v>
      </c>
      <c r="G1750" s="783"/>
      <c r="H1750" s="780">
        <v>0</v>
      </c>
      <c r="I1750" s="922"/>
      <c r="J1750" s="39"/>
      <c r="K1750" s="39"/>
      <c r="L1750" s="39"/>
      <c r="M1750" s="39"/>
    </row>
    <row r="1751" spans="1:13" ht="15" customHeight="1" x14ac:dyDescent="0.2">
      <c r="A1751" s="876" t="s">
        <v>402</v>
      </c>
      <c r="B1751" s="899" t="s">
        <v>985</v>
      </c>
      <c r="C1751" s="668" t="s">
        <v>267</v>
      </c>
      <c r="D1751" s="781">
        <v>958</v>
      </c>
      <c r="E1751" s="781">
        <v>937.62</v>
      </c>
      <c r="F1751" s="782">
        <f t="shared" ref="F1751" si="199">E1751/D1751*100</f>
        <v>97.872651356993728</v>
      </c>
      <c r="G1751" s="783"/>
      <c r="H1751" s="781">
        <v>937.62</v>
      </c>
      <c r="I1751" s="1613" t="s">
        <v>986</v>
      </c>
      <c r="J1751" s="39"/>
      <c r="K1751" s="39"/>
      <c r="L1751" s="39"/>
      <c r="M1751" s="39"/>
    </row>
    <row r="1752" spans="1:13" ht="45" x14ac:dyDescent="0.2">
      <c r="A1752" s="876"/>
      <c r="B1752" s="899"/>
      <c r="C1752" s="668" t="s">
        <v>8</v>
      </c>
      <c r="D1752" s="781">
        <v>0</v>
      </c>
      <c r="E1752" s="780">
        <v>0</v>
      </c>
      <c r="F1752" s="782">
        <v>0</v>
      </c>
      <c r="G1752" s="783"/>
      <c r="H1752" s="780">
        <v>0</v>
      </c>
      <c r="I1752" s="1614"/>
      <c r="J1752" s="39"/>
      <c r="K1752" s="39"/>
      <c r="L1752" s="39"/>
      <c r="M1752" s="39"/>
    </row>
    <row r="1753" spans="1:13" ht="45" customHeight="1" x14ac:dyDescent="0.2">
      <c r="A1753" s="876"/>
      <c r="B1753" s="899"/>
      <c r="C1753" s="668" t="s">
        <v>2</v>
      </c>
      <c r="D1753" s="781">
        <v>0</v>
      </c>
      <c r="E1753" s="780">
        <v>0</v>
      </c>
      <c r="F1753" s="782">
        <v>0</v>
      </c>
      <c r="G1753" s="783"/>
      <c r="H1753" s="780">
        <v>0</v>
      </c>
      <c r="I1753" s="1614"/>
      <c r="J1753" s="39"/>
      <c r="K1753" s="39"/>
      <c r="L1753" s="39"/>
      <c r="M1753" s="39"/>
    </row>
    <row r="1754" spans="1:13" ht="45" customHeight="1" x14ac:dyDescent="0.2">
      <c r="A1754" s="876"/>
      <c r="B1754" s="899"/>
      <c r="C1754" s="668" t="s">
        <v>3</v>
      </c>
      <c r="D1754" s="781">
        <v>958</v>
      </c>
      <c r="E1754" s="780">
        <v>937.62</v>
      </c>
      <c r="F1754" s="782">
        <f t="shared" ref="F1754" si="200">E1754/D1754*100</f>
        <v>97.872651356993728</v>
      </c>
      <c r="G1754" s="783"/>
      <c r="H1754" s="780">
        <v>937.62</v>
      </c>
      <c r="I1754" s="1614"/>
      <c r="J1754" s="39"/>
      <c r="K1754" s="39"/>
      <c r="L1754" s="39"/>
      <c r="M1754" s="39"/>
    </row>
    <row r="1755" spans="1:13" x14ac:dyDescent="0.2">
      <c r="A1755" s="876"/>
      <c r="B1755" s="899"/>
      <c r="C1755" s="668" t="s">
        <v>97</v>
      </c>
      <c r="D1755" s="781">
        <v>0</v>
      </c>
      <c r="E1755" s="780">
        <v>0</v>
      </c>
      <c r="F1755" s="782">
        <v>0</v>
      </c>
      <c r="G1755" s="783"/>
      <c r="H1755" s="780">
        <v>0</v>
      </c>
      <c r="I1755" s="1615"/>
      <c r="J1755" s="39"/>
      <c r="K1755" s="39"/>
      <c r="L1755" s="39"/>
      <c r="M1755" s="39"/>
    </row>
    <row r="1756" spans="1:13" ht="15" customHeight="1" x14ac:dyDescent="0.2">
      <c r="A1756" s="876" t="s">
        <v>404</v>
      </c>
      <c r="B1756" s="899" t="s">
        <v>987</v>
      </c>
      <c r="C1756" s="668" t="s">
        <v>267</v>
      </c>
      <c r="D1756" s="781">
        <v>800</v>
      </c>
      <c r="E1756" s="781">
        <f t="shared" ref="E1756" si="201">E1757+E1758+E1759+E1760</f>
        <v>800</v>
      </c>
      <c r="F1756" s="782">
        <f t="shared" ref="F1756" si="202">E1756/D1756*100</f>
        <v>100</v>
      </c>
      <c r="G1756" s="783"/>
      <c r="H1756" s="781">
        <f t="shared" ref="H1756" si="203">H1757+H1758+H1759+H1760</f>
        <v>800</v>
      </c>
      <c r="I1756" s="920"/>
      <c r="J1756" s="39"/>
      <c r="K1756" s="39"/>
      <c r="L1756" s="39"/>
      <c r="M1756" s="39"/>
    </row>
    <row r="1757" spans="1:13" ht="45" x14ac:dyDescent="0.2">
      <c r="A1757" s="876"/>
      <c r="B1757" s="899"/>
      <c r="C1757" s="668" t="s">
        <v>8</v>
      </c>
      <c r="D1757" s="781">
        <v>0</v>
      </c>
      <c r="E1757" s="780">
        <v>0</v>
      </c>
      <c r="F1757" s="782">
        <v>0</v>
      </c>
      <c r="G1757" s="783"/>
      <c r="H1757" s="780">
        <v>0</v>
      </c>
      <c r="I1757" s="921"/>
      <c r="J1757" s="39"/>
      <c r="K1757" s="39"/>
      <c r="L1757" s="39"/>
      <c r="M1757" s="39"/>
    </row>
    <row r="1758" spans="1:13" ht="45" customHeight="1" x14ac:dyDescent="0.2">
      <c r="A1758" s="876"/>
      <c r="B1758" s="899"/>
      <c r="C1758" s="668" t="s">
        <v>2</v>
      </c>
      <c r="D1758" s="781">
        <v>0</v>
      </c>
      <c r="E1758" s="780">
        <v>0</v>
      </c>
      <c r="F1758" s="782">
        <v>0</v>
      </c>
      <c r="G1758" s="783"/>
      <c r="H1758" s="780">
        <v>0</v>
      </c>
      <c r="I1758" s="921"/>
      <c r="J1758" s="39"/>
      <c r="K1758" s="39"/>
      <c r="L1758" s="39"/>
      <c r="M1758" s="39"/>
    </row>
    <row r="1759" spans="1:13" ht="45" customHeight="1" x14ac:dyDescent="0.2">
      <c r="A1759" s="876"/>
      <c r="B1759" s="899"/>
      <c r="C1759" s="668" t="s">
        <v>3</v>
      </c>
      <c r="D1759" s="781">
        <v>800</v>
      </c>
      <c r="E1759" s="780">
        <v>800</v>
      </c>
      <c r="F1759" s="782">
        <f t="shared" ref="F1759" si="204">E1759/D1759*100</f>
        <v>100</v>
      </c>
      <c r="G1759" s="783"/>
      <c r="H1759" s="780">
        <v>800</v>
      </c>
      <c r="I1759" s="921"/>
      <c r="J1759" s="39"/>
      <c r="K1759" s="39"/>
      <c r="L1759" s="39"/>
      <c r="M1759" s="39"/>
    </row>
    <row r="1760" spans="1:13" x14ac:dyDescent="0.2">
      <c r="A1760" s="876"/>
      <c r="B1760" s="899"/>
      <c r="C1760" s="668" t="s">
        <v>97</v>
      </c>
      <c r="D1760" s="781">
        <v>0</v>
      </c>
      <c r="E1760" s="780">
        <v>0</v>
      </c>
      <c r="F1760" s="782">
        <v>0</v>
      </c>
      <c r="G1760" s="783"/>
      <c r="H1760" s="780">
        <v>0</v>
      </c>
      <c r="I1760" s="922"/>
      <c r="J1760" s="39"/>
      <c r="K1760" s="39"/>
      <c r="L1760" s="39"/>
      <c r="M1760" s="39"/>
    </row>
    <row r="1761" spans="1:13" ht="15" customHeight="1" x14ac:dyDescent="0.2">
      <c r="A1761" s="876" t="s">
        <v>406</v>
      </c>
      <c r="B1761" s="899" t="s">
        <v>988</v>
      </c>
      <c r="C1761" s="668" t="s">
        <v>267</v>
      </c>
      <c r="D1761" s="781">
        <v>260</v>
      </c>
      <c r="E1761" s="781">
        <f t="shared" ref="E1761" si="205">E1762+E1763+E1764+E1765</f>
        <v>260</v>
      </c>
      <c r="F1761" s="782">
        <f t="shared" ref="F1761" si="206">E1761/D1761*100</f>
        <v>100</v>
      </c>
      <c r="G1761" s="783"/>
      <c r="H1761" s="781">
        <f t="shared" ref="H1761" si="207">H1762+H1763+H1764+H1765</f>
        <v>260</v>
      </c>
      <c r="I1761" s="920"/>
      <c r="J1761" s="39"/>
      <c r="K1761" s="39"/>
      <c r="L1761" s="39"/>
      <c r="M1761" s="39"/>
    </row>
    <row r="1762" spans="1:13" ht="45" x14ac:dyDescent="0.2">
      <c r="A1762" s="876"/>
      <c r="B1762" s="899"/>
      <c r="C1762" s="668" t="s">
        <v>8</v>
      </c>
      <c r="D1762" s="781">
        <v>0</v>
      </c>
      <c r="E1762" s="780">
        <v>0</v>
      </c>
      <c r="F1762" s="782">
        <v>0</v>
      </c>
      <c r="G1762" s="783"/>
      <c r="H1762" s="780">
        <v>0</v>
      </c>
      <c r="I1762" s="921"/>
      <c r="J1762" s="39"/>
      <c r="K1762" s="39"/>
      <c r="L1762" s="39"/>
      <c r="M1762" s="39"/>
    </row>
    <row r="1763" spans="1:13" ht="45" customHeight="1" x14ac:dyDescent="0.2">
      <c r="A1763" s="876"/>
      <c r="B1763" s="899"/>
      <c r="C1763" s="668" t="s">
        <v>2</v>
      </c>
      <c r="D1763" s="781">
        <v>0</v>
      </c>
      <c r="E1763" s="780">
        <v>0</v>
      </c>
      <c r="F1763" s="782">
        <v>0</v>
      </c>
      <c r="G1763" s="783"/>
      <c r="H1763" s="780">
        <v>0</v>
      </c>
      <c r="I1763" s="921"/>
      <c r="J1763" s="39"/>
      <c r="K1763" s="39"/>
      <c r="L1763" s="39"/>
      <c r="M1763" s="39"/>
    </row>
    <row r="1764" spans="1:13" ht="45" customHeight="1" x14ac:dyDescent="0.2">
      <c r="A1764" s="876"/>
      <c r="B1764" s="899"/>
      <c r="C1764" s="668" t="s">
        <v>3</v>
      </c>
      <c r="D1764" s="781">
        <v>260</v>
      </c>
      <c r="E1764" s="780">
        <v>260</v>
      </c>
      <c r="F1764" s="782">
        <f t="shared" ref="F1764" si="208">E1764/D1764*100</f>
        <v>100</v>
      </c>
      <c r="G1764" s="783"/>
      <c r="H1764" s="780">
        <v>260</v>
      </c>
      <c r="I1764" s="921"/>
      <c r="J1764" s="39"/>
      <c r="K1764" s="39"/>
      <c r="L1764" s="39"/>
      <c r="M1764" s="39"/>
    </row>
    <row r="1765" spans="1:13" x14ac:dyDescent="0.2">
      <c r="A1765" s="876"/>
      <c r="B1765" s="899"/>
      <c r="C1765" s="668" t="s">
        <v>97</v>
      </c>
      <c r="D1765" s="781">
        <v>0</v>
      </c>
      <c r="E1765" s="780">
        <v>0</v>
      </c>
      <c r="F1765" s="782">
        <v>0</v>
      </c>
      <c r="G1765" s="783"/>
      <c r="H1765" s="780">
        <v>0</v>
      </c>
      <c r="I1765" s="922"/>
      <c r="J1765" s="39"/>
      <c r="K1765" s="39"/>
      <c r="L1765" s="39"/>
      <c r="M1765" s="39"/>
    </row>
    <row r="1766" spans="1:13" ht="15" customHeight="1" x14ac:dyDescent="0.2">
      <c r="A1766" s="876" t="s">
        <v>408</v>
      </c>
      <c r="B1766" s="899" t="s">
        <v>989</v>
      </c>
      <c r="C1766" s="668" t="s">
        <v>267</v>
      </c>
      <c r="D1766" s="781">
        <v>400</v>
      </c>
      <c r="E1766" s="781">
        <v>400</v>
      </c>
      <c r="F1766" s="782">
        <f t="shared" ref="F1766" si="209">E1766/D1766*100</f>
        <v>100</v>
      </c>
      <c r="G1766" s="783"/>
      <c r="H1766" s="781">
        <v>400</v>
      </c>
      <c r="I1766" s="920"/>
      <c r="J1766" s="39"/>
      <c r="K1766" s="39"/>
      <c r="L1766" s="39"/>
      <c r="M1766" s="39"/>
    </row>
    <row r="1767" spans="1:13" ht="45" x14ac:dyDescent="0.2">
      <c r="A1767" s="876"/>
      <c r="B1767" s="899"/>
      <c r="C1767" s="668" t="s">
        <v>8</v>
      </c>
      <c r="D1767" s="781">
        <v>0</v>
      </c>
      <c r="E1767" s="780">
        <v>0</v>
      </c>
      <c r="F1767" s="782">
        <v>0</v>
      </c>
      <c r="G1767" s="783"/>
      <c r="H1767" s="780">
        <v>0</v>
      </c>
      <c r="I1767" s="921"/>
      <c r="J1767" s="39"/>
      <c r="K1767" s="39"/>
      <c r="L1767" s="39"/>
      <c r="M1767" s="39"/>
    </row>
    <row r="1768" spans="1:13" ht="45" customHeight="1" x14ac:dyDescent="0.2">
      <c r="A1768" s="876"/>
      <c r="B1768" s="899"/>
      <c r="C1768" s="668" t="s">
        <v>2</v>
      </c>
      <c r="D1768" s="781">
        <v>0</v>
      </c>
      <c r="E1768" s="780">
        <v>0</v>
      </c>
      <c r="F1768" s="782">
        <v>0</v>
      </c>
      <c r="G1768" s="783"/>
      <c r="H1768" s="780">
        <v>0</v>
      </c>
      <c r="I1768" s="921"/>
      <c r="J1768" s="39"/>
      <c r="K1768" s="39"/>
      <c r="L1768" s="39"/>
      <c r="M1768" s="39"/>
    </row>
    <row r="1769" spans="1:13" ht="45" customHeight="1" x14ac:dyDescent="0.2">
      <c r="A1769" s="876"/>
      <c r="B1769" s="899"/>
      <c r="C1769" s="668" t="s">
        <v>3</v>
      </c>
      <c r="D1769" s="781">
        <v>400</v>
      </c>
      <c r="E1769" s="780">
        <v>400</v>
      </c>
      <c r="F1769" s="782">
        <f t="shared" ref="F1769" si="210">E1769/D1769*100</f>
        <v>100</v>
      </c>
      <c r="G1769" s="783"/>
      <c r="H1769" s="780">
        <v>400</v>
      </c>
      <c r="I1769" s="921"/>
      <c r="J1769" s="39"/>
      <c r="K1769" s="39"/>
      <c r="L1769" s="39"/>
      <c r="M1769" s="39"/>
    </row>
    <row r="1770" spans="1:13" x14ac:dyDescent="0.2">
      <c r="A1770" s="876"/>
      <c r="B1770" s="899"/>
      <c r="C1770" s="668" t="s">
        <v>97</v>
      </c>
      <c r="D1770" s="781">
        <v>0</v>
      </c>
      <c r="E1770" s="780">
        <v>0</v>
      </c>
      <c r="F1770" s="782">
        <v>0</v>
      </c>
      <c r="G1770" s="783"/>
      <c r="H1770" s="780">
        <v>0</v>
      </c>
      <c r="I1770" s="922"/>
      <c r="J1770" s="39"/>
      <c r="K1770" s="39"/>
      <c r="L1770" s="39"/>
      <c r="M1770" s="39"/>
    </row>
    <row r="1771" spans="1:13" ht="15" customHeight="1" x14ac:dyDescent="0.2">
      <c r="A1771" s="1311" t="s">
        <v>411</v>
      </c>
      <c r="B1771" s="1053" t="s">
        <v>990</v>
      </c>
      <c r="C1771" s="668" t="s">
        <v>267</v>
      </c>
      <c r="D1771" s="781">
        <f>SUM(D1772:D1775)</f>
        <v>9824.2999999999993</v>
      </c>
      <c r="E1771" s="781">
        <f>SUM(E1772:E1775)</f>
        <v>9824.2999999999993</v>
      </c>
      <c r="F1771" s="782">
        <f t="shared" ref="F1771" si="211">E1771/D1771*100</f>
        <v>100</v>
      </c>
      <c r="G1771" s="783"/>
      <c r="H1771" s="781">
        <f>SUM(H1772:H1775)</f>
        <v>9824.2999999999993</v>
      </c>
      <c r="I1771" s="920"/>
      <c r="J1771" s="39"/>
      <c r="K1771" s="39"/>
      <c r="L1771" s="39"/>
      <c r="M1771" s="39"/>
    </row>
    <row r="1772" spans="1:13" ht="45" x14ac:dyDescent="0.2">
      <c r="A1772" s="1312"/>
      <c r="B1772" s="1054"/>
      <c r="C1772" s="668" t="s">
        <v>8</v>
      </c>
      <c r="D1772" s="781">
        <v>0</v>
      </c>
      <c r="E1772" s="780">
        <v>0</v>
      </c>
      <c r="F1772" s="782">
        <v>0</v>
      </c>
      <c r="G1772" s="783"/>
      <c r="H1772" s="780">
        <v>0</v>
      </c>
      <c r="I1772" s="921"/>
      <c r="J1772" s="39"/>
      <c r="K1772" s="39"/>
      <c r="L1772" s="39"/>
      <c r="M1772" s="39"/>
    </row>
    <row r="1773" spans="1:13" ht="45" customHeight="1" x14ac:dyDescent="0.2">
      <c r="A1773" s="1312"/>
      <c r="B1773" s="1054"/>
      <c r="C1773" s="668" t="s">
        <v>2</v>
      </c>
      <c r="D1773" s="781">
        <v>9824.2999999999993</v>
      </c>
      <c r="E1773" s="780">
        <v>9824.2999999999993</v>
      </c>
      <c r="F1773" s="782">
        <f t="shared" ref="F1773" si="212">E1773/D1773*100</f>
        <v>100</v>
      </c>
      <c r="G1773" s="783"/>
      <c r="H1773" s="780">
        <v>9824.2999999999993</v>
      </c>
      <c r="I1773" s="921"/>
      <c r="J1773" s="39"/>
      <c r="K1773" s="39"/>
      <c r="L1773" s="39"/>
      <c r="M1773" s="39"/>
    </row>
    <row r="1774" spans="1:13" ht="45" customHeight="1" x14ac:dyDescent="0.2">
      <c r="A1774" s="1312"/>
      <c r="B1774" s="1054"/>
      <c r="C1774" s="668" t="s">
        <v>3</v>
      </c>
      <c r="D1774" s="781">
        <v>0</v>
      </c>
      <c r="E1774" s="780">
        <v>0</v>
      </c>
      <c r="F1774" s="782">
        <v>0</v>
      </c>
      <c r="G1774" s="783"/>
      <c r="H1774" s="780">
        <v>0</v>
      </c>
      <c r="I1774" s="921"/>
      <c r="J1774" s="39"/>
      <c r="K1774" s="39"/>
      <c r="L1774" s="39"/>
      <c r="M1774" s="39"/>
    </row>
    <row r="1775" spans="1:13" x14ac:dyDescent="0.2">
      <c r="A1775" s="1313"/>
      <c r="B1775" s="1055"/>
      <c r="C1775" s="668" t="s">
        <v>97</v>
      </c>
      <c r="D1775" s="781">
        <v>0</v>
      </c>
      <c r="E1775" s="780">
        <v>0</v>
      </c>
      <c r="F1775" s="782">
        <v>0</v>
      </c>
      <c r="G1775" s="783"/>
      <c r="H1775" s="780">
        <v>0</v>
      </c>
      <c r="I1775" s="922"/>
      <c r="J1775" s="39"/>
      <c r="K1775" s="39"/>
      <c r="L1775" s="39"/>
      <c r="M1775" s="39"/>
    </row>
    <row r="1776" spans="1:13" ht="15" customHeight="1" x14ac:dyDescent="0.2">
      <c r="A1776" s="1311" t="s">
        <v>414</v>
      </c>
      <c r="B1776" s="1053" t="s">
        <v>991</v>
      </c>
      <c r="C1776" s="668" t="s">
        <v>267</v>
      </c>
      <c r="D1776" s="781">
        <v>3309</v>
      </c>
      <c r="E1776" s="781">
        <f t="shared" ref="E1776" si="213">E1777+E1778+E1779+E1780</f>
        <v>3309</v>
      </c>
      <c r="F1776" s="782">
        <f t="shared" ref="F1776" si="214">E1776/D1776*100</f>
        <v>100</v>
      </c>
      <c r="G1776" s="783"/>
      <c r="H1776" s="781">
        <f t="shared" ref="H1776" si="215">H1777+H1778+H1779+H1780</f>
        <v>3309</v>
      </c>
      <c r="I1776" s="920"/>
      <c r="J1776" s="39"/>
      <c r="K1776" s="39"/>
      <c r="L1776" s="39"/>
      <c r="M1776" s="39"/>
    </row>
    <row r="1777" spans="1:13" ht="45" x14ac:dyDescent="0.2">
      <c r="A1777" s="1312"/>
      <c r="B1777" s="1054"/>
      <c r="C1777" s="668" t="s">
        <v>8</v>
      </c>
      <c r="D1777" s="781">
        <v>0</v>
      </c>
      <c r="E1777" s="780">
        <v>0</v>
      </c>
      <c r="F1777" s="782">
        <v>0</v>
      </c>
      <c r="G1777" s="783"/>
      <c r="H1777" s="780">
        <v>0</v>
      </c>
      <c r="I1777" s="921"/>
      <c r="J1777" s="39"/>
      <c r="K1777" s="39"/>
      <c r="L1777" s="39"/>
      <c r="M1777" s="39"/>
    </row>
    <row r="1778" spans="1:13" ht="45" customHeight="1" x14ac:dyDescent="0.2">
      <c r="A1778" s="1312"/>
      <c r="B1778" s="1054"/>
      <c r="C1778" s="668" t="s">
        <v>2</v>
      </c>
      <c r="D1778" s="781">
        <v>0</v>
      </c>
      <c r="E1778" s="780">
        <v>0</v>
      </c>
      <c r="F1778" s="782">
        <v>0</v>
      </c>
      <c r="G1778" s="783"/>
      <c r="H1778" s="780">
        <v>0</v>
      </c>
      <c r="I1778" s="921"/>
      <c r="J1778" s="39"/>
      <c r="K1778" s="39"/>
      <c r="L1778" s="39"/>
      <c r="M1778" s="39"/>
    </row>
    <row r="1779" spans="1:13" ht="45" customHeight="1" x14ac:dyDescent="0.2">
      <c r="A1779" s="1312"/>
      <c r="B1779" s="1054"/>
      <c r="C1779" s="668" t="s">
        <v>3</v>
      </c>
      <c r="D1779" s="781">
        <v>3309</v>
      </c>
      <c r="E1779" s="780">
        <v>3309</v>
      </c>
      <c r="F1779" s="782">
        <f t="shared" ref="F1779" si="216">E1779/D1779*100</f>
        <v>100</v>
      </c>
      <c r="G1779" s="783"/>
      <c r="H1779" s="780">
        <v>3309</v>
      </c>
      <c r="I1779" s="921"/>
      <c r="J1779" s="39"/>
      <c r="K1779" s="39"/>
      <c r="L1779" s="39"/>
      <c r="M1779" s="39"/>
    </row>
    <row r="1780" spans="1:13" x14ac:dyDescent="0.2">
      <c r="A1780" s="1313"/>
      <c r="B1780" s="1055"/>
      <c r="C1780" s="668" t="s">
        <v>97</v>
      </c>
      <c r="D1780" s="781">
        <v>0</v>
      </c>
      <c r="E1780" s="780">
        <v>0</v>
      </c>
      <c r="F1780" s="782">
        <v>0</v>
      </c>
      <c r="G1780" s="783"/>
      <c r="H1780" s="780">
        <v>0</v>
      </c>
      <c r="I1780" s="922"/>
      <c r="J1780" s="39"/>
      <c r="K1780" s="39"/>
      <c r="L1780" s="39"/>
      <c r="M1780" s="39"/>
    </row>
    <row r="1781" spans="1:13" ht="15" customHeight="1" x14ac:dyDescent="0.2">
      <c r="A1781" s="1311" t="s">
        <v>416</v>
      </c>
      <c r="B1781" s="1053" t="s">
        <v>992</v>
      </c>
      <c r="C1781" s="668" t="s">
        <v>267</v>
      </c>
      <c r="D1781" s="781">
        <v>3206.4</v>
      </c>
      <c r="E1781" s="781">
        <f t="shared" ref="E1781" si="217">E1782+E1783+E1784+E1785</f>
        <v>3206.4</v>
      </c>
      <c r="F1781" s="782">
        <f t="shared" ref="F1781" si="218">E1781/D1781*100</f>
        <v>100</v>
      </c>
      <c r="G1781" s="783"/>
      <c r="H1781" s="781">
        <f t="shared" ref="H1781" si="219">H1782+H1783+H1784+H1785</f>
        <v>3206.4</v>
      </c>
      <c r="I1781" s="920"/>
      <c r="J1781" s="39"/>
      <c r="K1781" s="39"/>
      <c r="L1781" s="39"/>
      <c r="M1781" s="39"/>
    </row>
    <row r="1782" spans="1:13" ht="45" x14ac:dyDescent="0.2">
      <c r="A1782" s="1312"/>
      <c r="B1782" s="1054"/>
      <c r="C1782" s="668" t="s">
        <v>8</v>
      </c>
      <c r="D1782" s="781">
        <v>0</v>
      </c>
      <c r="E1782" s="780">
        <v>0</v>
      </c>
      <c r="F1782" s="782">
        <v>0</v>
      </c>
      <c r="G1782" s="783"/>
      <c r="H1782" s="780">
        <v>0</v>
      </c>
      <c r="I1782" s="921"/>
      <c r="J1782" s="39"/>
      <c r="K1782" s="39"/>
      <c r="L1782" s="39"/>
      <c r="M1782" s="39"/>
    </row>
    <row r="1783" spans="1:13" ht="45" customHeight="1" x14ac:dyDescent="0.2">
      <c r="A1783" s="1312"/>
      <c r="B1783" s="1054"/>
      <c r="C1783" s="668" t="s">
        <v>2</v>
      </c>
      <c r="D1783" s="781">
        <v>0</v>
      </c>
      <c r="E1783" s="780">
        <v>0</v>
      </c>
      <c r="F1783" s="782">
        <v>0</v>
      </c>
      <c r="G1783" s="783"/>
      <c r="H1783" s="780">
        <v>0</v>
      </c>
      <c r="I1783" s="921"/>
      <c r="J1783" s="39"/>
      <c r="K1783" s="39"/>
      <c r="L1783" s="39"/>
      <c r="M1783" s="39"/>
    </row>
    <row r="1784" spans="1:13" ht="45" customHeight="1" x14ac:dyDescent="0.2">
      <c r="A1784" s="1312"/>
      <c r="B1784" s="1054"/>
      <c r="C1784" s="668" t="s">
        <v>3</v>
      </c>
      <c r="D1784" s="781">
        <v>3206.4</v>
      </c>
      <c r="E1784" s="780">
        <v>3206.4</v>
      </c>
      <c r="F1784" s="782">
        <f t="shared" ref="F1784" si="220">E1784/D1784*100</f>
        <v>100</v>
      </c>
      <c r="G1784" s="783"/>
      <c r="H1784" s="780">
        <v>3206.4</v>
      </c>
      <c r="I1784" s="921"/>
      <c r="J1784" s="39"/>
      <c r="K1784" s="39"/>
      <c r="L1784" s="39"/>
      <c r="M1784" s="39"/>
    </row>
    <row r="1785" spans="1:13" x14ac:dyDescent="0.2">
      <c r="A1785" s="1313"/>
      <c r="B1785" s="1055"/>
      <c r="C1785" s="668" t="s">
        <v>97</v>
      </c>
      <c r="D1785" s="781">
        <v>0</v>
      </c>
      <c r="E1785" s="780">
        <v>0</v>
      </c>
      <c r="F1785" s="782">
        <v>0</v>
      </c>
      <c r="G1785" s="783"/>
      <c r="H1785" s="780">
        <v>0</v>
      </c>
      <c r="I1785" s="922"/>
      <c r="J1785" s="39"/>
      <c r="K1785" s="39"/>
      <c r="L1785" s="39"/>
      <c r="M1785" s="39"/>
    </row>
    <row r="1786" spans="1:13" ht="15" customHeight="1" x14ac:dyDescent="0.2">
      <c r="A1786" s="1311" t="s">
        <v>419</v>
      </c>
      <c r="B1786" s="1053" t="s">
        <v>993</v>
      </c>
      <c r="C1786" s="668" t="s">
        <v>267</v>
      </c>
      <c r="D1786" s="781">
        <v>0</v>
      </c>
      <c r="E1786" s="781">
        <f t="shared" ref="E1786" si="221">E1787+E1788+E1789+E1790</f>
        <v>0</v>
      </c>
      <c r="F1786" s="782">
        <v>0</v>
      </c>
      <c r="G1786" s="783"/>
      <c r="H1786" s="781">
        <f t="shared" ref="H1786" si="222">H1787+H1788+H1789+H1790</f>
        <v>0</v>
      </c>
      <c r="I1786" s="920"/>
      <c r="J1786" s="39"/>
      <c r="K1786" s="39"/>
      <c r="L1786" s="39"/>
      <c r="M1786" s="39"/>
    </row>
    <row r="1787" spans="1:13" ht="45" x14ac:dyDescent="0.2">
      <c r="A1787" s="1312"/>
      <c r="B1787" s="1054"/>
      <c r="C1787" s="668" t="s">
        <v>8</v>
      </c>
      <c r="D1787" s="781">
        <v>0</v>
      </c>
      <c r="E1787" s="780">
        <v>0</v>
      </c>
      <c r="F1787" s="782">
        <v>0</v>
      </c>
      <c r="G1787" s="783"/>
      <c r="H1787" s="780">
        <v>0</v>
      </c>
      <c r="I1787" s="921"/>
      <c r="J1787" s="39"/>
      <c r="K1787" s="39"/>
      <c r="L1787" s="39"/>
      <c r="M1787" s="39"/>
    </row>
    <row r="1788" spans="1:13" ht="45" customHeight="1" x14ac:dyDescent="0.2">
      <c r="A1788" s="1312"/>
      <c r="B1788" s="1054"/>
      <c r="C1788" s="668" t="s">
        <v>2</v>
      </c>
      <c r="D1788" s="781">
        <v>0</v>
      </c>
      <c r="E1788" s="780">
        <v>0</v>
      </c>
      <c r="F1788" s="782">
        <v>0</v>
      </c>
      <c r="G1788" s="783"/>
      <c r="H1788" s="780">
        <v>0</v>
      </c>
      <c r="I1788" s="921"/>
      <c r="J1788" s="39"/>
      <c r="K1788" s="39"/>
      <c r="L1788" s="39"/>
      <c r="M1788" s="39"/>
    </row>
    <row r="1789" spans="1:13" ht="45" customHeight="1" x14ac:dyDescent="0.2">
      <c r="A1789" s="1312"/>
      <c r="B1789" s="1054"/>
      <c r="C1789" s="668" t="s">
        <v>3</v>
      </c>
      <c r="D1789" s="781">
        <v>0</v>
      </c>
      <c r="E1789" s="780">
        <v>0</v>
      </c>
      <c r="F1789" s="782">
        <v>0</v>
      </c>
      <c r="G1789" s="783"/>
      <c r="H1789" s="780">
        <v>0</v>
      </c>
      <c r="I1789" s="921"/>
      <c r="J1789" s="39"/>
      <c r="K1789" s="39"/>
      <c r="L1789" s="39"/>
      <c r="M1789" s="39"/>
    </row>
    <row r="1790" spans="1:13" x14ac:dyDescent="0.2">
      <c r="A1790" s="1313"/>
      <c r="B1790" s="1055"/>
      <c r="C1790" s="668" t="s">
        <v>97</v>
      </c>
      <c r="D1790" s="781">
        <v>0</v>
      </c>
      <c r="E1790" s="780">
        <v>0</v>
      </c>
      <c r="F1790" s="782">
        <v>0</v>
      </c>
      <c r="G1790" s="783"/>
      <c r="H1790" s="780">
        <v>0</v>
      </c>
      <c r="I1790" s="922"/>
      <c r="J1790" s="39"/>
      <c r="K1790" s="39"/>
      <c r="L1790" s="39"/>
      <c r="M1790" s="39"/>
    </row>
    <row r="1791" spans="1:13" ht="15" customHeight="1" x14ac:dyDescent="0.2">
      <c r="A1791" s="1311" t="s">
        <v>421</v>
      </c>
      <c r="B1791" s="1161" t="s">
        <v>1327</v>
      </c>
      <c r="C1791" s="668" t="s">
        <v>267</v>
      </c>
      <c r="D1791" s="781">
        <f>SUM(D1792:D1795)</f>
        <v>1500</v>
      </c>
      <c r="E1791" s="781">
        <f t="shared" ref="E1791" si="223">E1792+E1793+E1794+E1795</f>
        <v>1500</v>
      </c>
      <c r="F1791" s="782">
        <f t="shared" ref="F1791" si="224">E1791/D1791*100</f>
        <v>100</v>
      </c>
      <c r="G1791" s="783"/>
      <c r="H1791" s="781">
        <f t="shared" ref="H1791" si="225">H1792+H1793+H1794+H1795</f>
        <v>1500</v>
      </c>
      <c r="I1791" s="665"/>
      <c r="J1791" s="39"/>
      <c r="K1791" s="39"/>
      <c r="L1791" s="39"/>
      <c r="M1791" s="39"/>
    </row>
    <row r="1792" spans="1:13" ht="45" x14ac:dyDescent="0.2">
      <c r="A1792" s="1312"/>
      <c r="B1792" s="1162"/>
      <c r="C1792" s="668" t="s">
        <v>8</v>
      </c>
      <c r="D1792" s="781">
        <v>0</v>
      </c>
      <c r="E1792" s="780">
        <v>0</v>
      </c>
      <c r="F1792" s="782">
        <v>0</v>
      </c>
      <c r="G1792" s="783"/>
      <c r="H1792" s="780">
        <v>0</v>
      </c>
      <c r="I1792" s="666"/>
      <c r="J1792" s="39"/>
      <c r="K1792" s="39"/>
      <c r="L1792" s="39"/>
      <c r="M1792" s="39"/>
    </row>
    <row r="1793" spans="1:13" ht="45" x14ac:dyDescent="0.2">
      <c r="A1793" s="1312"/>
      <c r="B1793" s="1162"/>
      <c r="C1793" s="668" t="s">
        <v>2</v>
      </c>
      <c r="D1793" s="781">
        <v>0</v>
      </c>
      <c r="E1793" s="780">
        <v>0</v>
      </c>
      <c r="F1793" s="782">
        <v>0</v>
      </c>
      <c r="G1793" s="783"/>
      <c r="H1793" s="780">
        <v>0</v>
      </c>
      <c r="I1793" s="666"/>
      <c r="J1793" s="39"/>
      <c r="K1793" s="39"/>
      <c r="L1793" s="39"/>
      <c r="M1793" s="39"/>
    </row>
    <row r="1794" spans="1:13" ht="45" x14ac:dyDescent="0.2">
      <c r="A1794" s="1312"/>
      <c r="B1794" s="1162"/>
      <c r="C1794" s="668" t="s">
        <v>3</v>
      </c>
      <c r="D1794" s="781">
        <v>1500</v>
      </c>
      <c r="E1794" s="780">
        <v>1500</v>
      </c>
      <c r="F1794" s="782">
        <f t="shared" ref="F1794" si="226">E1794/D1794*100</f>
        <v>100</v>
      </c>
      <c r="G1794" s="783"/>
      <c r="H1794" s="780">
        <v>1500</v>
      </c>
      <c r="I1794" s="666"/>
      <c r="J1794" s="39"/>
      <c r="K1794" s="39"/>
      <c r="L1794" s="39"/>
      <c r="M1794" s="39"/>
    </row>
    <row r="1795" spans="1:13" x14ac:dyDescent="0.2">
      <c r="A1795" s="1313"/>
      <c r="B1795" s="1163"/>
      <c r="C1795" s="668" t="s">
        <v>97</v>
      </c>
      <c r="D1795" s="781">
        <v>0</v>
      </c>
      <c r="E1795" s="780">
        <v>0</v>
      </c>
      <c r="F1795" s="782">
        <v>0</v>
      </c>
      <c r="G1795" s="783"/>
      <c r="H1795" s="780">
        <v>0</v>
      </c>
      <c r="I1795" s="667"/>
      <c r="J1795" s="39"/>
      <c r="K1795" s="39"/>
      <c r="L1795" s="39"/>
      <c r="M1795" s="39"/>
    </row>
    <row r="1796" spans="1:13" x14ac:dyDescent="0.2">
      <c r="A1796" s="876" t="s">
        <v>422</v>
      </c>
      <c r="B1796" s="1161" t="s">
        <v>1328</v>
      </c>
      <c r="C1796" s="668" t="s">
        <v>267</v>
      </c>
      <c r="D1796" s="781">
        <f>SUM(D1797:D1800)</f>
        <v>960</v>
      </c>
      <c r="E1796" s="781">
        <f t="shared" ref="E1796" si="227">E1797+E1798+E1799+E1800</f>
        <v>960</v>
      </c>
      <c r="F1796" s="782">
        <f t="shared" ref="F1796" si="228">E1796/D1796*100</f>
        <v>100</v>
      </c>
      <c r="G1796" s="783"/>
      <c r="H1796" s="781">
        <f t="shared" ref="H1796" si="229">H1797+H1798+H1799+H1800</f>
        <v>960</v>
      </c>
      <c r="I1796" s="665"/>
      <c r="J1796" s="39"/>
      <c r="K1796" s="39"/>
      <c r="L1796" s="39"/>
      <c r="M1796" s="39"/>
    </row>
    <row r="1797" spans="1:13" ht="45" x14ac:dyDescent="0.2">
      <c r="A1797" s="876"/>
      <c r="B1797" s="1162"/>
      <c r="C1797" s="668" t="s">
        <v>8</v>
      </c>
      <c r="D1797" s="781">
        <v>0</v>
      </c>
      <c r="E1797" s="780">
        <v>0</v>
      </c>
      <c r="F1797" s="782">
        <v>0</v>
      </c>
      <c r="G1797" s="783"/>
      <c r="H1797" s="780">
        <v>0</v>
      </c>
      <c r="I1797" s="666"/>
      <c r="J1797" s="39"/>
      <c r="K1797" s="39"/>
      <c r="L1797" s="39"/>
      <c r="M1797" s="39"/>
    </row>
    <row r="1798" spans="1:13" ht="45" x14ac:dyDescent="0.2">
      <c r="A1798" s="876"/>
      <c r="B1798" s="1162"/>
      <c r="C1798" s="668" t="s">
        <v>2</v>
      </c>
      <c r="D1798" s="781">
        <v>0</v>
      </c>
      <c r="E1798" s="780">
        <v>0</v>
      </c>
      <c r="F1798" s="782">
        <v>0</v>
      </c>
      <c r="G1798" s="783"/>
      <c r="H1798" s="780">
        <v>0</v>
      </c>
      <c r="I1798" s="666"/>
      <c r="J1798" s="39"/>
      <c r="K1798" s="39"/>
      <c r="L1798" s="39"/>
      <c r="M1798" s="39"/>
    </row>
    <row r="1799" spans="1:13" ht="45" x14ac:dyDescent="0.2">
      <c r="A1799" s="876"/>
      <c r="B1799" s="1162"/>
      <c r="C1799" s="668" t="s">
        <v>3</v>
      </c>
      <c r="D1799" s="781">
        <v>960</v>
      </c>
      <c r="E1799" s="780">
        <v>960</v>
      </c>
      <c r="F1799" s="782">
        <f t="shared" ref="F1799" si="230">E1799/D1799*100</f>
        <v>100</v>
      </c>
      <c r="G1799" s="783"/>
      <c r="H1799" s="780">
        <v>960</v>
      </c>
      <c r="I1799" s="666"/>
      <c r="J1799" s="39"/>
      <c r="K1799" s="39"/>
      <c r="L1799" s="39"/>
      <c r="M1799" s="39"/>
    </row>
    <row r="1800" spans="1:13" x14ac:dyDescent="0.2">
      <c r="A1800" s="876"/>
      <c r="B1800" s="1163"/>
      <c r="C1800" s="668" t="s">
        <v>97</v>
      </c>
      <c r="D1800" s="781">
        <v>0</v>
      </c>
      <c r="E1800" s="780">
        <v>0</v>
      </c>
      <c r="F1800" s="782">
        <v>0</v>
      </c>
      <c r="G1800" s="783"/>
      <c r="H1800" s="780">
        <v>0</v>
      </c>
      <c r="I1800" s="667"/>
      <c r="J1800" s="39"/>
      <c r="K1800" s="39"/>
      <c r="L1800" s="39"/>
      <c r="M1800" s="39"/>
    </row>
    <row r="1801" spans="1:13" x14ac:dyDescent="0.2">
      <c r="A1801" s="876" t="s">
        <v>425</v>
      </c>
      <c r="B1801" s="1053" t="s">
        <v>1329</v>
      </c>
      <c r="C1801" s="668" t="s">
        <v>267</v>
      </c>
      <c r="D1801" s="781">
        <f>SUM(D1802:D1805)</f>
        <v>491.2</v>
      </c>
      <c r="E1801" s="781">
        <f t="shared" ref="E1801" si="231">E1802+E1803+E1804+E1805</f>
        <v>491.2</v>
      </c>
      <c r="F1801" s="782">
        <f t="shared" ref="F1801" si="232">E1801/D1801*100</f>
        <v>100</v>
      </c>
      <c r="G1801" s="783"/>
      <c r="H1801" s="781">
        <f t="shared" ref="H1801" si="233">H1802+H1803+H1804+H1805</f>
        <v>491.2</v>
      </c>
      <c r="I1801" s="665"/>
      <c r="J1801" s="39"/>
      <c r="K1801" s="39"/>
      <c r="L1801" s="39"/>
      <c r="M1801" s="39"/>
    </row>
    <row r="1802" spans="1:13" ht="45" x14ac:dyDescent="0.2">
      <c r="A1802" s="876"/>
      <c r="B1802" s="1054"/>
      <c r="C1802" s="668" t="s">
        <v>8</v>
      </c>
      <c r="D1802" s="781">
        <v>0</v>
      </c>
      <c r="E1802" s="780">
        <v>0</v>
      </c>
      <c r="F1802" s="782">
        <v>0</v>
      </c>
      <c r="G1802" s="783"/>
      <c r="H1802" s="780">
        <v>0</v>
      </c>
      <c r="I1802" s="666"/>
      <c r="J1802" s="39"/>
      <c r="K1802" s="39"/>
      <c r="L1802" s="39"/>
      <c r="M1802" s="39"/>
    </row>
    <row r="1803" spans="1:13" ht="45" x14ac:dyDescent="0.2">
      <c r="A1803" s="876"/>
      <c r="B1803" s="1054"/>
      <c r="C1803" s="668" t="s">
        <v>2</v>
      </c>
      <c r="D1803" s="781">
        <v>0</v>
      </c>
      <c r="E1803" s="780">
        <v>0</v>
      </c>
      <c r="F1803" s="782">
        <v>0</v>
      </c>
      <c r="G1803" s="783"/>
      <c r="H1803" s="780">
        <v>0</v>
      </c>
      <c r="I1803" s="666"/>
      <c r="J1803" s="39"/>
      <c r="K1803" s="39"/>
      <c r="L1803" s="39"/>
      <c r="M1803" s="39"/>
    </row>
    <row r="1804" spans="1:13" ht="45" x14ac:dyDescent="0.2">
      <c r="A1804" s="876"/>
      <c r="B1804" s="1054"/>
      <c r="C1804" s="668" t="s">
        <v>3</v>
      </c>
      <c r="D1804" s="781">
        <v>491.2</v>
      </c>
      <c r="E1804" s="780">
        <v>491.2</v>
      </c>
      <c r="F1804" s="782">
        <f t="shared" ref="F1804" si="234">E1804/D1804*100</f>
        <v>100</v>
      </c>
      <c r="G1804" s="783"/>
      <c r="H1804" s="780">
        <v>491.2</v>
      </c>
      <c r="I1804" s="666"/>
      <c r="J1804" s="39"/>
      <c r="K1804" s="39"/>
      <c r="L1804" s="39"/>
      <c r="M1804" s="39"/>
    </row>
    <row r="1805" spans="1:13" x14ac:dyDescent="0.2">
      <c r="A1805" s="876"/>
      <c r="B1805" s="1055"/>
      <c r="C1805" s="668" t="s">
        <v>97</v>
      </c>
      <c r="D1805" s="781">
        <v>0</v>
      </c>
      <c r="E1805" s="780">
        <v>0</v>
      </c>
      <c r="F1805" s="782">
        <v>0</v>
      </c>
      <c r="G1805" s="783"/>
      <c r="H1805" s="780">
        <v>0</v>
      </c>
      <c r="I1805" s="667"/>
      <c r="J1805" s="39"/>
      <c r="K1805" s="39"/>
      <c r="L1805" s="39"/>
      <c r="M1805" s="39"/>
    </row>
    <row r="1806" spans="1:13" x14ac:dyDescent="0.2">
      <c r="A1806" s="876" t="s">
        <v>427</v>
      </c>
      <c r="B1806" s="1053" t="s">
        <v>1330</v>
      </c>
      <c r="C1806" s="668" t="s">
        <v>267</v>
      </c>
      <c r="D1806" s="781">
        <f>SUM(D1807:D1810)</f>
        <v>94</v>
      </c>
      <c r="E1806" s="781">
        <f t="shared" ref="E1806" si="235">E1807+E1808+E1809+E1810</f>
        <v>0</v>
      </c>
      <c r="F1806" s="782">
        <f t="shared" ref="F1806" si="236">E1806/D1806*100</f>
        <v>0</v>
      </c>
      <c r="G1806" s="783"/>
      <c r="H1806" s="781">
        <f t="shared" ref="H1806" si="237">H1807+H1808+H1809+H1810</f>
        <v>0</v>
      </c>
      <c r="I1806" s="665"/>
      <c r="J1806" s="39"/>
      <c r="K1806" s="39"/>
      <c r="L1806" s="39"/>
      <c r="M1806" s="39"/>
    </row>
    <row r="1807" spans="1:13" ht="45" x14ac:dyDescent="0.2">
      <c r="A1807" s="876"/>
      <c r="B1807" s="1054"/>
      <c r="C1807" s="668" t="s">
        <v>8</v>
      </c>
      <c r="D1807" s="781">
        <v>0</v>
      </c>
      <c r="E1807" s="780">
        <v>0</v>
      </c>
      <c r="F1807" s="782">
        <v>0</v>
      </c>
      <c r="G1807" s="783"/>
      <c r="H1807" s="780">
        <v>0</v>
      </c>
      <c r="I1807" s="666"/>
      <c r="J1807" s="39"/>
      <c r="K1807" s="39"/>
      <c r="L1807" s="39"/>
      <c r="M1807" s="39"/>
    </row>
    <row r="1808" spans="1:13" ht="45" x14ac:dyDescent="0.2">
      <c r="A1808" s="876"/>
      <c r="B1808" s="1054"/>
      <c r="C1808" s="668" t="s">
        <v>2</v>
      </c>
      <c r="D1808" s="781">
        <v>94</v>
      </c>
      <c r="E1808" s="780">
        <v>0</v>
      </c>
      <c r="F1808" s="782">
        <v>0</v>
      </c>
      <c r="G1808" s="783"/>
      <c r="H1808" s="780">
        <v>0</v>
      </c>
      <c r="I1808" s="666"/>
      <c r="J1808" s="39"/>
      <c r="K1808" s="39"/>
      <c r="L1808" s="39"/>
      <c r="M1808" s="39"/>
    </row>
    <row r="1809" spans="1:13" ht="45" x14ac:dyDescent="0.2">
      <c r="A1809" s="876"/>
      <c r="B1809" s="1054"/>
      <c r="C1809" s="668" t="s">
        <v>3</v>
      </c>
      <c r="D1809" s="781">
        <v>0</v>
      </c>
      <c r="E1809" s="780">
        <v>0</v>
      </c>
      <c r="F1809" s="782">
        <v>0</v>
      </c>
      <c r="G1809" s="783"/>
      <c r="H1809" s="780">
        <v>0</v>
      </c>
      <c r="I1809" s="666"/>
      <c r="J1809" s="39"/>
      <c r="K1809" s="39"/>
      <c r="L1809" s="39"/>
      <c r="M1809" s="39"/>
    </row>
    <row r="1810" spans="1:13" x14ac:dyDescent="0.2">
      <c r="A1810" s="876"/>
      <c r="B1810" s="1055"/>
      <c r="C1810" s="668" t="s">
        <v>97</v>
      </c>
      <c r="D1810" s="781">
        <v>0</v>
      </c>
      <c r="E1810" s="780">
        <v>0</v>
      </c>
      <c r="F1810" s="782">
        <v>0</v>
      </c>
      <c r="G1810" s="783"/>
      <c r="H1810" s="780">
        <v>0</v>
      </c>
      <c r="I1810" s="667"/>
      <c r="J1810" s="39"/>
      <c r="K1810" s="39"/>
      <c r="L1810" s="39"/>
      <c r="M1810" s="39"/>
    </row>
    <row r="1811" spans="1:13" ht="15" customHeight="1" x14ac:dyDescent="0.2">
      <c r="A1811" s="1052" t="s">
        <v>608</v>
      </c>
      <c r="B1811" s="899" t="s">
        <v>994</v>
      </c>
      <c r="C1811" s="668" t="s">
        <v>267</v>
      </c>
      <c r="D1811" s="781">
        <f>D1816+D1821</f>
        <v>150865.1</v>
      </c>
      <c r="E1811" s="781">
        <f>E1816+E1821</f>
        <v>665.1</v>
      </c>
      <c r="F1811" s="782">
        <f>E1811/D1811*100</f>
        <v>0.44085742825875568</v>
      </c>
      <c r="G1811" s="783"/>
      <c r="H1811" s="781">
        <f>H1816+H1821</f>
        <v>665.1</v>
      </c>
      <c r="I1811" s="212"/>
      <c r="J1811" s="39"/>
      <c r="K1811" s="39"/>
      <c r="L1811" s="39"/>
      <c r="M1811" s="39"/>
    </row>
    <row r="1812" spans="1:13" ht="45" x14ac:dyDescent="0.2">
      <c r="A1812" s="1052"/>
      <c r="B1812" s="899"/>
      <c r="C1812" s="668" t="s">
        <v>8</v>
      </c>
      <c r="D1812" s="781">
        <f t="shared" ref="D1812:E1815" si="238">D1817+D1822</f>
        <v>48450</v>
      </c>
      <c r="E1812" s="781">
        <f t="shared" si="238"/>
        <v>0</v>
      </c>
      <c r="F1812" s="782">
        <v>0</v>
      </c>
      <c r="G1812" s="783"/>
      <c r="H1812" s="781">
        <f t="shared" ref="H1812:H1815" si="239">H1817+H1822</f>
        <v>0</v>
      </c>
      <c r="I1812" s="212"/>
      <c r="J1812" s="39"/>
      <c r="K1812" s="39"/>
      <c r="L1812" s="39"/>
      <c r="M1812" s="39"/>
    </row>
    <row r="1813" spans="1:13" ht="45" customHeight="1" x14ac:dyDescent="0.2">
      <c r="A1813" s="1052"/>
      <c r="B1813" s="899"/>
      <c r="C1813" s="668" t="s">
        <v>2</v>
      </c>
      <c r="D1813" s="781">
        <f t="shared" si="238"/>
        <v>94050</v>
      </c>
      <c r="E1813" s="781">
        <f t="shared" si="238"/>
        <v>0</v>
      </c>
      <c r="F1813" s="782">
        <v>0</v>
      </c>
      <c r="G1813" s="783"/>
      <c r="H1813" s="781">
        <f t="shared" si="239"/>
        <v>0</v>
      </c>
      <c r="I1813" s="212"/>
      <c r="J1813" s="39"/>
      <c r="K1813" s="39"/>
      <c r="L1813" s="39"/>
      <c r="M1813" s="39"/>
    </row>
    <row r="1814" spans="1:13" ht="45" customHeight="1" x14ac:dyDescent="0.2">
      <c r="A1814" s="1052"/>
      <c r="B1814" s="899"/>
      <c r="C1814" s="668" t="s">
        <v>3</v>
      </c>
      <c r="D1814" s="781">
        <f t="shared" si="238"/>
        <v>8365.1</v>
      </c>
      <c r="E1814" s="781">
        <f t="shared" si="238"/>
        <v>665.1</v>
      </c>
      <c r="F1814" s="782">
        <f>E1814/D1814*100</f>
        <v>7.950891202735173</v>
      </c>
      <c r="G1814" s="783"/>
      <c r="H1814" s="781">
        <f t="shared" si="239"/>
        <v>665.1</v>
      </c>
      <c r="I1814" s="212"/>
      <c r="J1814" s="39"/>
      <c r="K1814" s="39"/>
      <c r="L1814" s="39"/>
      <c r="M1814" s="39"/>
    </row>
    <row r="1815" spans="1:13" x14ac:dyDescent="0.2">
      <c r="A1815" s="1052"/>
      <c r="B1815" s="899"/>
      <c r="C1815" s="668" t="s">
        <v>97</v>
      </c>
      <c r="D1815" s="781">
        <f t="shared" si="238"/>
        <v>0</v>
      </c>
      <c r="E1815" s="781">
        <f t="shared" si="238"/>
        <v>0</v>
      </c>
      <c r="F1815" s="782">
        <v>0</v>
      </c>
      <c r="G1815" s="783"/>
      <c r="H1815" s="781">
        <f t="shared" si="239"/>
        <v>0</v>
      </c>
      <c r="I1815" s="212"/>
      <c r="J1815" s="39"/>
      <c r="K1815" s="39"/>
      <c r="L1815" s="39"/>
      <c r="M1815" s="39"/>
    </row>
    <row r="1816" spans="1:13" ht="15" customHeight="1" x14ac:dyDescent="0.2">
      <c r="A1816" s="876" t="s">
        <v>15</v>
      </c>
      <c r="B1816" s="899" t="s">
        <v>995</v>
      </c>
      <c r="C1816" s="668" t="s">
        <v>267</v>
      </c>
      <c r="D1816" s="781">
        <v>8365.1</v>
      </c>
      <c r="E1816" s="781">
        <f t="shared" ref="E1816" si="240">E1817+E1818+E1819+E1820</f>
        <v>665.1</v>
      </c>
      <c r="F1816" s="782">
        <f t="shared" ref="F1816" si="241">E1816/D1816*100</f>
        <v>7.950891202735173</v>
      </c>
      <c r="G1816" s="783"/>
      <c r="H1816" s="781">
        <f t="shared" ref="H1816" si="242">H1817+H1818+H1819+H1820</f>
        <v>665.1</v>
      </c>
      <c r="I1816" s="1613" t="s">
        <v>1331</v>
      </c>
      <c r="J1816" s="39"/>
      <c r="K1816" s="39"/>
      <c r="L1816" s="39"/>
      <c r="M1816" s="39"/>
    </row>
    <row r="1817" spans="1:13" ht="45" x14ac:dyDescent="0.2">
      <c r="A1817" s="876"/>
      <c r="B1817" s="899"/>
      <c r="C1817" s="668" t="s">
        <v>8</v>
      </c>
      <c r="D1817" s="781">
        <v>0</v>
      </c>
      <c r="E1817" s="780">
        <v>0</v>
      </c>
      <c r="F1817" s="782">
        <v>0</v>
      </c>
      <c r="G1817" s="783"/>
      <c r="H1817" s="780">
        <v>0</v>
      </c>
      <c r="I1817" s="1614"/>
      <c r="J1817" s="39"/>
      <c r="K1817" s="39"/>
      <c r="L1817" s="39"/>
      <c r="M1817" s="39"/>
    </row>
    <row r="1818" spans="1:13" ht="45" customHeight="1" x14ac:dyDescent="0.2">
      <c r="A1818" s="876"/>
      <c r="B1818" s="899"/>
      <c r="C1818" s="668" t="s">
        <v>2</v>
      </c>
      <c r="D1818" s="781">
        <v>0</v>
      </c>
      <c r="E1818" s="780">
        <v>0</v>
      </c>
      <c r="F1818" s="782">
        <v>0</v>
      </c>
      <c r="G1818" s="783"/>
      <c r="H1818" s="780">
        <v>0</v>
      </c>
      <c r="I1818" s="1614"/>
      <c r="J1818" s="39"/>
      <c r="K1818" s="39"/>
      <c r="L1818" s="39"/>
      <c r="M1818" s="39"/>
    </row>
    <row r="1819" spans="1:13" ht="45" customHeight="1" x14ac:dyDescent="0.2">
      <c r="A1819" s="876"/>
      <c r="B1819" s="899"/>
      <c r="C1819" s="668" t="s">
        <v>3</v>
      </c>
      <c r="D1819" s="781">
        <v>8365.1</v>
      </c>
      <c r="E1819" s="780">
        <v>665.1</v>
      </c>
      <c r="F1819" s="782">
        <f t="shared" ref="F1819" si="243">E1819/D1819*100</f>
        <v>7.950891202735173</v>
      </c>
      <c r="G1819" s="783"/>
      <c r="H1819" s="780">
        <v>665.1</v>
      </c>
      <c r="I1819" s="1614"/>
      <c r="J1819" s="39"/>
      <c r="K1819" s="39"/>
      <c r="L1819" s="39"/>
      <c r="M1819" s="39"/>
    </row>
    <row r="1820" spans="1:13" ht="18" customHeight="1" x14ac:dyDescent="0.2">
      <c r="A1820" s="876"/>
      <c r="B1820" s="899"/>
      <c r="C1820" s="668" t="s">
        <v>97</v>
      </c>
      <c r="D1820" s="781">
        <v>0</v>
      </c>
      <c r="E1820" s="780">
        <v>0</v>
      </c>
      <c r="F1820" s="782">
        <v>0</v>
      </c>
      <c r="G1820" s="783"/>
      <c r="H1820" s="780">
        <v>0</v>
      </c>
      <c r="I1820" s="1615"/>
      <c r="J1820" s="39"/>
      <c r="K1820" s="39"/>
      <c r="L1820" s="39"/>
      <c r="M1820" s="39"/>
    </row>
    <row r="1821" spans="1:13" ht="18" customHeight="1" x14ac:dyDescent="0.2">
      <c r="A1821" s="876" t="s">
        <v>59</v>
      </c>
      <c r="B1821" s="899" t="s">
        <v>996</v>
      </c>
      <c r="C1821" s="668" t="s">
        <v>267</v>
      </c>
      <c r="D1821" s="781">
        <f>SUM(D1822:D1825)</f>
        <v>142500</v>
      </c>
      <c r="E1821" s="781">
        <f t="shared" ref="E1821" si="244">E1822+E1823+E1824+E1825</f>
        <v>0</v>
      </c>
      <c r="F1821" s="782">
        <f t="shared" ref="F1821" si="245">E1821/D1821*100</f>
        <v>0</v>
      </c>
      <c r="G1821" s="783"/>
      <c r="H1821" s="781">
        <f t="shared" ref="H1821" si="246">H1822+H1823+H1824+H1825</f>
        <v>0</v>
      </c>
      <c r="I1821" s="1613" t="s">
        <v>1331</v>
      </c>
      <c r="J1821" s="39"/>
      <c r="K1821" s="39"/>
      <c r="L1821" s="39"/>
      <c r="M1821" s="39"/>
    </row>
    <row r="1822" spans="1:13" ht="48" customHeight="1" x14ac:dyDescent="0.2">
      <c r="A1822" s="876"/>
      <c r="B1822" s="899"/>
      <c r="C1822" s="668" t="s">
        <v>8</v>
      </c>
      <c r="D1822" s="781">
        <v>48450</v>
      </c>
      <c r="E1822" s="780">
        <v>0</v>
      </c>
      <c r="F1822" s="782">
        <v>0</v>
      </c>
      <c r="G1822" s="783"/>
      <c r="H1822" s="780">
        <v>0</v>
      </c>
      <c r="I1822" s="1614"/>
      <c r="J1822" s="39"/>
      <c r="K1822" s="39"/>
      <c r="L1822" s="39"/>
      <c r="M1822" s="39"/>
    </row>
    <row r="1823" spans="1:13" ht="45.75" customHeight="1" x14ac:dyDescent="0.2">
      <c r="A1823" s="876"/>
      <c r="B1823" s="899"/>
      <c r="C1823" s="668" t="s">
        <v>2</v>
      </c>
      <c r="D1823" s="781">
        <v>94050</v>
      </c>
      <c r="E1823" s="780">
        <v>0</v>
      </c>
      <c r="F1823" s="782">
        <v>0</v>
      </c>
      <c r="G1823" s="783"/>
      <c r="H1823" s="780">
        <v>0</v>
      </c>
      <c r="I1823" s="1614"/>
      <c r="J1823" s="39"/>
      <c r="K1823" s="39"/>
      <c r="L1823" s="39"/>
      <c r="M1823" s="39"/>
    </row>
    <row r="1824" spans="1:13" ht="56.25" customHeight="1" x14ac:dyDescent="0.2">
      <c r="A1824" s="876"/>
      <c r="B1824" s="899"/>
      <c r="C1824" s="668" t="s">
        <v>3</v>
      </c>
      <c r="D1824" s="781">
        <v>0</v>
      </c>
      <c r="E1824" s="780">
        <v>0</v>
      </c>
      <c r="F1824" s="782">
        <v>0</v>
      </c>
      <c r="G1824" s="783"/>
      <c r="H1824" s="780">
        <v>0</v>
      </c>
      <c r="I1824" s="1614"/>
      <c r="J1824" s="39"/>
      <c r="K1824" s="39"/>
      <c r="L1824" s="39"/>
      <c r="M1824" s="39"/>
    </row>
    <row r="1825" spans="1:13" ht="18" customHeight="1" x14ac:dyDescent="0.2">
      <c r="A1825" s="876"/>
      <c r="B1825" s="899"/>
      <c r="C1825" s="668" t="s">
        <v>97</v>
      </c>
      <c r="D1825" s="781">
        <v>0</v>
      </c>
      <c r="E1825" s="780">
        <v>0</v>
      </c>
      <c r="F1825" s="782">
        <v>0</v>
      </c>
      <c r="G1825" s="783"/>
      <c r="H1825" s="780">
        <v>0</v>
      </c>
      <c r="I1825" s="1615"/>
      <c r="J1825" s="39"/>
      <c r="K1825" s="39"/>
      <c r="L1825" s="39"/>
      <c r="M1825" s="39"/>
    </row>
    <row r="1826" spans="1:13" ht="48" customHeight="1" x14ac:dyDescent="0.2">
      <c r="A1826" s="889" t="s">
        <v>383</v>
      </c>
      <c r="B1826" s="890"/>
      <c r="C1826" s="890"/>
      <c r="D1826" s="890"/>
      <c r="E1826" s="890"/>
      <c r="F1826" s="890"/>
      <c r="G1826" s="890"/>
      <c r="H1826" s="890"/>
      <c r="I1826" s="891"/>
      <c r="J1826" s="39"/>
      <c r="K1826" s="39"/>
      <c r="L1826" s="39"/>
      <c r="M1826" s="39"/>
    </row>
    <row r="1827" spans="1:13" ht="15" customHeight="1" x14ac:dyDescent="0.2">
      <c r="A1827" s="892"/>
      <c r="B1827" s="916" t="s">
        <v>54</v>
      </c>
      <c r="C1827" s="672" t="s">
        <v>267</v>
      </c>
      <c r="D1827" s="770">
        <f>D1832+D2070+D2130</f>
        <v>594639.81000000006</v>
      </c>
      <c r="E1827" s="770">
        <f>E1832+E2070+E2130</f>
        <v>84491.249999999985</v>
      </c>
      <c r="F1827" s="777">
        <f>E1827/D1827*100</f>
        <v>14.208811549297376</v>
      </c>
      <c r="G1827" s="778"/>
      <c r="H1827" s="770">
        <f>H1832+H2070+H2130</f>
        <v>54420.05</v>
      </c>
      <c r="I1827" s="211"/>
      <c r="J1827" s="39"/>
      <c r="K1827" s="39"/>
      <c r="L1827" s="39"/>
      <c r="M1827" s="39"/>
    </row>
    <row r="1828" spans="1:13" ht="42.75" x14ac:dyDescent="0.2">
      <c r="A1828" s="893"/>
      <c r="B1828" s="916"/>
      <c r="C1828" s="672" t="s">
        <v>8</v>
      </c>
      <c r="D1828" s="770">
        <f>D1833+D2071+D2131</f>
        <v>-1.13686837721616E-13</v>
      </c>
      <c r="E1828" s="770">
        <f>E1833+E2071+E2131</f>
        <v>-1.13686837721616E-13</v>
      </c>
      <c r="F1828" s="777">
        <v>0</v>
      </c>
      <c r="G1828" s="778"/>
      <c r="H1828" s="770">
        <f>H1833+H2071+H2131</f>
        <v>-1.13686837721616E-13</v>
      </c>
      <c r="I1828" s="211"/>
      <c r="J1828" s="39"/>
      <c r="K1828" s="39"/>
      <c r="L1828" s="39"/>
      <c r="M1828" s="39"/>
    </row>
    <row r="1829" spans="1:13" ht="57" x14ac:dyDescent="0.2">
      <c r="A1829" s="893"/>
      <c r="B1829" s="916"/>
      <c r="C1829" s="672" t="s">
        <v>2</v>
      </c>
      <c r="D1829" s="770">
        <f t="shared" ref="D1829:E1831" si="247">D1834+D2072+D2132</f>
        <v>36229</v>
      </c>
      <c r="E1829" s="770">
        <f t="shared" si="247"/>
        <v>5921.1</v>
      </c>
      <c r="F1829" s="777">
        <v>0</v>
      </c>
      <c r="G1829" s="778"/>
      <c r="H1829" s="770">
        <f t="shared" ref="H1829:H1831" si="248">H1834+H2072+H2132</f>
        <v>5921.1</v>
      </c>
      <c r="I1829" s="211"/>
      <c r="J1829" s="39"/>
      <c r="K1829" s="39"/>
      <c r="L1829" s="39"/>
      <c r="M1829" s="39"/>
    </row>
    <row r="1830" spans="1:13" ht="71.25" x14ac:dyDescent="0.2">
      <c r="A1830" s="893"/>
      <c r="B1830" s="916"/>
      <c r="C1830" s="672" t="s">
        <v>3</v>
      </c>
      <c r="D1830" s="770">
        <f t="shared" si="247"/>
        <v>269754.89</v>
      </c>
      <c r="E1830" s="770">
        <f t="shared" si="247"/>
        <v>78388.999999999985</v>
      </c>
      <c r="F1830" s="777">
        <f>E1830/D1830*100</f>
        <v>29.059343465469702</v>
      </c>
      <c r="G1830" s="778"/>
      <c r="H1830" s="770">
        <f t="shared" si="248"/>
        <v>48317.8</v>
      </c>
      <c r="I1830" s="211"/>
      <c r="J1830" s="39"/>
      <c r="K1830" s="39"/>
      <c r="L1830" s="39"/>
      <c r="M1830" s="39"/>
    </row>
    <row r="1831" spans="1:13" ht="28.5" x14ac:dyDescent="0.2">
      <c r="A1831" s="894"/>
      <c r="B1831" s="916"/>
      <c r="C1831" s="672" t="s">
        <v>97</v>
      </c>
      <c r="D1831" s="770">
        <f t="shared" si="247"/>
        <v>288655.92</v>
      </c>
      <c r="E1831" s="770">
        <f t="shared" si="247"/>
        <v>181.15</v>
      </c>
      <c r="F1831" s="777">
        <f>E1831/D1831*100</f>
        <v>6.2756377904877203E-2</v>
      </c>
      <c r="G1831" s="778"/>
      <c r="H1831" s="770">
        <f t="shared" si="248"/>
        <v>181.15</v>
      </c>
      <c r="I1831" s="211"/>
      <c r="J1831" s="39"/>
      <c r="K1831" s="39"/>
      <c r="L1831" s="39"/>
      <c r="M1831" s="39"/>
    </row>
    <row r="1832" spans="1:13" ht="15" customHeight="1" x14ac:dyDescent="0.2">
      <c r="A1832" s="1052" t="s">
        <v>10</v>
      </c>
      <c r="B1832" s="916" t="s">
        <v>384</v>
      </c>
      <c r="C1832" s="668" t="s">
        <v>267</v>
      </c>
      <c r="D1832" s="776">
        <f>SUM(D1833:D1836)</f>
        <v>61412.489999999983</v>
      </c>
      <c r="E1832" s="776">
        <f>SUM(E1833:E1836)</f>
        <v>61098.619999999988</v>
      </c>
      <c r="F1832" s="777">
        <f>E1832/D1832*100</f>
        <v>99.488915039921039</v>
      </c>
      <c r="G1832" s="777"/>
      <c r="H1832" s="776">
        <f>SUM(H1833:H1836)</f>
        <v>36445.5</v>
      </c>
      <c r="I1832" s="212"/>
      <c r="J1832" s="39"/>
      <c r="K1832" s="39"/>
      <c r="L1832" s="39"/>
      <c r="M1832" s="39"/>
    </row>
    <row r="1833" spans="1:13" ht="45" x14ac:dyDescent="0.2">
      <c r="A1833" s="1052"/>
      <c r="B1833" s="916"/>
      <c r="C1833" s="668" t="s">
        <v>8</v>
      </c>
      <c r="D1833" s="776">
        <f>D1838</f>
        <v>-1.13686837721616E-13</v>
      </c>
      <c r="E1833" s="776">
        <f>E1838</f>
        <v>-1.13686837721616E-13</v>
      </c>
      <c r="F1833" s="777">
        <v>0</v>
      </c>
      <c r="G1833" s="777"/>
      <c r="H1833" s="776">
        <f>H1838</f>
        <v>-1.13686837721616E-13</v>
      </c>
      <c r="I1833" s="212"/>
      <c r="J1833" s="39"/>
      <c r="K1833" s="39"/>
      <c r="L1833" s="39"/>
      <c r="M1833" s="39"/>
    </row>
    <row r="1834" spans="1:13" ht="60" customHeight="1" x14ac:dyDescent="0.2">
      <c r="A1834" s="1052"/>
      <c r="B1834" s="916"/>
      <c r="C1834" s="668" t="s">
        <v>2</v>
      </c>
      <c r="D1834" s="776">
        <f t="shared" ref="D1834:E1836" si="249">D1839</f>
        <v>0</v>
      </c>
      <c r="E1834" s="776">
        <f t="shared" si="249"/>
        <v>0</v>
      </c>
      <c r="F1834" s="777">
        <v>0</v>
      </c>
      <c r="G1834" s="777"/>
      <c r="H1834" s="776">
        <f t="shared" ref="H1834:H1836" si="250">H1839</f>
        <v>0</v>
      </c>
      <c r="I1834" s="212"/>
      <c r="J1834" s="39"/>
      <c r="K1834" s="39"/>
      <c r="L1834" s="39"/>
      <c r="M1834" s="39"/>
    </row>
    <row r="1835" spans="1:13" ht="60" customHeight="1" x14ac:dyDescent="0.2">
      <c r="A1835" s="1052"/>
      <c r="B1835" s="916"/>
      <c r="C1835" s="668" t="s">
        <v>3</v>
      </c>
      <c r="D1835" s="776">
        <f t="shared" si="249"/>
        <v>61412.489999999983</v>
      </c>
      <c r="E1835" s="776">
        <f t="shared" si="249"/>
        <v>61098.619999999988</v>
      </c>
      <c r="F1835" s="777">
        <v>0</v>
      </c>
      <c r="G1835" s="777"/>
      <c r="H1835" s="776">
        <f t="shared" si="250"/>
        <v>36445.5</v>
      </c>
      <c r="I1835" s="212"/>
      <c r="J1835" s="39"/>
      <c r="K1835" s="39"/>
      <c r="L1835" s="39"/>
      <c r="M1835" s="39"/>
    </row>
    <row r="1836" spans="1:13" x14ac:dyDescent="0.2">
      <c r="A1836" s="1052"/>
      <c r="B1836" s="916"/>
      <c r="C1836" s="668" t="s">
        <v>97</v>
      </c>
      <c r="D1836" s="776">
        <f t="shared" si="249"/>
        <v>0</v>
      </c>
      <c r="E1836" s="776">
        <f t="shared" si="249"/>
        <v>0</v>
      </c>
      <c r="F1836" s="777">
        <v>0</v>
      </c>
      <c r="G1836" s="777"/>
      <c r="H1836" s="776">
        <f t="shared" si="250"/>
        <v>0</v>
      </c>
      <c r="I1836" s="212"/>
      <c r="J1836" s="39"/>
      <c r="K1836" s="39"/>
      <c r="L1836" s="39"/>
      <c r="M1836" s="39"/>
    </row>
    <row r="1837" spans="1:13" ht="15" customHeight="1" x14ac:dyDescent="0.2">
      <c r="A1837" s="1052" t="s">
        <v>338</v>
      </c>
      <c r="B1837" s="899" t="s">
        <v>385</v>
      </c>
      <c r="C1837" s="668" t="s">
        <v>267</v>
      </c>
      <c r="D1837" s="776">
        <f>SUM(D1838:D1841)</f>
        <v>61412.489999999983</v>
      </c>
      <c r="E1837" s="776">
        <f>E1843+E1848+E1853+E1859+E1864+E1869+E1874+E1880+E1885+E1890+E1895+E1900+E1906+E1911+E1916+E1921+E1927+E1933+E1938+E1944+E1949+E1955+E1960+E1966+E1972+E1977+E1983+E1988+E1994+E1999+E2004+E2009+E2015+E2020+E2025+E2030+E2035+E2040+E2045+E2050+E2055+E2060+E2065</f>
        <v>61098.619999999988</v>
      </c>
      <c r="F1837" s="777">
        <f>E1837/D1837*100</f>
        <v>99.488915039921039</v>
      </c>
      <c r="G1837" s="778"/>
      <c r="H1837" s="776">
        <f>H1843+H1848+H1853+H1859+H1864+H1869+H1874+H1880+H1885+H1890+H1895+H1900+H1906+H1911+H1916+H1921+H1927+H1933+H1938+H1944+H1949+H1955+H1960+H1966+H1972+H1977+H1983+H1988+H1994+H1999+H2004+H2009+H2015+H2020+H2025+H2030+H2035+H2040+H2045+H2050+H2055+H2060+H2065</f>
        <v>36445.5</v>
      </c>
      <c r="I1837" s="212"/>
      <c r="J1837" s="39"/>
      <c r="K1837" s="39"/>
      <c r="L1837" s="39"/>
      <c r="M1837" s="39"/>
    </row>
    <row r="1838" spans="1:13" ht="45" x14ac:dyDescent="0.2">
      <c r="A1838" s="1052"/>
      <c r="B1838" s="899"/>
      <c r="C1838" s="668" t="s">
        <v>8</v>
      </c>
      <c r="D1838" s="776">
        <f>D1844+D1849+D1854+D1860+D1865+D1870+D1875+D1881+D1886+D1891+D1896+D1901+D1907+D1912+D1917+D1922+D1928+D1934+D1939+D1945+D1950+D1956+D1961+D1967+D1973+D1978+D1984+D1989+D1995+D2000+D2005+D2010+D2016+D2021+D2026+D2031+D2036+D2041+D2046+D2051+D2056+D2061+D2066</f>
        <v>-1.13686837721616E-13</v>
      </c>
      <c r="E1838" s="776">
        <f>E1844+E1849+E1854+E1860+E1865+E1870+E1875+E1881+E1886+E1891+E1896+E1901+E1907+E1912+E1917+E1922+E1928+E1934+E1939+E1945+E1950+E1956+E1961+E1967+E1973+E1978+E1984+E1989+E1995+E2000+E2005+E2010+E2016+E2021+E2026+E2031+E2036+E2041+E2046+E2051+E2056+E2061+E2066</f>
        <v>-1.13686837721616E-13</v>
      </c>
      <c r="F1838" s="777">
        <v>0</v>
      </c>
      <c r="G1838" s="778"/>
      <c r="H1838" s="776">
        <f>H1844+H1849+H1854+H1860+H1865+H1870+H1875+H1881+H1886+H1891+H1896+H1901+H1907+H1912+H1917+H1922+H1928+H1934+H1939+H1945+H1950+H1956+H1961+H1967+H1973+H1978+H1984+H1989+H1995+H2000+H2005+H2010+H2016+H2021+H2026+H2031+H2036+H2041+H2046+H2051+H2056+H2061+H2066</f>
        <v>-1.13686837721616E-13</v>
      </c>
      <c r="I1838" s="212"/>
      <c r="J1838" s="39"/>
      <c r="K1838" s="39"/>
      <c r="L1838" s="39"/>
      <c r="M1838" s="39"/>
    </row>
    <row r="1839" spans="1:13" ht="60" customHeight="1" x14ac:dyDescent="0.2">
      <c r="A1839" s="1052"/>
      <c r="B1839" s="899"/>
      <c r="C1839" s="668" t="s">
        <v>2</v>
      </c>
      <c r="D1839" s="776">
        <f>D1845+D1850+D1855+D1861+D1866+D1871+D1876+D1882+D1887+D1892+D1897+D1902+D1908+D1913+D1918+D1923+D1929+D1935+D1940+D1946+D1951+D1957+D1962+D1968+D1974+D1979+D1985+D1990+D1996+D2001+D2006+D2011+D2017+D2022+D2027+D2032+D2037+D2042+D2047+D2052+D2057+D2062+D2067</f>
        <v>0</v>
      </c>
      <c r="E1839" s="776">
        <f>E1845+E1850+E1855+E1861+E1866+E1871+E1876+E1882+E1887+E1892+E1897+E1902+E1908+E1913+E1918+E1923+E1929+E1935+E1940+E1946+E1951+E1957+E1962+E1968+E1974+E1979+E1985+E1990+E1996+E2001+E2006+E2011+E2017+E2022+E2027+E2032+E2037+E2042+E2047+E2052+E2057+E2062+E2067</f>
        <v>0</v>
      </c>
      <c r="F1839" s="777">
        <v>0</v>
      </c>
      <c r="G1839" s="778"/>
      <c r="H1839" s="776">
        <f>H1845+H1850+H1855+H1861+H1866+H1871+H1876+H1882+H1887+H1892+H1897+H1902+H1908+H1913+H1918+H1923+H1929+H1935+H1940+H1946+H1951+H1957+H1962+H1968+H1974+H1979+H1985+H1990+H1996+H2001+H2006+H2011+H2017+H2022+H2027+H2032+H2037+H2042+H2047+H2052+H2057+H2062+H2067</f>
        <v>0</v>
      </c>
      <c r="I1839" s="212"/>
      <c r="J1839" s="39"/>
      <c r="K1839" s="39"/>
      <c r="L1839" s="39"/>
      <c r="M1839" s="39"/>
    </row>
    <row r="1840" spans="1:13" ht="60" customHeight="1" x14ac:dyDescent="0.2">
      <c r="A1840" s="1052"/>
      <c r="B1840" s="899"/>
      <c r="C1840" s="668" t="s">
        <v>3</v>
      </c>
      <c r="D1840" s="776">
        <f>D1846+D1851+D1856+D1862+D1867+D1872+D1877+D1883+D1888+D1893+D1898+D1903+D1909+D1914+D1919+D1924+D1930+D1936+D1941+D1947+D1952+D1958+D1963+D1969+D1975+D1980+D1986+D1991+D1997+D2002+D2007+D2012+D2018+D2023+D2028+D2033+D2038+D2043+D2048+D2053+D2058+D2063+D2068</f>
        <v>61412.489999999983</v>
      </c>
      <c r="E1840" s="776">
        <f>E1846+E1851+E1856+E1862+E1867+E1872+E1877+E1883+E1888+E1893+E1898+E1903+E1909+E1914+E1919+E1924+E1930+E1936+E1941+E1947+E1952+E1958+E1963+E1969+E1975+E1980+E1986+E1991+E1997+E2002+E2007+E2012+E2018+E2023+E2028+E2033+E2038+E2043+E2048+E2053+E2058+E2063+E2068</f>
        <v>61098.619999999988</v>
      </c>
      <c r="F1840" s="777">
        <f t="shared" ref="F1840" si="251">E1840/D1840*100</f>
        <v>99.488915039921039</v>
      </c>
      <c r="G1840" s="778"/>
      <c r="H1840" s="776">
        <f>H1846+H1851+H1856+H1862+H1867+H1872+H1877+H1883+H1888+H1893+H1898+H1903+H1909+H1914+H1919+H1924+H1930+H1936+H1941+H1947+H1952+H1958+H1963+H1969+H1975+H1980+H1986+H1991+H1997+H2002+H2007+H2012+H2018+H2023+H2028+H2033+H2038+H2043+H2048+H2053+H2058+H2063+H2068</f>
        <v>36445.5</v>
      </c>
      <c r="I1840" s="212"/>
      <c r="J1840" s="39"/>
      <c r="K1840" s="39"/>
      <c r="L1840" s="39"/>
      <c r="M1840" s="39"/>
    </row>
    <row r="1841" spans="1:13" x14ac:dyDescent="0.2">
      <c r="A1841" s="1052"/>
      <c r="B1841" s="899"/>
      <c r="C1841" s="668" t="s">
        <v>97</v>
      </c>
      <c r="D1841" s="776">
        <f>D1847+D1852+D1857+D1863+D1868+D1873+D1878+D1884+D1889+D1894+D1899+D1904+D1910+D1915+D1920+D1925+D1931+D1937+D1942+D1948+D1953+D1959+D1964+D1970+D1976+D1981+D1987+D1992+D1998+D2003+D2008+D2013+D2019+D2024+D2029+D2034+D2039+D2044+D2049+D2054+D2059+D2064+D2069</f>
        <v>0</v>
      </c>
      <c r="E1841" s="776">
        <f>E1847+E1852+E1857+E1863+E1868+E1873+E1878+E1884+E1889+E1894+E1899+E1904+E1910+E1915+E1920+E1925+E1931+E1937+E1942+E1948+E1953+E1959+E1964+E1970+E1976+E1981+E1987+E1992+E1998+E2003+E2008+E2013+E2019+E2024+E2029+E2034+E2039+E2044+E2049+E2054+E2059+E2064+E2069</f>
        <v>0</v>
      </c>
      <c r="F1841" s="777">
        <v>0</v>
      </c>
      <c r="G1841" s="778"/>
      <c r="H1841" s="776">
        <f>H1847+H1852+H1857+H1863+H1868+H1873+H1878+H1884+H1889+H1894+H1899+H1904+H1910+H1915+H1920+H1925+H1931+H1937+H1942+H1948+H1953+H1959+H1964+H1970+H1976+H1981+H1987+H1992+H1998+H2003+H2008+H2013+H2019+H2024+H2029+H2034+H2039+H2044+H2049+H2054+H2059+H2064+H2069</f>
        <v>0</v>
      </c>
      <c r="I1841" s="212"/>
      <c r="J1841" s="39"/>
      <c r="K1841" s="39"/>
      <c r="L1841" s="39"/>
      <c r="M1841" s="39"/>
    </row>
    <row r="1842" spans="1:13" ht="15" customHeight="1" x14ac:dyDescent="0.2">
      <c r="A1842" s="675"/>
      <c r="B1842" s="1143" t="s">
        <v>386</v>
      </c>
      <c r="C1842" s="1143"/>
      <c r="D1842" s="1143"/>
      <c r="E1842" s="1143"/>
      <c r="F1842" s="1143"/>
      <c r="G1842" s="1143"/>
      <c r="H1842" s="1143"/>
      <c r="I1842" s="1143"/>
      <c r="J1842" s="39"/>
      <c r="K1842" s="39"/>
      <c r="L1842" s="39"/>
      <c r="M1842" s="39"/>
    </row>
    <row r="1843" spans="1:13" ht="15" customHeight="1" x14ac:dyDescent="0.2">
      <c r="A1843" s="876" t="s">
        <v>67</v>
      </c>
      <c r="B1843" s="899" t="s">
        <v>387</v>
      </c>
      <c r="C1843" s="668" t="s">
        <v>267</v>
      </c>
      <c r="D1843" s="781">
        <v>865.08</v>
      </c>
      <c r="E1843" s="781">
        <v>865.08</v>
      </c>
      <c r="F1843" s="782">
        <f>E1843/D1843*100</f>
        <v>100</v>
      </c>
      <c r="G1843" s="783"/>
      <c r="H1843" s="781">
        <v>865.08</v>
      </c>
      <c r="I1843" s="920"/>
      <c r="J1843" s="39"/>
      <c r="K1843" s="39"/>
      <c r="L1843" s="39"/>
      <c r="M1843" s="39"/>
    </row>
    <row r="1844" spans="1:13" ht="45" x14ac:dyDescent="0.2">
      <c r="A1844" s="876"/>
      <c r="B1844" s="899"/>
      <c r="C1844" s="668" t="s">
        <v>8</v>
      </c>
      <c r="D1844" s="781">
        <v>0</v>
      </c>
      <c r="E1844" s="781">
        <v>0</v>
      </c>
      <c r="F1844" s="782">
        <v>0</v>
      </c>
      <c r="G1844" s="783"/>
      <c r="H1844" s="781">
        <v>0</v>
      </c>
      <c r="I1844" s="921"/>
      <c r="J1844" s="39"/>
      <c r="K1844" s="39"/>
      <c r="L1844" s="39"/>
      <c r="M1844" s="39"/>
    </row>
    <row r="1845" spans="1:13" ht="60" customHeight="1" x14ac:dyDescent="0.2">
      <c r="A1845" s="876"/>
      <c r="B1845" s="899"/>
      <c r="C1845" s="668" t="s">
        <v>2</v>
      </c>
      <c r="D1845" s="781">
        <v>0</v>
      </c>
      <c r="E1845" s="781">
        <v>0</v>
      </c>
      <c r="F1845" s="782">
        <v>0</v>
      </c>
      <c r="G1845" s="783"/>
      <c r="H1845" s="781">
        <v>0</v>
      </c>
      <c r="I1845" s="921"/>
      <c r="J1845" s="39"/>
      <c r="K1845" s="39"/>
      <c r="L1845" s="39"/>
      <c r="M1845" s="39"/>
    </row>
    <row r="1846" spans="1:13" ht="60" customHeight="1" x14ac:dyDescent="0.2">
      <c r="A1846" s="876"/>
      <c r="B1846" s="899"/>
      <c r="C1846" s="668" t="s">
        <v>3</v>
      </c>
      <c r="D1846" s="781">
        <v>865.08</v>
      </c>
      <c r="E1846" s="781">
        <v>865.08</v>
      </c>
      <c r="F1846" s="782">
        <v>0</v>
      </c>
      <c r="G1846" s="783"/>
      <c r="H1846" s="781">
        <v>865.08</v>
      </c>
      <c r="I1846" s="921"/>
      <c r="J1846" s="39"/>
      <c r="K1846" s="39"/>
      <c r="L1846" s="39"/>
      <c r="M1846" s="39"/>
    </row>
    <row r="1847" spans="1:13" x14ac:dyDescent="0.2">
      <c r="A1847" s="876"/>
      <c r="B1847" s="899"/>
      <c r="C1847" s="668" t="s">
        <v>97</v>
      </c>
      <c r="D1847" s="784">
        <v>0</v>
      </c>
      <c r="E1847" s="784">
        <v>0</v>
      </c>
      <c r="F1847" s="782">
        <v>0</v>
      </c>
      <c r="G1847" s="783"/>
      <c r="H1847" s="784">
        <v>0</v>
      </c>
      <c r="I1847" s="922"/>
      <c r="J1847" s="39"/>
      <c r="K1847" s="39"/>
      <c r="L1847" s="39"/>
      <c r="M1847" s="39"/>
    </row>
    <row r="1848" spans="1:13" ht="15" customHeight="1" x14ac:dyDescent="0.2">
      <c r="A1848" s="876" t="s">
        <v>341</v>
      </c>
      <c r="B1848" s="899" t="s">
        <v>388</v>
      </c>
      <c r="C1848" s="668" t="s">
        <v>267</v>
      </c>
      <c r="D1848" s="781">
        <v>853</v>
      </c>
      <c r="E1848" s="781">
        <v>853</v>
      </c>
      <c r="F1848" s="782">
        <f>E1848/D1848*100</f>
        <v>100</v>
      </c>
      <c r="G1848" s="783"/>
      <c r="H1848" s="781">
        <v>853</v>
      </c>
      <c r="I1848" s="920"/>
      <c r="J1848" s="39"/>
      <c r="K1848" s="39"/>
      <c r="L1848" s="39"/>
      <c r="M1848" s="39"/>
    </row>
    <row r="1849" spans="1:13" ht="45" x14ac:dyDescent="0.2">
      <c r="A1849" s="876"/>
      <c r="B1849" s="899"/>
      <c r="C1849" s="668" t="s">
        <v>8</v>
      </c>
      <c r="D1849" s="781">
        <v>0</v>
      </c>
      <c r="E1849" s="781">
        <v>0</v>
      </c>
      <c r="F1849" s="782">
        <v>0</v>
      </c>
      <c r="G1849" s="783"/>
      <c r="H1849" s="781">
        <v>0</v>
      </c>
      <c r="I1849" s="921"/>
      <c r="J1849" s="39"/>
      <c r="K1849" s="39"/>
      <c r="L1849" s="39"/>
      <c r="M1849" s="39"/>
    </row>
    <row r="1850" spans="1:13" ht="60" customHeight="1" x14ac:dyDescent="0.2">
      <c r="A1850" s="876"/>
      <c r="B1850" s="899"/>
      <c r="C1850" s="668" t="s">
        <v>2</v>
      </c>
      <c r="D1850" s="781">
        <v>0</v>
      </c>
      <c r="E1850" s="781">
        <v>0</v>
      </c>
      <c r="F1850" s="782">
        <v>0</v>
      </c>
      <c r="G1850" s="783"/>
      <c r="H1850" s="781">
        <v>0</v>
      </c>
      <c r="I1850" s="921"/>
      <c r="J1850" s="39"/>
      <c r="K1850" s="39"/>
      <c r="L1850" s="39"/>
      <c r="M1850" s="39"/>
    </row>
    <row r="1851" spans="1:13" ht="60" customHeight="1" x14ac:dyDescent="0.2">
      <c r="A1851" s="876"/>
      <c r="B1851" s="899"/>
      <c r="C1851" s="668" t="s">
        <v>3</v>
      </c>
      <c r="D1851" s="781">
        <v>853</v>
      </c>
      <c r="E1851" s="781">
        <v>853</v>
      </c>
      <c r="F1851" s="782">
        <f t="shared" ref="F1851" si="252">E1851/D1851*100</f>
        <v>100</v>
      </c>
      <c r="G1851" s="783"/>
      <c r="H1851" s="781">
        <v>853</v>
      </c>
      <c r="I1851" s="921"/>
      <c r="J1851" s="39"/>
      <c r="K1851" s="39"/>
      <c r="L1851" s="39"/>
      <c r="M1851" s="39"/>
    </row>
    <row r="1852" spans="1:13" x14ac:dyDescent="0.2">
      <c r="A1852" s="876"/>
      <c r="B1852" s="899"/>
      <c r="C1852" s="668" t="s">
        <v>97</v>
      </c>
      <c r="D1852" s="784">
        <v>0</v>
      </c>
      <c r="E1852" s="784">
        <v>0</v>
      </c>
      <c r="F1852" s="782">
        <v>0</v>
      </c>
      <c r="G1852" s="783"/>
      <c r="H1852" s="784">
        <v>0</v>
      </c>
      <c r="I1852" s="922"/>
      <c r="J1852" s="39"/>
      <c r="K1852" s="39"/>
      <c r="L1852" s="39"/>
      <c r="M1852" s="39"/>
    </row>
    <row r="1853" spans="1:13" ht="15" customHeight="1" x14ac:dyDescent="0.2">
      <c r="A1853" s="876" t="s">
        <v>344</v>
      </c>
      <c r="B1853" s="899" t="s">
        <v>389</v>
      </c>
      <c r="C1853" s="668" t="s">
        <v>267</v>
      </c>
      <c r="D1853" s="781">
        <v>1339.06</v>
      </c>
      <c r="E1853" s="781">
        <v>1339.06</v>
      </c>
      <c r="F1853" s="782">
        <f>E1853/D1853*100</f>
        <v>100</v>
      </c>
      <c r="G1853" s="783"/>
      <c r="H1853" s="781">
        <v>1339.06</v>
      </c>
      <c r="I1853" s="920"/>
      <c r="J1853" s="39"/>
      <c r="K1853" s="39"/>
      <c r="L1853" s="39"/>
      <c r="M1853" s="39"/>
    </row>
    <row r="1854" spans="1:13" ht="45" x14ac:dyDescent="0.2">
      <c r="A1854" s="876"/>
      <c r="B1854" s="899"/>
      <c r="C1854" s="668" t="s">
        <v>8</v>
      </c>
      <c r="D1854" s="781">
        <v>0</v>
      </c>
      <c r="E1854" s="781">
        <v>0</v>
      </c>
      <c r="F1854" s="782">
        <v>0</v>
      </c>
      <c r="G1854" s="783"/>
      <c r="H1854" s="781">
        <v>0</v>
      </c>
      <c r="I1854" s="921"/>
      <c r="J1854" s="39"/>
      <c r="K1854" s="39"/>
      <c r="L1854" s="39"/>
      <c r="M1854" s="39"/>
    </row>
    <row r="1855" spans="1:13" ht="60" customHeight="1" x14ac:dyDescent="0.2">
      <c r="A1855" s="876"/>
      <c r="B1855" s="899"/>
      <c r="C1855" s="668" t="s">
        <v>2</v>
      </c>
      <c r="D1855" s="781">
        <v>0</v>
      </c>
      <c r="E1855" s="781">
        <v>0</v>
      </c>
      <c r="F1855" s="782">
        <v>0</v>
      </c>
      <c r="G1855" s="783"/>
      <c r="H1855" s="781">
        <v>0</v>
      </c>
      <c r="I1855" s="921"/>
      <c r="J1855" s="39"/>
      <c r="K1855" s="39"/>
      <c r="L1855" s="39"/>
      <c r="M1855" s="39"/>
    </row>
    <row r="1856" spans="1:13" ht="60" customHeight="1" x14ac:dyDescent="0.2">
      <c r="A1856" s="876"/>
      <c r="B1856" s="899"/>
      <c r="C1856" s="668" t="s">
        <v>3</v>
      </c>
      <c r="D1856" s="781">
        <v>1339.06</v>
      </c>
      <c r="E1856" s="781">
        <v>1339.06</v>
      </c>
      <c r="F1856" s="782">
        <v>0</v>
      </c>
      <c r="G1856" s="783"/>
      <c r="H1856" s="781">
        <v>1339.06</v>
      </c>
      <c r="I1856" s="921"/>
      <c r="J1856" s="39"/>
      <c r="K1856" s="39"/>
      <c r="L1856" s="39"/>
      <c r="M1856" s="39"/>
    </row>
    <row r="1857" spans="1:13" x14ac:dyDescent="0.2">
      <c r="A1857" s="876"/>
      <c r="B1857" s="899"/>
      <c r="C1857" s="668" t="s">
        <v>97</v>
      </c>
      <c r="D1857" s="784">
        <v>0</v>
      </c>
      <c r="E1857" s="784">
        <v>0</v>
      </c>
      <c r="F1857" s="782">
        <v>0</v>
      </c>
      <c r="G1857" s="783"/>
      <c r="H1857" s="784">
        <v>0</v>
      </c>
      <c r="I1857" s="922"/>
      <c r="J1857" s="39"/>
      <c r="K1857" s="39"/>
      <c r="L1857" s="39"/>
      <c r="M1857" s="39"/>
    </row>
    <row r="1858" spans="1:13" x14ac:dyDescent="0.2">
      <c r="A1858" s="675"/>
      <c r="B1858" s="1143" t="s">
        <v>390</v>
      </c>
      <c r="C1858" s="1143"/>
      <c r="D1858" s="1143"/>
      <c r="E1858" s="1143"/>
      <c r="F1858" s="1143"/>
      <c r="G1858" s="1143"/>
      <c r="H1858" s="1143"/>
      <c r="I1858" s="1143"/>
      <c r="J1858" s="39"/>
      <c r="K1858" s="39"/>
      <c r="L1858" s="39"/>
      <c r="M1858" s="39"/>
    </row>
    <row r="1859" spans="1:13" ht="15" customHeight="1" x14ac:dyDescent="0.2">
      <c r="A1859" s="876" t="s">
        <v>346</v>
      </c>
      <c r="B1859" s="899" t="s">
        <v>391</v>
      </c>
      <c r="C1859" s="668" t="s">
        <v>267</v>
      </c>
      <c r="D1859" s="776">
        <v>926.57</v>
      </c>
      <c r="E1859" s="776">
        <v>926.57</v>
      </c>
      <c r="F1859" s="777">
        <f>E1859/D1859*100</f>
        <v>100</v>
      </c>
      <c r="G1859" s="778"/>
      <c r="H1859" s="776">
        <v>926.57</v>
      </c>
      <c r="I1859" s="920"/>
      <c r="J1859" s="39"/>
      <c r="K1859" s="39"/>
      <c r="L1859" s="39"/>
      <c r="M1859" s="39"/>
    </row>
    <row r="1860" spans="1:13" ht="45" x14ac:dyDescent="0.2">
      <c r="A1860" s="876"/>
      <c r="B1860" s="899"/>
      <c r="C1860" s="668" t="s">
        <v>8</v>
      </c>
      <c r="D1860" s="776">
        <v>0</v>
      </c>
      <c r="E1860" s="776">
        <v>0</v>
      </c>
      <c r="F1860" s="777">
        <v>0</v>
      </c>
      <c r="G1860" s="778"/>
      <c r="H1860" s="776">
        <v>0</v>
      </c>
      <c r="I1860" s="921"/>
      <c r="J1860" s="39"/>
      <c r="K1860" s="39"/>
      <c r="L1860" s="39"/>
      <c r="M1860" s="39"/>
    </row>
    <row r="1861" spans="1:13" ht="60" customHeight="1" x14ac:dyDescent="0.2">
      <c r="A1861" s="876"/>
      <c r="B1861" s="899"/>
      <c r="C1861" s="668" t="s">
        <v>2</v>
      </c>
      <c r="D1861" s="776">
        <v>0</v>
      </c>
      <c r="E1861" s="776">
        <v>0</v>
      </c>
      <c r="F1861" s="777">
        <v>0</v>
      </c>
      <c r="G1861" s="778"/>
      <c r="H1861" s="776">
        <v>0</v>
      </c>
      <c r="I1861" s="921"/>
      <c r="J1861" s="39"/>
      <c r="K1861" s="39"/>
      <c r="L1861" s="39"/>
      <c r="M1861" s="39"/>
    </row>
    <row r="1862" spans="1:13" ht="60" customHeight="1" x14ac:dyDescent="0.2">
      <c r="A1862" s="876"/>
      <c r="B1862" s="899"/>
      <c r="C1862" s="668" t="s">
        <v>3</v>
      </c>
      <c r="D1862" s="776">
        <v>926.57</v>
      </c>
      <c r="E1862" s="776">
        <v>926.57</v>
      </c>
      <c r="F1862" s="777">
        <f t="shared" ref="F1862" si="253">E1862/D1862*100</f>
        <v>100</v>
      </c>
      <c r="G1862" s="778"/>
      <c r="H1862" s="776">
        <v>926.57</v>
      </c>
      <c r="I1862" s="921"/>
      <c r="J1862" s="39"/>
      <c r="K1862" s="39"/>
      <c r="L1862" s="39"/>
      <c r="M1862" s="39"/>
    </row>
    <row r="1863" spans="1:13" x14ac:dyDescent="0.2">
      <c r="A1863" s="876"/>
      <c r="B1863" s="899"/>
      <c r="C1863" s="668" t="s">
        <v>97</v>
      </c>
      <c r="D1863" s="785">
        <v>0</v>
      </c>
      <c r="E1863" s="785">
        <v>0</v>
      </c>
      <c r="F1863" s="777">
        <v>0</v>
      </c>
      <c r="G1863" s="778"/>
      <c r="H1863" s="785">
        <v>0</v>
      </c>
      <c r="I1863" s="922"/>
      <c r="J1863" s="39"/>
      <c r="K1863" s="39"/>
      <c r="L1863" s="39"/>
      <c r="M1863" s="39"/>
    </row>
    <row r="1864" spans="1:13" ht="15" customHeight="1" x14ac:dyDescent="0.2">
      <c r="A1864" s="876" t="s">
        <v>376</v>
      </c>
      <c r="B1864" s="899" t="s">
        <v>392</v>
      </c>
      <c r="C1864" s="668" t="s">
        <v>267</v>
      </c>
      <c r="D1864" s="776">
        <v>878.05</v>
      </c>
      <c r="E1864" s="776">
        <v>878.05</v>
      </c>
      <c r="F1864" s="777">
        <f>E1864/D1864*100</f>
        <v>100</v>
      </c>
      <c r="G1864" s="778"/>
      <c r="H1864" s="776">
        <v>878.05</v>
      </c>
      <c r="I1864" s="920"/>
      <c r="J1864" s="39"/>
      <c r="K1864" s="39"/>
      <c r="L1864" s="39"/>
      <c r="M1864" s="39"/>
    </row>
    <row r="1865" spans="1:13" ht="45" x14ac:dyDescent="0.2">
      <c r="A1865" s="876"/>
      <c r="B1865" s="899"/>
      <c r="C1865" s="668" t="s">
        <v>8</v>
      </c>
      <c r="D1865" s="776">
        <v>0</v>
      </c>
      <c r="E1865" s="776">
        <v>0</v>
      </c>
      <c r="F1865" s="777">
        <v>0</v>
      </c>
      <c r="G1865" s="778"/>
      <c r="H1865" s="776">
        <v>0</v>
      </c>
      <c r="I1865" s="921"/>
      <c r="J1865" s="39"/>
      <c r="K1865" s="39"/>
      <c r="L1865" s="39"/>
      <c r="M1865" s="39"/>
    </row>
    <row r="1866" spans="1:13" ht="60" customHeight="1" x14ac:dyDescent="0.2">
      <c r="A1866" s="876"/>
      <c r="B1866" s="899"/>
      <c r="C1866" s="668" t="s">
        <v>2</v>
      </c>
      <c r="D1866" s="776">
        <v>0</v>
      </c>
      <c r="E1866" s="776">
        <v>0</v>
      </c>
      <c r="F1866" s="777">
        <v>0</v>
      </c>
      <c r="G1866" s="778"/>
      <c r="H1866" s="776">
        <v>0</v>
      </c>
      <c r="I1866" s="921"/>
      <c r="J1866" s="39"/>
      <c r="K1866" s="39"/>
      <c r="L1866" s="39"/>
      <c r="M1866" s="39"/>
    </row>
    <row r="1867" spans="1:13" ht="60" customHeight="1" x14ac:dyDescent="0.2">
      <c r="A1867" s="876"/>
      <c r="B1867" s="899"/>
      <c r="C1867" s="668" t="s">
        <v>3</v>
      </c>
      <c r="D1867" s="776">
        <v>878.05</v>
      </c>
      <c r="E1867" s="776">
        <v>878.05</v>
      </c>
      <c r="F1867" s="777">
        <v>0</v>
      </c>
      <c r="G1867" s="778"/>
      <c r="H1867" s="776">
        <v>878.05</v>
      </c>
      <c r="I1867" s="921"/>
      <c r="J1867" s="39"/>
      <c r="K1867" s="39"/>
      <c r="L1867" s="39"/>
      <c r="M1867" s="39"/>
    </row>
    <row r="1868" spans="1:13" x14ac:dyDescent="0.2">
      <c r="A1868" s="876"/>
      <c r="B1868" s="899"/>
      <c r="C1868" s="668" t="s">
        <v>97</v>
      </c>
      <c r="D1868" s="785">
        <v>0</v>
      </c>
      <c r="E1868" s="785">
        <v>0</v>
      </c>
      <c r="F1868" s="777">
        <v>0</v>
      </c>
      <c r="G1868" s="778"/>
      <c r="H1868" s="785">
        <v>0</v>
      </c>
      <c r="I1868" s="922"/>
      <c r="J1868" s="39"/>
      <c r="K1868" s="39"/>
      <c r="L1868" s="39"/>
      <c r="M1868" s="39"/>
    </row>
    <row r="1869" spans="1:13" ht="15" customHeight="1" x14ac:dyDescent="0.2">
      <c r="A1869" s="876" t="s">
        <v>378</v>
      </c>
      <c r="B1869" s="899" t="s">
        <v>393</v>
      </c>
      <c r="C1869" s="668" t="s">
        <v>267</v>
      </c>
      <c r="D1869" s="776">
        <v>867.72</v>
      </c>
      <c r="E1869" s="776">
        <v>867.72</v>
      </c>
      <c r="F1869" s="777">
        <f>E1869/D1869*100</f>
        <v>100</v>
      </c>
      <c r="G1869" s="778"/>
      <c r="H1869" s="776">
        <v>867.72</v>
      </c>
      <c r="I1869" s="920"/>
      <c r="J1869" s="39"/>
      <c r="K1869" s="39"/>
      <c r="L1869" s="39"/>
      <c r="M1869" s="39"/>
    </row>
    <row r="1870" spans="1:13" ht="45" x14ac:dyDescent="0.2">
      <c r="A1870" s="876"/>
      <c r="B1870" s="899"/>
      <c r="C1870" s="668" t="s">
        <v>8</v>
      </c>
      <c r="D1870" s="776">
        <v>0</v>
      </c>
      <c r="E1870" s="776">
        <v>0</v>
      </c>
      <c r="F1870" s="777">
        <v>0</v>
      </c>
      <c r="G1870" s="778"/>
      <c r="H1870" s="776">
        <v>0</v>
      </c>
      <c r="I1870" s="921"/>
      <c r="J1870" s="39"/>
      <c r="K1870" s="39"/>
      <c r="L1870" s="39"/>
      <c r="M1870" s="39"/>
    </row>
    <row r="1871" spans="1:13" ht="60" customHeight="1" x14ac:dyDescent="0.2">
      <c r="A1871" s="876"/>
      <c r="B1871" s="899"/>
      <c r="C1871" s="668" t="s">
        <v>2</v>
      </c>
      <c r="D1871" s="776">
        <v>0</v>
      </c>
      <c r="E1871" s="776">
        <v>0</v>
      </c>
      <c r="F1871" s="777">
        <v>0</v>
      </c>
      <c r="G1871" s="778"/>
      <c r="H1871" s="776">
        <v>0</v>
      </c>
      <c r="I1871" s="921"/>
      <c r="J1871" s="39"/>
      <c r="K1871" s="39"/>
      <c r="L1871" s="39"/>
      <c r="M1871" s="39"/>
    </row>
    <row r="1872" spans="1:13" ht="60" customHeight="1" x14ac:dyDescent="0.2">
      <c r="A1872" s="876"/>
      <c r="B1872" s="899"/>
      <c r="C1872" s="668" t="s">
        <v>3</v>
      </c>
      <c r="D1872" s="776">
        <v>867.72</v>
      </c>
      <c r="E1872" s="776">
        <v>867.72</v>
      </c>
      <c r="F1872" s="777">
        <v>0</v>
      </c>
      <c r="G1872" s="778"/>
      <c r="H1872" s="776">
        <v>867.72</v>
      </c>
      <c r="I1872" s="921"/>
      <c r="J1872" s="39"/>
      <c r="K1872" s="39"/>
      <c r="L1872" s="39"/>
      <c r="M1872" s="39"/>
    </row>
    <row r="1873" spans="1:13" x14ac:dyDescent="0.2">
      <c r="A1873" s="876"/>
      <c r="B1873" s="899"/>
      <c r="C1873" s="668" t="s">
        <v>97</v>
      </c>
      <c r="D1873" s="785">
        <v>0</v>
      </c>
      <c r="E1873" s="785">
        <v>0</v>
      </c>
      <c r="F1873" s="777">
        <v>0</v>
      </c>
      <c r="G1873" s="778"/>
      <c r="H1873" s="785">
        <v>0</v>
      </c>
      <c r="I1873" s="922"/>
      <c r="J1873" s="39"/>
      <c r="K1873" s="39"/>
      <c r="L1873" s="39"/>
      <c r="M1873" s="39"/>
    </row>
    <row r="1874" spans="1:13" ht="15" customHeight="1" x14ac:dyDescent="0.2">
      <c r="A1874" s="876" t="s">
        <v>380</v>
      </c>
      <c r="B1874" s="899" t="s">
        <v>394</v>
      </c>
      <c r="C1874" s="668" t="s">
        <v>267</v>
      </c>
      <c r="D1874" s="776">
        <v>949.77</v>
      </c>
      <c r="E1874" s="776">
        <v>949.77</v>
      </c>
      <c r="F1874" s="777">
        <f>E1874/D1874*100</f>
        <v>100</v>
      </c>
      <c r="G1874" s="778"/>
      <c r="H1874" s="776">
        <v>949.77</v>
      </c>
      <c r="I1874" s="920"/>
      <c r="J1874" s="39"/>
      <c r="K1874" s="39"/>
      <c r="L1874" s="39"/>
      <c r="M1874" s="39"/>
    </row>
    <row r="1875" spans="1:13" ht="45" x14ac:dyDescent="0.2">
      <c r="A1875" s="876"/>
      <c r="B1875" s="899"/>
      <c r="C1875" s="668" t="s">
        <v>8</v>
      </c>
      <c r="D1875" s="776">
        <v>0</v>
      </c>
      <c r="E1875" s="776">
        <v>0</v>
      </c>
      <c r="F1875" s="777">
        <v>0</v>
      </c>
      <c r="G1875" s="778"/>
      <c r="H1875" s="776">
        <v>0</v>
      </c>
      <c r="I1875" s="921"/>
      <c r="J1875" s="39"/>
      <c r="K1875" s="39"/>
      <c r="L1875" s="39"/>
      <c r="M1875" s="39"/>
    </row>
    <row r="1876" spans="1:13" ht="60" customHeight="1" x14ac:dyDescent="0.2">
      <c r="A1876" s="876"/>
      <c r="B1876" s="899"/>
      <c r="C1876" s="668" t="s">
        <v>2</v>
      </c>
      <c r="D1876" s="776">
        <v>0</v>
      </c>
      <c r="E1876" s="776">
        <v>0</v>
      </c>
      <c r="F1876" s="777">
        <v>0</v>
      </c>
      <c r="G1876" s="778"/>
      <c r="H1876" s="776">
        <v>0</v>
      </c>
      <c r="I1876" s="921"/>
      <c r="J1876" s="39"/>
      <c r="K1876" s="39"/>
      <c r="L1876" s="39"/>
      <c r="M1876" s="39"/>
    </row>
    <row r="1877" spans="1:13" ht="60" customHeight="1" x14ac:dyDescent="0.2">
      <c r="A1877" s="876"/>
      <c r="B1877" s="899"/>
      <c r="C1877" s="668" t="s">
        <v>3</v>
      </c>
      <c r="D1877" s="776">
        <v>949.77</v>
      </c>
      <c r="E1877" s="776">
        <v>949.77</v>
      </c>
      <c r="F1877" s="777">
        <v>0</v>
      </c>
      <c r="G1877" s="778"/>
      <c r="H1877" s="776">
        <v>949.77</v>
      </c>
      <c r="I1877" s="921"/>
      <c r="J1877" s="39"/>
      <c r="K1877" s="39"/>
      <c r="L1877" s="39"/>
      <c r="M1877" s="39"/>
    </row>
    <row r="1878" spans="1:13" x14ac:dyDescent="0.2">
      <c r="A1878" s="876"/>
      <c r="B1878" s="899"/>
      <c r="C1878" s="668" t="s">
        <v>97</v>
      </c>
      <c r="D1878" s="785">
        <v>0</v>
      </c>
      <c r="E1878" s="785">
        <v>0</v>
      </c>
      <c r="F1878" s="777">
        <v>0</v>
      </c>
      <c r="G1878" s="778"/>
      <c r="H1878" s="785">
        <v>0</v>
      </c>
      <c r="I1878" s="922"/>
      <c r="J1878" s="39"/>
      <c r="K1878" s="39"/>
      <c r="L1878" s="39"/>
      <c r="M1878" s="39"/>
    </row>
    <row r="1879" spans="1:13" ht="15" customHeight="1" x14ac:dyDescent="0.2">
      <c r="A1879" s="675"/>
      <c r="B1879" s="1143" t="s">
        <v>395</v>
      </c>
      <c r="C1879" s="1143"/>
      <c r="D1879" s="1143"/>
      <c r="E1879" s="1143"/>
      <c r="F1879" s="1143"/>
      <c r="G1879" s="1143"/>
      <c r="H1879" s="1143"/>
      <c r="I1879" s="1143"/>
      <c r="J1879" s="39"/>
      <c r="K1879" s="39"/>
      <c r="L1879" s="39"/>
      <c r="M1879" s="39"/>
    </row>
    <row r="1880" spans="1:13" ht="15" customHeight="1" x14ac:dyDescent="0.2">
      <c r="A1880" s="876" t="s">
        <v>381</v>
      </c>
      <c r="B1880" s="899" t="s">
        <v>396</v>
      </c>
      <c r="C1880" s="668" t="s">
        <v>267</v>
      </c>
      <c r="D1880" s="776">
        <v>979.9</v>
      </c>
      <c r="E1880" s="776">
        <v>979.9</v>
      </c>
      <c r="F1880" s="777">
        <f>E1880/D1880*100</f>
        <v>100</v>
      </c>
      <c r="G1880" s="786"/>
      <c r="H1880" s="776">
        <v>979.9</v>
      </c>
      <c r="I1880" s="920"/>
      <c r="J1880" s="39"/>
      <c r="K1880" s="39"/>
      <c r="L1880" s="39"/>
      <c r="M1880" s="39"/>
    </row>
    <row r="1881" spans="1:13" ht="45" x14ac:dyDescent="0.2">
      <c r="A1881" s="876"/>
      <c r="B1881" s="899"/>
      <c r="C1881" s="668" t="s">
        <v>8</v>
      </c>
      <c r="D1881" s="776">
        <v>0</v>
      </c>
      <c r="E1881" s="776">
        <v>0</v>
      </c>
      <c r="F1881" s="777">
        <v>0</v>
      </c>
      <c r="G1881" s="786"/>
      <c r="H1881" s="776">
        <v>0</v>
      </c>
      <c r="I1881" s="921"/>
      <c r="J1881" s="39"/>
      <c r="K1881" s="39"/>
      <c r="L1881" s="39"/>
      <c r="M1881" s="39"/>
    </row>
    <row r="1882" spans="1:13" ht="60" customHeight="1" x14ac:dyDescent="0.2">
      <c r="A1882" s="876"/>
      <c r="B1882" s="899"/>
      <c r="C1882" s="668" t="s">
        <v>2</v>
      </c>
      <c r="D1882" s="776">
        <v>0</v>
      </c>
      <c r="E1882" s="776">
        <v>0</v>
      </c>
      <c r="F1882" s="777">
        <v>0</v>
      </c>
      <c r="G1882" s="786"/>
      <c r="H1882" s="776">
        <v>0</v>
      </c>
      <c r="I1882" s="921"/>
      <c r="J1882" s="39"/>
      <c r="K1882" s="39"/>
      <c r="L1882" s="39"/>
      <c r="M1882" s="39"/>
    </row>
    <row r="1883" spans="1:13" ht="60" customHeight="1" x14ac:dyDescent="0.2">
      <c r="A1883" s="876"/>
      <c r="B1883" s="899"/>
      <c r="C1883" s="668" t="s">
        <v>3</v>
      </c>
      <c r="D1883" s="776">
        <v>979.9</v>
      </c>
      <c r="E1883" s="776">
        <v>979.9</v>
      </c>
      <c r="F1883" s="777">
        <f t="shared" ref="F1883" si="254">E1883/D1883*100</f>
        <v>100</v>
      </c>
      <c r="G1883" s="786"/>
      <c r="H1883" s="776">
        <v>979.9</v>
      </c>
      <c r="I1883" s="921"/>
      <c r="J1883" s="39"/>
      <c r="K1883" s="39"/>
      <c r="L1883" s="39"/>
      <c r="M1883" s="39"/>
    </row>
    <row r="1884" spans="1:13" x14ac:dyDescent="0.2">
      <c r="A1884" s="876"/>
      <c r="B1884" s="899"/>
      <c r="C1884" s="668" t="s">
        <v>97</v>
      </c>
      <c r="D1884" s="785">
        <v>0</v>
      </c>
      <c r="E1884" s="785">
        <v>0</v>
      </c>
      <c r="F1884" s="777">
        <v>0</v>
      </c>
      <c r="G1884" s="786"/>
      <c r="H1884" s="785">
        <v>0</v>
      </c>
      <c r="I1884" s="922"/>
      <c r="J1884" s="39"/>
      <c r="K1884" s="39"/>
      <c r="L1884" s="39"/>
      <c r="M1884" s="39"/>
    </row>
    <row r="1885" spans="1:13" ht="15" customHeight="1" x14ac:dyDescent="0.2">
      <c r="A1885" s="876" t="s">
        <v>397</v>
      </c>
      <c r="B1885" s="899" t="s">
        <v>398</v>
      </c>
      <c r="C1885" s="668" t="s">
        <v>267</v>
      </c>
      <c r="D1885" s="776">
        <v>1170.69</v>
      </c>
      <c r="E1885" s="776">
        <v>1170.69</v>
      </c>
      <c r="F1885" s="777">
        <f>E1885/D1885*100</f>
        <v>100</v>
      </c>
      <c r="G1885" s="776"/>
      <c r="H1885" s="776">
        <v>1170.69</v>
      </c>
      <c r="I1885" s="920"/>
      <c r="J1885" s="39"/>
      <c r="K1885" s="39"/>
      <c r="L1885" s="39"/>
      <c r="M1885" s="39"/>
    </row>
    <row r="1886" spans="1:13" ht="45" x14ac:dyDescent="0.2">
      <c r="A1886" s="876"/>
      <c r="B1886" s="899"/>
      <c r="C1886" s="668" t="s">
        <v>8</v>
      </c>
      <c r="D1886" s="776">
        <v>0</v>
      </c>
      <c r="E1886" s="776">
        <v>0</v>
      </c>
      <c r="F1886" s="777">
        <v>0</v>
      </c>
      <c r="G1886" s="776"/>
      <c r="H1886" s="776">
        <v>0</v>
      </c>
      <c r="I1886" s="921"/>
      <c r="J1886" s="39"/>
      <c r="K1886" s="39"/>
      <c r="L1886" s="39"/>
      <c r="M1886" s="39"/>
    </row>
    <row r="1887" spans="1:13" ht="60" customHeight="1" x14ac:dyDescent="0.2">
      <c r="A1887" s="876"/>
      <c r="B1887" s="899"/>
      <c r="C1887" s="668" t="s">
        <v>2</v>
      </c>
      <c r="D1887" s="776">
        <v>0</v>
      </c>
      <c r="E1887" s="776">
        <v>0</v>
      </c>
      <c r="F1887" s="777">
        <v>0</v>
      </c>
      <c r="G1887" s="776"/>
      <c r="H1887" s="776">
        <v>0</v>
      </c>
      <c r="I1887" s="921"/>
      <c r="J1887" s="39"/>
      <c r="K1887" s="39"/>
      <c r="L1887" s="39"/>
      <c r="M1887" s="39"/>
    </row>
    <row r="1888" spans="1:13" ht="60" customHeight="1" x14ac:dyDescent="0.2">
      <c r="A1888" s="876"/>
      <c r="B1888" s="899"/>
      <c r="C1888" s="668" t="s">
        <v>3</v>
      </c>
      <c r="D1888" s="776">
        <v>1170.69</v>
      </c>
      <c r="E1888" s="776">
        <v>1170.69</v>
      </c>
      <c r="F1888" s="777">
        <v>0</v>
      </c>
      <c r="G1888" s="776"/>
      <c r="H1888" s="776">
        <v>1170.69</v>
      </c>
      <c r="I1888" s="921"/>
      <c r="J1888" s="39"/>
      <c r="K1888" s="39"/>
      <c r="L1888" s="39"/>
      <c r="M1888" s="39"/>
    </row>
    <row r="1889" spans="1:13" x14ac:dyDescent="0.2">
      <c r="A1889" s="876"/>
      <c r="B1889" s="899"/>
      <c r="C1889" s="668" t="s">
        <v>97</v>
      </c>
      <c r="D1889" s="785">
        <v>0</v>
      </c>
      <c r="E1889" s="785">
        <v>0</v>
      </c>
      <c r="F1889" s="777">
        <v>0</v>
      </c>
      <c r="G1889" s="785"/>
      <c r="H1889" s="785">
        <v>0</v>
      </c>
      <c r="I1889" s="922"/>
      <c r="J1889" s="39"/>
      <c r="K1889" s="39"/>
      <c r="L1889" s="39"/>
      <c r="M1889" s="39"/>
    </row>
    <row r="1890" spans="1:13" ht="15" customHeight="1" x14ac:dyDescent="0.2">
      <c r="A1890" s="876" t="s">
        <v>399</v>
      </c>
      <c r="B1890" s="899" t="s">
        <v>400</v>
      </c>
      <c r="C1890" s="668" t="s">
        <v>267</v>
      </c>
      <c r="D1890" s="776">
        <v>949.94</v>
      </c>
      <c r="E1890" s="776">
        <v>949.94</v>
      </c>
      <c r="F1890" s="777">
        <f>E1890/D1890*100</f>
        <v>100</v>
      </c>
      <c r="G1890" s="776"/>
      <c r="H1890" s="776">
        <v>949.94</v>
      </c>
      <c r="I1890" s="920"/>
      <c r="J1890" s="39"/>
      <c r="K1890" s="39"/>
      <c r="L1890" s="39"/>
      <c r="M1890" s="39"/>
    </row>
    <row r="1891" spans="1:13" ht="45" x14ac:dyDescent="0.2">
      <c r="A1891" s="876"/>
      <c r="B1891" s="899"/>
      <c r="C1891" s="668" t="s">
        <v>8</v>
      </c>
      <c r="D1891" s="776">
        <v>0</v>
      </c>
      <c r="E1891" s="776">
        <v>0</v>
      </c>
      <c r="F1891" s="777">
        <v>0</v>
      </c>
      <c r="G1891" s="776"/>
      <c r="H1891" s="776">
        <v>0</v>
      </c>
      <c r="I1891" s="921"/>
      <c r="J1891" s="39"/>
      <c r="K1891" s="39"/>
      <c r="L1891" s="39"/>
      <c r="M1891" s="39"/>
    </row>
    <row r="1892" spans="1:13" ht="60" customHeight="1" x14ac:dyDescent="0.2">
      <c r="A1892" s="876"/>
      <c r="B1892" s="899"/>
      <c r="C1892" s="668" t="s">
        <v>2</v>
      </c>
      <c r="D1892" s="776">
        <v>0</v>
      </c>
      <c r="E1892" s="776">
        <v>0</v>
      </c>
      <c r="F1892" s="777">
        <v>0</v>
      </c>
      <c r="G1892" s="776"/>
      <c r="H1892" s="776">
        <v>0</v>
      </c>
      <c r="I1892" s="921"/>
      <c r="J1892" s="39"/>
      <c r="K1892" s="39"/>
      <c r="L1892" s="39"/>
      <c r="M1892" s="39"/>
    </row>
    <row r="1893" spans="1:13" ht="60" customHeight="1" x14ac:dyDescent="0.2">
      <c r="A1893" s="876"/>
      <c r="B1893" s="899"/>
      <c r="C1893" s="668" t="s">
        <v>3</v>
      </c>
      <c r="D1893" s="776">
        <v>949.94</v>
      </c>
      <c r="E1893" s="776">
        <v>949.94</v>
      </c>
      <c r="F1893" s="777">
        <v>0</v>
      </c>
      <c r="G1893" s="776"/>
      <c r="H1893" s="776">
        <v>949.94</v>
      </c>
      <c r="I1893" s="921"/>
      <c r="J1893" s="39"/>
      <c r="K1893" s="39"/>
      <c r="L1893" s="39"/>
      <c r="M1893" s="39"/>
    </row>
    <row r="1894" spans="1:13" x14ac:dyDescent="0.2">
      <c r="A1894" s="876"/>
      <c r="B1894" s="899"/>
      <c r="C1894" s="668" t="s">
        <v>97</v>
      </c>
      <c r="D1894" s="785">
        <v>0</v>
      </c>
      <c r="E1894" s="785">
        <v>0</v>
      </c>
      <c r="F1894" s="777">
        <v>0</v>
      </c>
      <c r="G1894" s="785"/>
      <c r="H1894" s="785">
        <v>0</v>
      </c>
      <c r="I1894" s="922"/>
      <c r="J1894" s="39"/>
      <c r="K1894" s="39"/>
      <c r="L1894" s="39"/>
      <c r="M1894" s="39"/>
    </row>
    <row r="1895" spans="1:13" ht="15" customHeight="1" x14ac:dyDescent="0.2">
      <c r="A1895" s="876" t="s">
        <v>402</v>
      </c>
      <c r="B1895" s="899" t="s">
        <v>997</v>
      </c>
      <c r="C1895" s="668" t="s">
        <v>267</v>
      </c>
      <c r="D1895" s="776">
        <v>3455.3</v>
      </c>
      <c r="E1895" s="776">
        <v>3455.3</v>
      </c>
      <c r="F1895" s="777">
        <f>E1895/D1895*100</f>
        <v>100</v>
      </c>
      <c r="G1895" s="776"/>
      <c r="H1895" s="776">
        <v>3455.3</v>
      </c>
      <c r="I1895" s="920"/>
      <c r="J1895" s="39"/>
      <c r="K1895" s="39"/>
      <c r="L1895" s="39"/>
      <c r="M1895" s="39"/>
    </row>
    <row r="1896" spans="1:13" ht="49.5" customHeight="1" x14ac:dyDescent="0.2">
      <c r="A1896" s="876"/>
      <c r="B1896" s="899"/>
      <c r="C1896" s="668" t="s">
        <v>8</v>
      </c>
      <c r="D1896" s="776">
        <v>0</v>
      </c>
      <c r="E1896" s="776">
        <v>0</v>
      </c>
      <c r="F1896" s="777">
        <v>0</v>
      </c>
      <c r="G1896" s="776"/>
      <c r="H1896" s="776">
        <v>0</v>
      </c>
      <c r="I1896" s="921"/>
      <c r="J1896" s="39"/>
      <c r="K1896" s="39"/>
      <c r="L1896" s="39"/>
      <c r="M1896" s="39"/>
    </row>
    <row r="1897" spans="1:13" ht="45" x14ac:dyDescent="0.2">
      <c r="A1897" s="876"/>
      <c r="B1897" s="899"/>
      <c r="C1897" s="668" t="s">
        <v>2</v>
      </c>
      <c r="D1897" s="776">
        <v>0</v>
      </c>
      <c r="E1897" s="776">
        <v>0</v>
      </c>
      <c r="F1897" s="777">
        <v>0</v>
      </c>
      <c r="G1897" s="776"/>
      <c r="H1897" s="776">
        <v>0</v>
      </c>
      <c r="I1897" s="921"/>
      <c r="J1897" s="39"/>
      <c r="K1897" s="39"/>
      <c r="L1897" s="39"/>
      <c r="M1897" s="39"/>
    </row>
    <row r="1898" spans="1:13" ht="51" customHeight="1" x14ac:dyDescent="0.2">
      <c r="A1898" s="876"/>
      <c r="B1898" s="899"/>
      <c r="C1898" s="668" t="s">
        <v>3</v>
      </c>
      <c r="D1898" s="776">
        <v>3455.3</v>
      </c>
      <c r="E1898" s="776">
        <v>3455.3</v>
      </c>
      <c r="F1898" s="777">
        <v>0</v>
      </c>
      <c r="G1898" s="776"/>
      <c r="H1898" s="776">
        <v>3455.3</v>
      </c>
      <c r="I1898" s="921"/>
      <c r="J1898" s="39"/>
      <c r="K1898" s="39"/>
      <c r="L1898" s="39"/>
      <c r="M1898" s="39"/>
    </row>
    <row r="1899" spans="1:13" ht="29.25" customHeight="1" x14ac:dyDescent="0.2">
      <c r="A1899" s="876"/>
      <c r="B1899" s="899"/>
      <c r="C1899" s="668" t="s">
        <v>97</v>
      </c>
      <c r="D1899" s="785">
        <v>0</v>
      </c>
      <c r="E1899" s="785">
        <v>0</v>
      </c>
      <c r="F1899" s="777">
        <v>0</v>
      </c>
      <c r="G1899" s="785"/>
      <c r="H1899" s="785">
        <v>0</v>
      </c>
      <c r="I1899" s="922"/>
      <c r="J1899" s="39"/>
      <c r="K1899" s="39"/>
      <c r="L1899" s="39"/>
      <c r="M1899" s="39"/>
    </row>
    <row r="1900" spans="1:13" ht="15" customHeight="1" x14ac:dyDescent="0.2">
      <c r="A1900" s="876" t="s">
        <v>404</v>
      </c>
      <c r="B1900" s="899" t="s">
        <v>998</v>
      </c>
      <c r="C1900" s="668" t="s">
        <v>267</v>
      </c>
      <c r="D1900" s="776">
        <v>1738.9</v>
      </c>
      <c r="E1900" s="776">
        <v>1738.9</v>
      </c>
      <c r="F1900" s="777">
        <f>E1900/D1900*100</f>
        <v>100</v>
      </c>
      <c r="G1900" s="776"/>
      <c r="H1900" s="776">
        <v>1738.9</v>
      </c>
      <c r="I1900" s="920"/>
      <c r="J1900" s="39"/>
      <c r="K1900" s="39"/>
      <c r="L1900" s="39"/>
      <c r="M1900" s="39"/>
    </row>
    <row r="1901" spans="1:13" ht="52.5" customHeight="1" x14ac:dyDescent="0.2">
      <c r="A1901" s="876"/>
      <c r="B1901" s="899"/>
      <c r="C1901" s="668" t="s">
        <v>8</v>
      </c>
      <c r="D1901" s="776">
        <v>-1.13686837721616E-13</v>
      </c>
      <c r="E1901" s="776">
        <v>-1.13686837721616E-13</v>
      </c>
      <c r="F1901" s="777">
        <v>0</v>
      </c>
      <c r="G1901" s="776"/>
      <c r="H1901" s="776">
        <v>-1.13686837721616E-13</v>
      </c>
      <c r="I1901" s="921"/>
      <c r="J1901" s="39"/>
      <c r="K1901" s="39"/>
      <c r="L1901" s="39"/>
      <c r="M1901" s="39"/>
    </row>
    <row r="1902" spans="1:13" ht="45" x14ac:dyDescent="0.2">
      <c r="A1902" s="876"/>
      <c r="B1902" s="899"/>
      <c r="C1902" s="668" t="s">
        <v>2</v>
      </c>
      <c r="D1902" s="776">
        <v>0</v>
      </c>
      <c r="E1902" s="776">
        <v>0</v>
      </c>
      <c r="F1902" s="777">
        <v>0</v>
      </c>
      <c r="G1902" s="776"/>
      <c r="H1902" s="776">
        <v>0</v>
      </c>
      <c r="I1902" s="921"/>
      <c r="J1902" s="39"/>
      <c r="K1902" s="39"/>
      <c r="L1902" s="39"/>
      <c r="M1902" s="39"/>
    </row>
    <row r="1903" spans="1:13" ht="60" customHeight="1" x14ac:dyDescent="0.2">
      <c r="A1903" s="876"/>
      <c r="B1903" s="899"/>
      <c r="C1903" s="668" t="s">
        <v>3</v>
      </c>
      <c r="D1903" s="776">
        <v>1738.9</v>
      </c>
      <c r="E1903" s="776">
        <v>1738.9</v>
      </c>
      <c r="F1903" s="777">
        <v>0</v>
      </c>
      <c r="G1903" s="776"/>
      <c r="H1903" s="776">
        <v>1738.9</v>
      </c>
      <c r="I1903" s="921"/>
      <c r="J1903" s="39"/>
      <c r="K1903" s="39"/>
      <c r="L1903" s="39"/>
      <c r="M1903" s="39"/>
    </row>
    <row r="1904" spans="1:13" ht="30" customHeight="1" x14ac:dyDescent="0.2">
      <c r="A1904" s="876"/>
      <c r="B1904" s="899"/>
      <c r="C1904" s="668" t="s">
        <v>97</v>
      </c>
      <c r="D1904" s="785">
        <v>0</v>
      </c>
      <c r="E1904" s="785">
        <v>0</v>
      </c>
      <c r="F1904" s="777">
        <v>0</v>
      </c>
      <c r="G1904" s="785"/>
      <c r="H1904" s="785">
        <v>0</v>
      </c>
      <c r="I1904" s="922"/>
      <c r="J1904" s="39"/>
      <c r="K1904" s="39"/>
      <c r="L1904" s="39"/>
      <c r="M1904" s="39"/>
    </row>
    <row r="1905" spans="1:13" ht="15" customHeight="1" x14ac:dyDescent="0.2">
      <c r="A1905" s="675"/>
      <c r="B1905" s="1617" t="s">
        <v>401</v>
      </c>
      <c r="C1905" s="1618"/>
      <c r="D1905" s="1618"/>
      <c r="E1905" s="1618"/>
      <c r="F1905" s="1618"/>
      <c r="G1905" s="1618"/>
      <c r="H1905" s="1618"/>
      <c r="I1905" s="1619"/>
      <c r="J1905" s="39"/>
      <c r="K1905" s="39"/>
      <c r="L1905" s="39"/>
      <c r="M1905" s="39"/>
    </row>
    <row r="1906" spans="1:13" ht="15" customHeight="1" x14ac:dyDescent="0.2">
      <c r="A1906" s="876" t="s">
        <v>406</v>
      </c>
      <c r="B1906" s="899" t="s">
        <v>403</v>
      </c>
      <c r="C1906" s="668" t="s">
        <v>267</v>
      </c>
      <c r="D1906" s="776">
        <v>1202.6099999999999</v>
      </c>
      <c r="E1906" s="776">
        <v>1202.6099999999999</v>
      </c>
      <c r="F1906" s="777">
        <f>E1906/D1906*100</f>
        <v>100</v>
      </c>
      <c r="G1906" s="778"/>
      <c r="H1906" s="776">
        <v>1202.6099999999999</v>
      </c>
      <c r="I1906" s="920"/>
      <c r="J1906" s="39"/>
      <c r="K1906" s="39"/>
      <c r="L1906" s="39"/>
      <c r="M1906" s="39"/>
    </row>
    <row r="1907" spans="1:13" ht="45" x14ac:dyDescent="0.2">
      <c r="A1907" s="876"/>
      <c r="B1907" s="899"/>
      <c r="C1907" s="668" t="s">
        <v>8</v>
      </c>
      <c r="D1907" s="776">
        <v>0</v>
      </c>
      <c r="E1907" s="776">
        <v>0</v>
      </c>
      <c r="F1907" s="777">
        <v>0</v>
      </c>
      <c r="G1907" s="778"/>
      <c r="H1907" s="776">
        <v>0</v>
      </c>
      <c r="I1907" s="921"/>
      <c r="J1907" s="39"/>
      <c r="K1907" s="39"/>
      <c r="L1907" s="39"/>
      <c r="M1907" s="39"/>
    </row>
    <row r="1908" spans="1:13" ht="60" customHeight="1" x14ac:dyDescent="0.2">
      <c r="A1908" s="876"/>
      <c r="B1908" s="899"/>
      <c r="C1908" s="668" t="s">
        <v>2</v>
      </c>
      <c r="D1908" s="776">
        <v>0</v>
      </c>
      <c r="E1908" s="776">
        <v>0</v>
      </c>
      <c r="F1908" s="777">
        <v>0</v>
      </c>
      <c r="G1908" s="778"/>
      <c r="H1908" s="776">
        <v>0</v>
      </c>
      <c r="I1908" s="921"/>
      <c r="J1908" s="39"/>
      <c r="K1908" s="39"/>
      <c r="L1908" s="39"/>
      <c r="M1908" s="39"/>
    </row>
    <row r="1909" spans="1:13" ht="60" customHeight="1" x14ac:dyDescent="0.2">
      <c r="A1909" s="876"/>
      <c r="B1909" s="899"/>
      <c r="C1909" s="668" t="s">
        <v>3</v>
      </c>
      <c r="D1909" s="776">
        <v>1202.6099999999999</v>
      </c>
      <c r="E1909" s="776">
        <v>1202.6099999999999</v>
      </c>
      <c r="F1909" s="777">
        <f t="shared" ref="F1909" si="255">E1909/D1909*100</f>
        <v>100</v>
      </c>
      <c r="G1909" s="778"/>
      <c r="H1909" s="776">
        <v>1202.6099999999999</v>
      </c>
      <c r="I1909" s="921"/>
      <c r="J1909" s="39"/>
      <c r="K1909" s="39"/>
      <c r="L1909" s="39"/>
      <c r="M1909" s="39"/>
    </row>
    <row r="1910" spans="1:13" x14ac:dyDescent="0.2">
      <c r="A1910" s="876"/>
      <c r="B1910" s="899"/>
      <c r="C1910" s="668" t="s">
        <v>97</v>
      </c>
      <c r="D1910" s="785">
        <v>0</v>
      </c>
      <c r="E1910" s="785">
        <v>0</v>
      </c>
      <c r="F1910" s="777">
        <v>0</v>
      </c>
      <c r="G1910" s="778"/>
      <c r="H1910" s="785">
        <v>0</v>
      </c>
      <c r="I1910" s="922"/>
      <c r="J1910" s="39"/>
      <c r="K1910" s="39"/>
      <c r="L1910" s="39"/>
      <c r="M1910" s="39"/>
    </row>
    <row r="1911" spans="1:13" ht="15" customHeight="1" x14ac:dyDescent="0.2">
      <c r="A1911" s="876" t="s">
        <v>408</v>
      </c>
      <c r="B1911" s="899" t="s">
        <v>405</v>
      </c>
      <c r="C1911" s="668" t="s">
        <v>267</v>
      </c>
      <c r="D1911" s="776">
        <v>993.09</v>
      </c>
      <c r="E1911" s="776">
        <v>993.09</v>
      </c>
      <c r="F1911" s="777">
        <f>E1911/D1911*100</f>
        <v>100</v>
      </c>
      <c r="G1911" s="778"/>
      <c r="H1911" s="776">
        <v>993.09</v>
      </c>
      <c r="I1911" s="920"/>
      <c r="J1911" s="39"/>
      <c r="K1911" s="39"/>
      <c r="L1911" s="39"/>
      <c r="M1911" s="39"/>
    </row>
    <row r="1912" spans="1:13" ht="45" x14ac:dyDescent="0.2">
      <c r="A1912" s="876"/>
      <c r="B1912" s="899"/>
      <c r="C1912" s="668" t="s">
        <v>8</v>
      </c>
      <c r="D1912" s="776">
        <v>0</v>
      </c>
      <c r="E1912" s="776">
        <v>0</v>
      </c>
      <c r="F1912" s="777">
        <v>0</v>
      </c>
      <c r="G1912" s="778"/>
      <c r="H1912" s="776">
        <v>0</v>
      </c>
      <c r="I1912" s="921"/>
      <c r="J1912" s="39"/>
      <c r="K1912" s="39"/>
      <c r="L1912" s="39"/>
      <c r="M1912" s="39"/>
    </row>
    <row r="1913" spans="1:13" ht="60" customHeight="1" x14ac:dyDescent="0.2">
      <c r="A1913" s="876"/>
      <c r="B1913" s="899"/>
      <c r="C1913" s="668" t="s">
        <v>2</v>
      </c>
      <c r="D1913" s="776">
        <v>0</v>
      </c>
      <c r="E1913" s="776">
        <v>0</v>
      </c>
      <c r="F1913" s="777">
        <v>0</v>
      </c>
      <c r="G1913" s="778"/>
      <c r="H1913" s="776">
        <v>0</v>
      </c>
      <c r="I1913" s="921"/>
      <c r="J1913" s="39"/>
      <c r="K1913" s="39"/>
      <c r="L1913" s="39"/>
      <c r="M1913" s="39"/>
    </row>
    <row r="1914" spans="1:13" ht="60" customHeight="1" x14ac:dyDescent="0.2">
      <c r="A1914" s="876"/>
      <c r="B1914" s="899"/>
      <c r="C1914" s="668" t="s">
        <v>3</v>
      </c>
      <c r="D1914" s="776">
        <v>993.09</v>
      </c>
      <c r="E1914" s="776">
        <v>993.09</v>
      </c>
      <c r="F1914" s="777">
        <v>0</v>
      </c>
      <c r="G1914" s="778"/>
      <c r="H1914" s="776">
        <v>993.09</v>
      </c>
      <c r="I1914" s="921"/>
      <c r="J1914" s="39"/>
      <c r="K1914" s="39"/>
      <c r="L1914" s="39"/>
      <c r="M1914" s="39"/>
    </row>
    <row r="1915" spans="1:13" x14ac:dyDescent="0.2">
      <c r="A1915" s="876"/>
      <c r="B1915" s="899"/>
      <c r="C1915" s="668" t="s">
        <v>97</v>
      </c>
      <c r="D1915" s="785">
        <v>0</v>
      </c>
      <c r="E1915" s="785">
        <v>0</v>
      </c>
      <c r="F1915" s="777">
        <v>0</v>
      </c>
      <c r="G1915" s="778"/>
      <c r="H1915" s="785">
        <v>0</v>
      </c>
      <c r="I1915" s="922"/>
      <c r="J1915" s="39"/>
      <c r="K1915" s="39"/>
      <c r="L1915" s="39"/>
      <c r="M1915" s="39"/>
    </row>
    <row r="1916" spans="1:13" ht="15" customHeight="1" x14ac:dyDescent="0.2">
      <c r="A1916" s="876" t="s">
        <v>411</v>
      </c>
      <c r="B1916" s="899" t="s">
        <v>407</v>
      </c>
      <c r="C1916" s="668" t="s">
        <v>267</v>
      </c>
      <c r="D1916" s="776">
        <v>760.13</v>
      </c>
      <c r="E1916" s="776">
        <v>760.13</v>
      </c>
      <c r="F1916" s="777">
        <f>E1916/D1916*100</f>
        <v>100</v>
      </c>
      <c r="G1916" s="778"/>
      <c r="H1916" s="776">
        <v>760.13</v>
      </c>
      <c r="I1916" s="920"/>
      <c r="J1916" s="39"/>
      <c r="K1916" s="39"/>
      <c r="L1916" s="39"/>
      <c r="M1916" s="39"/>
    </row>
    <row r="1917" spans="1:13" ht="54.75" customHeight="1" x14ac:dyDescent="0.2">
      <c r="A1917" s="876"/>
      <c r="B1917" s="899"/>
      <c r="C1917" s="668" t="s">
        <v>8</v>
      </c>
      <c r="D1917" s="776">
        <v>0</v>
      </c>
      <c r="E1917" s="776">
        <v>0</v>
      </c>
      <c r="F1917" s="777">
        <v>0</v>
      </c>
      <c r="G1917" s="778"/>
      <c r="H1917" s="776">
        <v>0</v>
      </c>
      <c r="I1917" s="921"/>
      <c r="J1917" s="39"/>
      <c r="K1917" s="39"/>
      <c r="L1917" s="39"/>
      <c r="M1917" s="39"/>
    </row>
    <row r="1918" spans="1:13" ht="31.5" customHeight="1" x14ac:dyDescent="0.2">
      <c r="A1918" s="876"/>
      <c r="B1918" s="899"/>
      <c r="C1918" s="668" t="s">
        <v>2</v>
      </c>
      <c r="D1918" s="776">
        <v>0</v>
      </c>
      <c r="E1918" s="776">
        <v>0</v>
      </c>
      <c r="F1918" s="777">
        <v>0</v>
      </c>
      <c r="G1918" s="778"/>
      <c r="H1918" s="776">
        <v>0</v>
      </c>
      <c r="I1918" s="921"/>
      <c r="J1918" s="39"/>
      <c r="K1918" s="39"/>
      <c r="L1918" s="39"/>
      <c r="M1918" s="39"/>
    </row>
    <row r="1919" spans="1:13" ht="60" customHeight="1" x14ac:dyDescent="0.2">
      <c r="A1919" s="876"/>
      <c r="B1919" s="899"/>
      <c r="C1919" s="668" t="s">
        <v>3</v>
      </c>
      <c r="D1919" s="776">
        <v>760.13</v>
      </c>
      <c r="E1919" s="776">
        <v>760.13</v>
      </c>
      <c r="F1919" s="777">
        <v>0</v>
      </c>
      <c r="G1919" s="778"/>
      <c r="H1919" s="776">
        <v>760.13</v>
      </c>
      <c r="I1919" s="921"/>
      <c r="J1919" s="39"/>
      <c r="K1919" s="39"/>
      <c r="L1919" s="39"/>
      <c r="M1919" s="39"/>
    </row>
    <row r="1920" spans="1:13" ht="31.5" customHeight="1" x14ac:dyDescent="0.2">
      <c r="A1920" s="876"/>
      <c r="B1920" s="899"/>
      <c r="C1920" s="668" t="s">
        <v>97</v>
      </c>
      <c r="D1920" s="785">
        <v>0</v>
      </c>
      <c r="E1920" s="785">
        <v>0</v>
      </c>
      <c r="F1920" s="777">
        <v>0</v>
      </c>
      <c r="G1920" s="778"/>
      <c r="H1920" s="785">
        <v>0</v>
      </c>
      <c r="I1920" s="922"/>
      <c r="J1920" s="39"/>
      <c r="K1920" s="39"/>
      <c r="L1920" s="39"/>
      <c r="M1920" s="39"/>
    </row>
    <row r="1921" spans="1:13" ht="15" customHeight="1" x14ac:dyDescent="0.2">
      <c r="A1921" s="876" t="s">
        <v>414</v>
      </c>
      <c r="B1921" s="899" t="s">
        <v>409</v>
      </c>
      <c r="C1921" s="668" t="s">
        <v>267</v>
      </c>
      <c r="D1921" s="776">
        <v>1333.92</v>
      </c>
      <c r="E1921" s="776">
        <v>1333.92</v>
      </c>
      <c r="F1921" s="777">
        <f>E1921/D1921*100</f>
        <v>100</v>
      </c>
      <c r="G1921" s="778"/>
      <c r="H1921" s="776">
        <v>1333.92</v>
      </c>
      <c r="I1921" s="920"/>
      <c r="J1921" s="39"/>
      <c r="K1921" s="39"/>
      <c r="L1921" s="39"/>
      <c r="M1921" s="39"/>
    </row>
    <row r="1922" spans="1:13" ht="51" customHeight="1" x14ac:dyDescent="0.2">
      <c r="A1922" s="876"/>
      <c r="B1922" s="899"/>
      <c r="C1922" s="668" t="s">
        <v>8</v>
      </c>
      <c r="D1922" s="776">
        <v>0</v>
      </c>
      <c r="E1922" s="776">
        <v>0</v>
      </c>
      <c r="F1922" s="777">
        <v>0</v>
      </c>
      <c r="G1922" s="778"/>
      <c r="H1922" s="776">
        <v>0</v>
      </c>
      <c r="I1922" s="921"/>
      <c r="J1922" s="39"/>
      <c r="K1922" s="39"/>
      <c r="L1922" s="39"/>
      <c r="M1922" s="39"/>
    </row>
    <row r="1923" spans="1:13" ht="15" customHeight="1" x14ac:dyDescent="0.2">
      <c r="A1923" s="876"/>
      <c r="B1923" s="899"/>
      <c r="C1923" s="668" t="s">
        <v>2</v>
      </c>
      <c r="D1923" s="776">
        <v>0</v>
      </c>
      <c r="E1923" s="776">
        <v>0</v>
      </c>
      <c r="F1923" s="777">
        <v>0</v>
      </c>
      <c r="G1923" s="778"/>
      <c r="H1923" s="776">
        <v>0</v>
      </c>
      <c r="I1923" s="921"/>
      <c r="J1923" s="39"/>
      <c r="K1923" s="39"/>
      <c r="L1923" s="39"/>
      <c r="M1923" s="39"/>
    </row>
    <row r="1924" spans="1:13" ht="45" x14ac:dyDescent="0.2">
      <c r="A1924" s="876"/>
      <c r="B1924" s="899"/>
      <c r="C1924" s="668" t="s">
        <v>3</v>
      </c>
      <c r="D1924" s="776">
        <v>1333.92</v>
      </c>
      <c r="E1924" s="776">
        <v>1333.92</v>
      </c>
      <c r="F1924" s="777">
        <v>0</v>
      </c>
      <c r="G1924" s="778"/>
      <c r="H1924" s="776">
        <v>1333.92</v>
      </c>
      <c r="I1924" s="921"/>
      <c r="J1924" s="39"/>
      <c r="K1924" s="39"/>
      <c r="L1924" s="39"/>
      <c r="M1924" s="39"/>
    </row>
    <row r="1925" spans="1:13" ht="24" customHeight="1" x14ac:dyDescent="0.2">
      <c r="A1925" s="876"/>
      <c r="B1925" s="899"/>
      <c r="C1925" s="668" t="s">
        <v>97</v>
      </c>
      <c r="D1925" s="785">
        <v>0</v>
      </c>
      <c r="E1925" s="785">
        <v>0</v>
      </c>
      <c r="F1925" s="777">
        <v>0</v>
      </c>
      <c r="G1925" s="778"/>
      <c r="H1925" s="785">
        <v>0</v>
      </c>
      <c r="I1925" s="922"/>
      <c r="J1925" s="39"/>
      <c r="K1925" s="39"/>
      <c r="L1925" s="39"/>
      <c r="M1925" s="39"/>
    </row>
    <row r="1926" spans="1:13" ht="24.75" customHeight="1" x14ac:dyDescent="0.2">
      <c r="A1926" s="675"/>
      <c r="B1926" s="1143" t="s">
        <v>410</v>
      </c>
      <c r="C1926" s="1143"/>
      <c r="D1926" s="1143"/>
      <c r="E1926" s="1143"/>
      <c r="F1926" s="1143"/>
      <c r="G1926" s="1143"/>
      <c r="H1926" s="1143"/>
      <c r="I1926" s="1143"/>
      <c r="J1926" s="39"/>
      <c r="K1926" s="39"/>
      <c r="L1926" s="39"/>
      <c r="M1926" s="39"/>
    </row>
    <row r="1927" spans="1:13" ht="15" customHeight="1" x14ac:dyDescent="0.2">
      <c r="A1927" s="876" t="s">
        <v>416</v>
      </c>
      <c r="B1927" s="899" t="s">
        <v>412</v>
      </c>
      <c r="C1927" s="668" t="s">
        <v>267</v>
      </c>
      <c r="D1927" s="776">
        <v>908.6</v>
      </c>
      <c r="E1927" s="776">
        <v>908.6</v>
      </c>
      <c r="F1927" s="777">
        <f>E1927/D1927*100</f>
        <v>100</v>
      </c>
      <c r="G1927" s="778"/>
      <c r="H1927" s="776">
        <v>908.6</v>
      </c>
      <c r="I1927" s="920"/>
      <c r="J1927" s="39"/>
      <c r="K1927" s="39"/>
      <c r="L1927" s="39"/>
      <c r="M1927" s="39"/>
    </row>
    <row r="1928" spans="1:13" ht="51" customHeight="1" x14ac:dyDescent="0.2">
      <c r="A1928" s="876"/>
      <c r="B1928" s="899"/>
      <c r="C1928" s="668" t="s">
        <v>8</v>
      </c>
      <c r="D1928" s="776">
        <v>0</v>
      </c>
      <c r="E1928" s="776">
        <v>0</v>
      </c>
      <c r="F1928" s="777">
        <v>0</v>
      </c>
      <c r="G1928" s="778"/>
      <c r="H1928" s="776">
        <v>0</v>
      </c>
      <c r="I1928" s="921"/>
      <c r="J1928" s="39"/>
      <c r="K1928" s="39"/>
      <c r="L1928" s="39"/>
      <c r="M1928" s="39"/>
    </row>
    <row r="1929" spans="1:13" ht="45" x14ac:dyDescent="0.2">
      <c r="A1929" s="876"/>
      <c r="B1929" s="899"/>
      <c r="C1929" s="668" t="s">
        <v>2</v>
      </c>
      <c r="D1929" s="776">
        <v>0</v>
      </c>
      <c r="E1929" s="776">
        <v>0</v>
      </c>
      <c r="F1929" s="777">
        <v>0</v>
      </c>
      <c r="G1929" s="778"/>
      <c r="H1929" s="776">
        <v>0</v>
      </c>
      <c r="I1929" s="921"/>
      <c r="J1929" s="39"/>
      <c r="K1929" s="39"/>
      <c r="L1929" s="39"/>
      <c r="M1929" s="39"/>
    </row>
    <row r="1930" spans="1:13" ht="60" customHeight="1" x14ac:dyDescent="0.2">
      <c r="A1930" s="876"/>
      <c r="B1930" s="899"/>
      <c r="C1930" s="668" t="s">
        <v>3</v>
      </c>
      <c r="D1930" s="776">
        <v>908.6</v>
      </c>
      <c r="E1930" s="776">
        <v>908.6</v>
      </c>
      <c r="F1930" s="777">
        <v>0</v>
      </c>
      <c r="G1930" s="778"/>
      <c r="H1930" s="776">
        <v>908.6</v>
      </c>
      <c r="I1930" s="921"/>
      <c r="J1930" s="39"/>
      <c r="K1930" s="39"/>
      <c r="L1930" s="39"/>
      <c r="M1930" s="39"/>
    </row>
    <row r="1931" spans="1:13" ht="24.75" customHeight="1" x14ac:dyDescent="0.2">
      <c r="A1931" s="876"/>
      <c r="B1931" s="899"/>
      <c r="C1931" s="668" t="s">
        <v>97</v>
      </c>
      <c r="D1931" s="785">
        <v>0</v>
      </c>
      <c r="E1931" s="785">
        <v>0</v>
      </c>
      <c r="F1931" s="777">
        <v>0</v>
      </c>
      <c r="G1931" s="778"/>
      <c r="H1931" s="785">
        <v>0</v>
      </c>
      <c r="I1931" s="922"/>
      <c r="J1931" s="39"/>
      <c r="K1931" s="39"/>
      <c r="L1931" s="39"/>
      <c r="M1931" s="39"/>
    </row>
    <row r="1932" spans="1:13" ht="15" customHeight="1" x14ac:dyDescent="0.2">
      <c r="A1932" s="675"/>
      <c r="B1932" s="1143" t="s">
        <v>413</v>
      </c>
      <c r="C1932" s="1143"/>
      <c r="D1932" s="1143"/>
      <c r="E1932" s="1143"/>
      <c r="F1932" s="1143"/>
      <c r="G1932" s="1143"/>
      <c r="H1932" s="1143"/>
      <c r="I1932" s="1143"/>
      <c r="J1932" s="39"/>
      <c r="K1932" s="39"/>
      <c r="L1932" s="39"/>
      <c r="M1932" s="39"/>
    </row>
    <row r="1933" spans="1:13" ht="15" customHeight="1" x14ac:dyDescent="0.2">
      <c r="A1933" s="876" t="s">
        <v>419</v>
      </c>
      <c r="B1933" s="899" t="s">
        <v>415</v>
      </c>
      <c r="C1933" s="668" t="s">
        <v>267</v>
      </c>
      <c r="D1933" s="776">
        <v>1372.9</v>
      </c>
      <c r="E1933" s="776">
        <v>1372.9</v>
      </c>
      <c r="F1933" s="777">
        <f>E1933/D1933*100</f>
        <v>100</v>
      </c>
      <c r="G1933" s="778"/>
      <c r="H1933" s="776">
        <v>1372.9</v>
      </c>
      <c r="I1933" s="920"/>
      <c r="J1933" s="39"/>
      <c r="K1933" s="39"/>
      <c r="L1933" s="39"/>
      <c r="M1933" s="39"/>
    </row>
    <row r="1934" spans="1:13" ht="51" customHeight="1" x14ac:dyDescent="0.2">
      <c r="A1934" s="876"/>
      <c r="B1934" s="899"/>
      <c r="C1934" s="668" t="s">
        <v>8</v>
      </c>
      <c r="D1934" s="776">
        <v>0</v>
      </c>
      <c r="E1934" s="776">
        <v>0</v>
      </c>
      <c r="F1934" s="777">
        <v>0</v>
      </c>
      <c r="G1934" s="778"/>
      <c r="H1934" s="776">
        <v>0</v>
      </c>
      <c r="I1934" s="921"/>
      <c r="J1934" s="39"/>
      <c r="K1934" s="39"/>
      <c r="L1934" s="39"/>
      <c r="M1934" s="39"/>
    </row>
    <row r="1935" spans="1:13" ht="45" x14ac:dyDescent="0.2">
      <c r="A1935" s="876"/>
      <c r="B1935" s="899"/>
      <c r="C1935" s="668" t="s">
        <v>2</v>
      </c>
      <c r="D1935" s="776">
        <v>0</v>
      </c>
      <c r="E1935" s="776">
        <v>0</v>
      </c>
      <c r="F1935" s="777">
        <v>0</v>
      </c>
      <c r="G1935" s="778"/>
      <c r="H1935" s="776">
        <v>0</v>
      </c>
      <c r="I1935" s="921"/>
      <c r="J1935" s="39"/>
      <c r="K1935" s="39"/>
      <c r="L1935" s="39"/>
      <c r="M1935" s="39"/>
    </row>
    <row r="1936" spans="1:13" ht="60" customHeight="1" x14ac:dyDescent="0.2">
      <c r="A1936" s="876"/>
      <c r="B1936" s="899"/>
      <c r="C1936" s="668" t="s">
        <v>3</v>
      </c>
      <c r="D1936" s="776">
        <v>1372.9</v>
      </c>
      <c r="E1936" s="776">
        <v>1372.9</v>
      </c>
      <c r="F1936" s="777">
        <v>0</v>
      </c>
      <c r="G1936" s="778"/>
      <c r="H1936" s="776">
        <v>1372.9</v>
      </c>
      <c r="I1936" s="921"/>
      <c r="J1936" s="39"/>
      <c r="K1936" s="39"/>
      <c r="L1936" s="39"/>
      <c r="M1936" s="39"/>
    </row>
    <row r="1937" spans="1:13" ht="35.25" customHeight="1" x14ac:dyDescent="0.2">
      <c r="A1937" s="876"/>
      <c r="B1937" s="899"/>
      <c r="C1937" s="668" t="s">
        <v>97</v>
      </c>
      <c r="D1937" s="785">
        <v>0</v>
      </c>
      <c r="E1937" s="785">
        <v>0</v>
      </c>
      <c r="F1937" s="777">
        <v>0</v>
      </c>
      <c r="G1937" s="778"/>
      <c r="H1937" s="785">
        <v>0</v>
      </c>
      <c r="I1937" s="922"/>
      <c r="J1937" s="39"/>
      <c r="K1937" s="39"/>
      <c r="L1937" s="39"/>
      <c r="M1937" s="39"/>
    </row>
    <row r="1938" spans="1:13" ht="15" customHeight="1" x14ac:dyDescent="0.2">
      <c r="A1938" s="876" t="s">
        <v>421</v>
      </c>
      <c r="B1938" s="899" t="s">
        <v>417</v>
      </c>
      <c r="C1938" s="668" t="s">
        <v>267</v>
      </c>
      <c r="D1938" s="776">
        <v>1047.75</v>
      </c>
      <c r="E1938" s="776">
        <v>1047.75</v>
      </c>
      <c r="F1938" s="777">
        <f>E1938/D1938*100</f>
        <v>100</v>
      </c>
      <c r="G1938" s="778"/>
      <c r="H1938" s="776">
        <v>1047.75</v>
      </c>
      <c r="I1938" s="920"/>
      <c r="J1938" s="39"/>
      <c r="K1938" s="39"/>
      <c r="L1938" s="39"/>
      <c r="M1938" s="39"/>
    </row>
    <row r="1939" spans="1:13" ht="56.25" customHeight="1" x14ac:dyDescent="0.2">
      <c r="A1939" s="876"/>
      <c r="B1939" s="899"/>
      <c r="C1939" s="668" t="s">
        <v>8</v>
      </c>
      <c r="D1939" s="776">
        <v>0</v>
      </c>
      <c r="E1939" s="776">
        <v>0</v>
      </c>
      <c r="F1939" s="777">
        <v>0</v>
      </c>
      <c r="G1939" s="778"/>
      <c r="H1939" s="776">
        <v>0</v>
      </c>
      <c r="I1939" s="921"/>
      <c r="J1939" s="39"/>
      <c r="K1939" s="39"/>
      <c r="L1939" s="39"/>
      <c r="M1939" s="39"/>
    </row>
    <row r="1940" spans="1:13" ht="45" x14ac:dyDescent="0.2">
      <c r="A1940" s="876"/>
      <c r="B1940" s="899"/>
      <c r="C1940" s="668" t="s">
        <v>2</v>
      </c>
      <c r="D1940" s="776">
        <v>0</v>
      </c>
      <c r="E1940" s="776">
        <v>0</v>
      </c>
      <c r="F1940" s="777">
        <v>0</v>
      </c>
      <c r="G1940" s="778"/>
      <c r="H1940" s="776">
        <v>0</v>
      </c>
      <c r="I1940" s="921"/>
      <c r="J1940" s="39"/>
      <c r="K1940" s="39"/>
      <c r="L1940" s="39"/>
      <c r="M1940" s="39"/>
    </row>
    <row r="1941" spans="1:13" ht="60" customHeight="1" x14ac:dyDescent="0.2">
      <c r="A1941" s="876"/>
      <c r="B1941" s="899"/>
      <c r="C1941" s="668" t="s">
        <v>3</v>
      </c>
      <c r="D1941" s="776">
        <v>1047.75</v>
      </c>
      <c r="E1941" s="776">
        <v>1047.75</v>
      </c>
      <c r="F1941" s="777">
        <f t="shared" ref="F1941" si="256">E1941/D1941*100</f>
        <v>100</v>
      </c>
      <c r="G1941" s="778"/>
      <c r="H1941" s="776">
        <v>1047.75</v>
      </c>
      <c r="I1941" s="921"/>
      <c r="J1941" s="39"/>
      <c r="K1941" s="39"/>
      <c r="L1941" s="39"/>
      <c r="M1941" s="39"/>
    </row>
    <row r="1942" spans="1:13" ht="32.25" customHeight="1" x14ac:dyDescent="0.2">
      <c r="A1942" s="876"/>
      <c r="B1942" s="899"/>
      <c r="C1942" s="668" t="s">
        <v>97</v>
      </c>
      <c r="D1942" s="785">
        <v>0</v>
      </c>
      <c r="E1942" s="785">
        <v>0</v>
      </c>
      <c r="F1942" s="777">
        <v>0</v>
      </c>
      <c r="G1942" s="778"/>
      <c r="H1942" s="785">
        <v>0</v>
      </c>
      <c r="I1942" s="922"/>
      <c r="J1942" s="39"/>
      <c r="K1942" s="39"/>
      <c r="L1942" s="39"/>
      <c r="M1942" s="39"/>
    </row>
    <row r="1943" spans="1:13" ht="15" customHeight="1" x14ac:dyDescent="0.2">
      <c r="A1943" s="675"/>
      <c r="B1943" s="1143" t="s">
        <v>418</v>
      </c>
      <c r="C1943" s="1143"/>
      <c r="D1943" s="1143"/>
      <c r="E1943" s="1143"/>
      <c r="F1943" s="1143"/>
      <c r="G1943" s="1143"/>
      <c r="H1943" s="1143"/>
      <c r="I1943" s="1143"/>
      <c r="J1943" s="39"/>
      <c r="K1943" s="39"/>
      <c r="L1943" s="39"/>
      <c r="M1943" s="39"/>
    </row>
    <row r="1944" spans="1:13" ht="15" customHeight="1" x14ac:dyDescent="0.2">
      <c r="A1944" s="876" t="s">
        <v>422</v>
      </c>
      <c r="B1944" s="899" t="s">
        <v>420</v>
      </c>
      <c r="C1944" s="668" t="s">
        <v>267</v>
      </c>
      <c r="D1944" s="776">
        <v>1201.8</v>
      </c>
      <c r="E1944" s="776">
        <v>1111.7</v>
      </c>
      <c r="F1944" s="777">
        <f>E1944/D1944*100</f>
        <v>92.502912298219343</v>
      </c>
      <c r="G1944" s="778"/>
      <c r="H1944" s="776">
        <f>H1945+H1946+H1947+H1948</f>
        <v>1132.75</v>
      </c>
      <c r="I1944" s="920"/>
      <c r="J1944" s="39"/>
      <c r="K1944" s="39"/>
      <c r="L1944" s="39"/>
      <c r="M1944" s="39"/>
    </row>
    <row r="1945" spans="1:13" ht="45" x14ac:dyDescent="0.2">
      <c r="A1945" s="876"/>
      <c r="B1945" s="899"/>
      <c r="C1945" s="668" t="s">
        <v>8</v>
      </c>
      <c r="D1945" s="776">
        <v>0</v>
      </c>
      <c r="E1945" s="780">
        <v>0</v>
      </c>
      <c r="F1945" s="777">
        <v>0</v>
      </c>
      <c r="G1945" s="778"/>
      <c r="H1945" s="780">
        <v>0</v>
      </c>
      <c r="I1945" s="921"/>
      <c r="J1945" s="39"/>
      <c r="K1945" s="39"/>
      <c r="L1945" s="39"/>
      <c r="M1945" s="39"/>
    </row>
    <row r="1946" spans="1:13" ht="60" customHeight="1" x14ac:dyDescent="0.2">
      <c r="A1946" s="876"/>
      <c r="B1946" s="899"/>
      <c r="C1946" s="668" t="s">
        <v>2</v>
      </c>
      <c r="D1946" s="776">
        <v>0</v>
      </c>
      <c r="E1946" s="780">
        <v>0</v>
      </c>
      <c r="F1946" s="777">
        <v>0</v>
      </c>
      <c r="G1946" s="778"/>
      <c r="H1946" s="780">
        <v>0</v>
      </c>
      <c r="I1946" s="921"/>
      <c r="J1946" s="39"/>
      <c r="K1946" s="39"/>
      <c r="L1946" s="39"/>
      <c r="M1946" s="39"/>
    </row>
    <row r="1947" spans="1:13" ht="60" customHeight="1" x14ac:dyDescent="0.2">
      <c r="A1947" s="876"/>
      <c r="B1947" s="899"/>
      <c r="C1947" s="668" t="s">
        <v>3</v>
      </c>
      <c r="D1947" s="776">
        <v>1201.8</v>
      </c>
      <c r="E1947" s="780">
        <v>1111.7</v>
      </c>
      <c r="F1947" s="777">
        <f>E1947/D1947*100</f>
        <v>92.502912298219343</v>
      </c>
      <c r="G1947" s="778"/>
      <c r="H1947" s="780">
        <v>1132.75</v>
      </c>
      <c r="I1947" s="921"/>
      <c r="J1947" s="39"/>
      <c r="K1947" s="39"/>
      <c r="L1947" s="39"/>
      <c r="M1947" s="39"/>
    </row>
    <row r="1948" spans="1:13" x14ac:dyDescent="0.2">
      <c r="A1948" s="876"/>
      <c r="B1948" s="899"/>
      <c r="C1948" s="668" t="s">
        <v>97</v>
      </c>
      <c r="D1948" s="785">
        <v>0</v>
      </c>
      <c r="E1948" s="780">
        <v>0</v>
      </c>
      <c r="F1948" s="777">
        <v>0</v>
      </c>
      <c r="G1948" s="778"/>
      <c r="H1948" s="780">
        <v>0</v>
      </c>
      <c r="I1948" s="922"/>
      <c r="J1948" s="39"/>
      <c r="K1948" s="39"/>
      <c r="L1948" s="39"/>
      <c r="M1948" s="39"/>
    </row>
    <row r="1949" spans="1:13" ht="15" customHeight="1" x14ac:dyDescent="0.2">
      <c r="A1949" s="876" t="s">
        <v>425</v>
      </c>
      <c r="B1949" s="899" t="s">
        <v>423</v>
      </c>
      <c r="C1949" s="668" t="s">
        <v>267</v>
      </c>
      <c r="D1949" s="776">
        <v>878.56</v>
      </c>
      <c r="E1949" s="776">
        <v>878.56</v>
      </c>
      <c r="F1949" s="777">
        <f>E1949/D1949*100</f>
        <v>100</v>
      </c>
      <c r="G1949" s="778"/>
      <c r="H1949" s="776">
        <v>878.56</v>
      </c>
      <c r="I1949" s="920"/>
      <c r="J1949" s="39"/>
      <c r="K1949" s="39"/>
      <c r="L1949" s="39"/>
      <c r="M1949" s="39"/>
    </row>
    <row r="1950" spans="1:13" ht="49.5" customHeight="1" x14ac:dyDescent="0.2">
      <c r="A1950" s="876"/>
      <c r="B1950" s="899"/>
      <c r="C1950" s="668" t="s">
        <v>8</v>
      </c>
      <c r="D1950" s="776">
        <v>0</v>
      </c>
      <c r="E1950" s="776">
        <v>0</v>
      </c>
      <c r="F1950" s="777">
        <v>0</v>
      </c>
      <c r="G1950" s="778"/>
      <c r="H1950" s="776">
        <v>0</v>
      </c>
      <c r="I1950" s="921"/>
      <c r="J1950" s="39"/>
      <c r="K1950" s="39"/>
      <c r="L1950" s="39"/>
      <c r="M1950" s="39"/>
    </row>
    <row r="1951" spans="1:13" ht="45" x14ac:dyDescent="0.2">
      <c r="A1951" s="876"/>
      <c r="B1951" s="899"/>
      <c r="C1951" s="668" t="s">
        <v>2</v>
      </c>
      <c r="D1951" s="776">
        <v>0</v>
      </c>
      <c r="E1951" s="776">
        <v>0</v>
      </c>
      <c r="F1951" s="777">
        <v>0</v>
      </c>
      <c r="G1951" s="778"/>
      <c r="H1951" s="776">
        <v>0</v>
      </c>
      <c r="I1951" s="921"/>
      <c r="J1951" s="39"/>
      <c r="K1951" s="39"/>
      <c r="L1951" s="39"/>
      <c r="M1951" s="39"/>
    </row>
    <row r="1952" spans="1:13" ht="60" customHeight="1" x14ac:dyDescent="0.2">
      <c r="A1952" s="876"/>
      <c r="B1952" s="899"/>
      <c r="C1952" s="668" t="s">
        <v>3</v>
      </c>
      <c r="D1952" s="776">
        <v>878.56</v>
      </c>
      <c r="E1952" s="776">
        <v>878.56</v>
      </c>
      <c r="F1952" s="777">
        <v>0</v>
      </c>
      <c r="G1952" s="778"/>
      <c r="H1952" s="776">
        <v>878.56</v>
      </c>
      <c r="I1952" s="921"/>
      <c r="J1952" s="39"/>
      <c r="K1952" s="39"/>
      <c r="L1952" s="39"/>
      <c r="M1952" s="39"/>
    </row>
    <row r="1953" spans="1:13" ht="27.75" customHeight="1" x14ac:dyDescent="0.2">
      <c r="A1953" s="876"/>
      <c r="B1953" s="899"/>
      <c r="C1953" s="668" t="s">
        <v>97</v>
      </c>
      <c r="D1953" s="785">
        <v>0</v>
      </c>
      <c r="E1953" s="785">
        <v>0</v>
      </c>
      <c r="F1953" s="777">
        <v>0</v>
      </c>
      <c r="G1953" s="778"/>
      <c r="H1953" s="785">
        <v>0</v>
      </c>
      <c r="I1953" s="922"/>
      <c r="J1953" s="39"/>
      <c r="K1953" s="39"/>
      <c r="L1953" s="39"/>
      <c r="M1953" s="39"/>
    </row>
    <row r="1954" spans="1:13" ht="15" customHeight="1" x14ac:dyDescent="0.2">
      <c r="A1954" s="675"/>
      <c r="B1954" s="1143" t="s">
        <v>424</v>
      </c>
      <c r="C1954" s="1143"/>
      <c r="D1954" s="1143"/>
      <c r="E1954" s="1143"/>
      <c r="F1954" s="1143"/>
      <c r="G1954" s="1143"/>
      <c r="H1954" s="1143"/>
      <c r="I1954" s="1143"/>
      <c r="J1954" s="39"/>
      <c r="K1954" s="39"/>
      <c r="L1954" s="39"/>
      <c r="M1954" s="39"/>
    </row>
    <row r="1955" spans="1:13" ht="15" customHeight="1" x14ac:dyDescent="0.2">
      <c r="A1955" s="876" t="s">
        <v>427</v>
      </c>
      <c r="B1955" s="899" t="s">
        <v>426</v>
      </c>
      <c r="C1955" s="668" t="s">
        <v>267</v>
      </c>
      <c r="D1955" s="776">
        <v>1279.76</v>
      </c>
      <c r="E1955" s="776">
        <v>1279.76</v>
      </c>
      <c r="F1955" s="777">
        <f>E1955/D1955*100</f>
        <v>100</v>
      </c>
      <c r="G1955" s="778"/>
      <c r="H1955" s="776">
        <f>SUM(H1956:H1959)</f>
        <v>1279.76</v>
      </c>
      <c r="I1955" s="920"/>
      <c r="J1955" s="39"/>
      <c r="K1955" s="39"/>
      <c r="L1955" s="39"/>
      <c r="M1955" s="39"/>
    </row>
    <row r="1956" spans="1:13" ht="45" x14ac:dyDescent="0.2">
      <c r="A1956" s="876"/>
      <c r="B1956" s="899"/>
      <c r="C1956" s="668" t="s">
        <v>8</v>
      </c>
      <c r="D1956" s="776">
        <v>0</v>
      </c>
      <c r="E1956" s="776">
        <v>0</v>
      </c>
      <c r="F1956" s="777">
        <v>0</v>
      </c>
      <c r="G1956" s="778"/>
      <c r="H1956" s="776">
        <v>0</v>
      </c>
      <c r="I1956" s="921"/>
      <c r="J1956" s="39"/>
      <c r="K1956" s="39"/>
      <c r="L1956" s="39"/>
      <c r="M1956" s="39"/>
    </row>
    <row r="1957" spans="1:13" ht="48.75" customHeight="1" x14ac:dyDescent="0.2">
      <c r="A1957" s="876"/>
      <c r="B1957" s="899"/>
      <c r="C1957" s="668" t="s">
        <v>2</v>
      </c>
      <c r="D1957" s="776">
        <v>0</v>
      </c>
      <c r="E1957" s="776">
        <v>0</v>
      </c>
      <c r="F1957" s="777">
        <v>0</v>
      </c>
      <c r="G1957" s="778"/>
      <c r="H1957" s="776">
        <v>0</v>
      </c>
      <c r="I1957" s="921"/>
      <c r="J1957" s="39"/>
      <c r="K1957" s="39"/>
      <c r="L1957" s="39"/>
      <c r="M1957" s="39"/>
    </row>
    <row r="1958" spans="1:13" ht="51.75" customHeight="1" x14ac:dyDescent="0.2">
      <c r="A1958" s="876"/>
      <c r="B1958" s="899"/>
      <c r="C1958" s="668" t="s">
        <v>3</v>
      </c>
      <c r="D1958" s="776">
        <v>1279.76</v>
      </c>
      <c r="E1958" s="776">
        <v>1279.76</v>
      </c>
      <c r="F1958" s="777">
        <v>0</v>
      </c>
      <c r="G1958" s="778"/>
      <c r="H1958" s="776">
        <v>1279.76</v>
      </c>
      <c r="I1958" s="921"/>
      <c r="J1958" s="39"/>
      <c r="K1958" s="39"/>
      <c r="L1958" s="39"/>
      <c r="M1958" s="39"/>
    </row>
    <row r="1959" spans="1:13" ht="21" customHeight="1" x14ac:dyDescent="0.2">
      <c r="A1959" s="876"/>
      <c r="B1959" s="899"/>
      <c r="C1959" s="668" t="s">
        <v>97</v>
      </c>
      <c r="D1959" s="785">
        <v>0</v>
      </c>
      <c r="E1959" s="785">
        <v>0</v>
      </c>
      <c r="F1959" s="777">
        <v>0</v>
      </c>
      <c r="G1959" s="778"/>
      <c r="H1959" s="785">
        <v>0</v>
      </c>
      <c r="I1959" s="922"/>
      <c r="J1959" s="39"/>
      <c r="K1959" s="39"/>
      <c r="L1959" s="39"/>
      <c r="M1959" s="39"/>
    </row>
    <row r="1960" spans="1:13" ht="15" customHeight="1" x14ac:dyDescent="0.2">
      <c r="A1960" s="876" t="s">
        <v>430</v>
      </c>
      <c r="B1960" s="899" t="s">
        <v>428</v>
      </c>
      <c r="C1960" s="668" t="s">
        <v>267</v>
      </c>
      <c r="D1960" s="776">
        <v>926.57</v>
      </c>
      <c r="E1960" s="776">
        <v>926.57</v>
      </c>
      <c r="F1960" s="777">
        <f>E1960/D1960*100</f>
        <v>100</v>
      </c>
      <c r="G1960" s="778"/>
      <c r="H1960" s="776">
        <v>926.57</v>
      </c>
      <c r="I1960" s="920"/>
      <c r="J1960" s="39"/>
      <c r="K1960" s="39"/>
      <c r="L1960" s="39"/>
      <c r="M1960" s="39"/>
    </row>
    <row r="1961" spans="1:13" ht="15" customHeight="1" x14ac:dyDescent="0.2">
      <c r="A1961" s="876"/>
      <c r="B1961" s="899"/>
      <c r="C1961" s="668" t="s">
        <v>8</v>
      </c>
      <c r="D1961" s="776">
        <v>0</v>
      </c>
      <c r="E1961" s="776">
        <v>0</v>
      </c>
      <c r="F1961" s="777">
        <v>0</v>
      </c>
      <c r="G1961" s="778"/>
      <c r="H1961" s="776">
        <v>0</v>
      </c>
      <c r="I1961" s="921"/>
      <c r="J1961" s="39"/>
      <c r="K1961" s="39"/>
      <c r="L1961" s="39"/>
      <c r="M1961" s="39"/>
    </row>
    <row r="1962" spans="1:13" ht="45" x14ac:dyDescent="0.2">
      <c r="A1962" s="876"/>
      <c r="B1962" s="899"/>
      <c r="C1962" s="668" t="s">
        <v>2</v>
      </c>
      <c r="D1962" s="776">
        <v>0</v>
      </c>
      <c r="E1962" s="776">
        <v>0</v>
      </c>
      <c r="F1962" s="777">
        <v>0</v>
      </c>
      <c r="G1962" s="778"/>
      <c r="H1962" s="776">
        <v>0</v>
      </c>
      <c r="I1962" s="921"/>
      <c r="J1962" s="39"/>
      <c r="K1962" s="39"/>
      <c r="L1962" s="39"/>
      <c r="M1962" s="39"/>
    </row>
    <row r="1963" spans="1:13" ht="60" customHeight="1" x14ac:dyDescent="0.2">
      <c r="A1963" s="876"/>
      <c r="B1963" s="899"/>
      <c r="C1963" s="668" t="s">
        <v>3</v>
      </c>
      <c r="D1963" s="776">
        <v>926.57</v>
      </c>
      <c r="E1963" s="776">
        <v>926.57</v>
      </c>
      <c r="F1963" s="777">
        <f t="shared" ref="F1963" si="257">E1963/D1963*100</f>
        <v>100</v>
      </c>
      <c r="G1963" s="778"/>
      <c r="H1963" s="776">
        <v>926.57</v>
      </c>
      <c r="I1963" s="921"/>
      <c r="J1963" s="39"/>
      <c r="K1963" s="39"/>
      <c r="L1963" s="39"/>
      <c r="M1963" s="39"/>
    </row>
    <row r="1964" spans="1:13" ht="35.25" customHeight="1" x14ac:dyDescent="0.2">
      <c r="A1964" s="876"/>
      <c r="B1964" s="899"/>
      <c r="C1964" s="668" t="s">
        <v>97</v>
      </c>
      <c r="D1964" s="785">
        <v>0</v>
      </c>
      <c r="E1964" s="785">
        <v>0</v>
      </c>
      <c r="F1964" s="777">
        <v>0</v>
      </c>
      <c r="G1964" s="778"/>
      <c r="H1964" s="785">
        <v>0</v>
      </c>
      <c r="I1964" s="922"/>
      <c r="J1964" s="39"/>
      <c r="K1964" s="39"/>
      <c r="L1964" s="39"/>
      <c r="M1964" s="39"/>
    </row>
    <row r="1965" spans="1:13" ht="15" customHeight="1" x14ac:dyDescent="0.2">
      <c r="A1965" s="675"/>
      <c r="B1965" s="1143" t="s">
        <v>429</v>
      </c>
      <c r="C1965" s="1143"/>
      <c r="D1965" s="1143"/>
      <c r="E1965" s="1143"/>
      <c r="F1965" s="1143"/>
      <c r="G1965" s="1143"/>
      <c r="H1965" s="1143"/>
      <c r="I1965" s="1143"/>
      <c r="J1965" s="39"/>
      <c r="K1965" s="39"/>
      <c r="L1965" s="39"/>
      <c r="M1965" s="39"/>
    </row>
    <row r="1966" spans="1:13" ht="15" customHeight="1" x14ac:dyDescent="0.2">
      <c r="A1966" s="876" t="s">
        <v>433</v>
      </c>
      <c r="B1966" s="899" t="s">
        <v>431</v>
      </c>
      <c r="C1966" s="668" t="s">
        <v>267</v>
      </c>
      <c r="D1966" s="776">
        <v>892.92</v>
      </c>
      <c r="E1966" s="776">
        <v>892.92</v>
      </c>
      <c r="F1966" s="777">
        <f>E1966/D1966*100</f>
        <v>100</v>
      </c>
      <c r="G1966" s="778"/>
      <c r="H1966" s="776">
        <v>892.92</v>
      </c>
      <c r="I1966" s="920"/>
      <c r="J1966" s="39"/>
      <c r="K1966" s="39"/>
      <c r="L1966" s="39"/>
      <c r="M1966" s="39"/>
    </row>
    <row r="1967" spans="1:13" ht="15" customHeight="1" x14ac:dyDescent="0.2">
      <c r="A1967" s="876"/>
      <c r="B1967" s="899"/>
      <c r="C1967" s="668" t="s">
        <v>8</v>
      </c>
      <c r="D1967" s="776">
        <v>0</v>
      </c>
      <c r="E1967" s="776">
        <v>0</v>
      </c>
      <c r="F1967" s="777">
        <v>0</v>
      </c>
      <c r="G1967" s="778"/>
      <c r="H1967" s="776">
        <v>0</v>
      </c>
      <c r="I1967" s="921"/>
      <c r="J1967" s="39"/>
      <c r="K1967" s="39"/>
      <c r="L1967" s="39"/>
      <c r="M1967" s="39"/>
    </row>
    <row r="1968" spans="1:13" ht="45" x14ac:dyDescent="0.2">
      <c r="A1968" s="876"/>
      <c r="B1968" s="899"/>
      <c r="C1968" s="668" t="s">
        <v>2</v>
      </c>
      <c r="D1968" s="776">
        <v>0</v>
      </c>
      <c r="E1968" s="776">
        <v>0</v>
      </c>
      <c r="F1968" s="777">
        <v>0</v>
      </c>
      <c r="G1968" s="778"/>
      <c r="H1968" s="776">
        <v>0</v>
      </c>
      <c r="I1968" s="921"/>
      <c r="J1968" s="39"/>
      <c r="K1968" s="39"/>
      <c r="L1968" s="39"/>
      <c r="M1968" s="39"/>
    </row>
    <row r="1969" spans="1:13" ht="60" customHeight="1" x14ac:dyDescent="0.2">
      <c r="A1969" s="876"/>
      <c r="B1969" s="899"/>
      <c r="C1969" s="668" t="s">
        <v>3</v>
      </c>
      <c r="D1969" s="776">
        <v>892.92</v>
      </c>
      <c r="E1969" s="776">
        <v>892.92</v>
      </c>
      <c r="F1969" s="777">
        <v>0</v>
      </c>
      <c r="G1969" s="778"/>
      <c r="H1969" s="776">
        <v>892.92</v>
      </c>
      <c r="I1969" s="921"/>
      <c r="J1969" s="39"/>
      <c r="K1969" s="39"/>
      <c r="L1969" s="39"/>
      <c r="M1969" s="39"/>
    </row>
    <row r="1970" spans="1:13" ht="38.25" customHeight="1" x14ac:dyDescent="0.2">
      <c r="A1970" s="876"/>
      <c r="B1970" s="899"/>
      <c r="C1970" s="668" t="s">
        <v>97</v>
      </c>
      <c r="D1970" s="785">
        <v>0</v>
      </c>
      <c r="E1970" s="785">
        <v>0</v>
      </c>
      <c r="F1970" s="777">
        <v>0</v>
      </c>
      <c r="G1970" s="778"/>
      <c r="H1970" s="785">
        <v>0</v>
      </c>
      <c r="I1970" s="922"/>
      <c r="J1970" s="39"/>
      <c r="K1970" s="39"/>
      <c r="L1970" s="39"/>
      <c r="M1970" s="39"/>
    </row>
    <row r="1971" spans="1:13" ht="38.25" customHeight="1" x14ac:dyDescent="0.2">
      <c r="A1971" s="675"/>
      <c r="B1971" s="1143" t="s">
        <v>432</v>
      </c>
      <c r="C1971" s="1143"/>
      <c r="D1971" s="1143"/>
      <c r="E1971" s="1143"/>
      <c r="F1971" s="1143"/>
      <c r="G1971" s="1143"/>
      <c r="H1971" s="1143"/>
      <c r="I1971" s="1143"/>
      <c r="J1971" s="39"/>
      <c r="K1971" s="39"/>
      <c r="L1971" s="39"/>
      <c r="M1971" s="39"/>
    </row>
    <row r="1972" spans="1:13" ht="38.25" customHeight="1" x14ac:dyDescent="0.2">
      <c r="A1972" s="876" t="s">
        <v>435</v>
      </c>
      <c r="B1972" s="899" t="s">
        <v>434</v>
      </c>
      <c r="C1972" s="668" t="s">
        <v>267</v>
      </c>
      <c r="D1972" s="776">
        <v>973.06</v>
      </c>
      <c r="E1972" s="776">
        <v>973.06</v>
      </c>
      <c r="F1972" s="777">
        <f>E1972/D1972*100</f>
        <v>100</v>
      </c>
      <c r="G1972" s="778"/>
      <c r="H1972" s="776">
        <v>0</v>
      </c>
      <c r="I1972" s="1613" t="s">
        <v>1332</v>
      </c>
      <c r="J1972" s="39"/>
      <c r="K1972" s="39"/>
      <c r="L1972" s="39"/>
      <c r="M1972" s="39"/>
    </row>
    <row r="1973" spans="1:13" ht="52.5" customHeight="1" x14ac:dyDescent="0.2">
      <c r="A1973" s="876"/>
      <c r="B1973" s="899"/>
      <c r="C1973" s="668" t="s">
        <v>8</v>
      </c>
      <c r="D1973" s="776">
        <v>0</v>
      </c>
      <c r="E1973" s="776">
        <v>0</v>
      </c>
      <c r="F1973" s="777">
        <v>0</v>
      </c>
      <c r="G1973" s="778"/>
      <c r="H1973" s="776">
        <v>0</v>
      </c>
      <c r="I1973" s="1614"/>
      <c r="J1973" s="39"/>
      <c r="K1973" s="39"/>
      <c r="L1973" s="39"/>
      <c r="M1973" s="39"/>
    </row>
    <row r="1974" spans="1:13" ht="51.75" customHeight="1" x14ac:dyDescent="0.2">
      <c r="A1974" s="876"/>
      <c r="B1974" s="899"/>
      <c r="C1974" s="668" t="s">
        <v>2</v>
      </c>
      <c r="D1974" s="776">
        <v>0</v>
      </c>
      <c r="E1974" s="776">
        <v>0</v>
      </c>
      <c r="F1974" s="777">
        <v>0</v>
      </c>
      <c r="G1974" s="778"/>
      <c r="H1974" s="776">
        <v>0</v>
      </c>
      <c r="I1974" s="1614"/>
      <c r="J1974" s="39"/>
      <c r="K1974" s="39"/>
      <c r="L1974" s="39"/>
      <c r="M1974" s="39"/>
    </row>
    <row r="1975" spans="1:13" ht="59.25" customHeight="1" x14ac:dyDescent="0.2">
      <c r="A1975" s="876"/>
      <c r="B1975" s="899"/>
      <c r="C1975" s="668" t="s">
        <v>3</v>
      </c>
      <c r="D1975" s="776">
        <v>973.06</v>
      </c>
      <c r="E1975" s="776">
        <v>973.06</v>
      </c>
      <c r="F1975" s="777">
        <v>0</v>
      </c>
      <c r="G1975" s="778"/>
      <c r="H1975" s="776">
        <v>0</v>
      </c>
      <c r="I1975" s="1614"/>
      <c r="J1975" s="39"/>
      <c r="K1975" s="39"/>
      <c r="L1975" s="39"/>
      <c r="M1975" s="39"/>
    </row>
    <row r="1976" spans="1:13" ht="38.25" customHeight="1" x14ac:dyDescent="0.2">
      <c r="A1976" s="876"/>
      <c r="B1976" s="899"/>
      <c r="C1976" s="668" t="s">
        <v>97</v>
      </c>
      <c r="D1976" s="785">
        <v>0</v>
      </c>
      <c r="E1976" s="785">
        <v>0</v>
      </c>
      <c r="F1976" s="777" t="e">
        <f>E1976/D1976*100</f>
        <v>#DIV/0!</v>
      </c>
      <c r="G1976" s="778"/>
      <c r="H1976" s="785">
        <v>0</v>
      </c>
      <c r="I1976" s="1615"/>
      <c r="J1976" s="39"/>
      <c r="K1976" s="39"/>
      <c r="L1976" s="39"/>
      <c r="M1976" s="39"/>
    </row>
    <row r="1977" spans="1:13" ht="38.25" customHeight="1" x14ac:dyDescent="0.2">
      <c r="A1977" s="876" t="s">
        <v>437</v>
      </c>
      <c r="B1977" s="899" t="s">
        <v>436</v>
      </c>
      <c r="C1977" s="668" t="s">
        <v>267</v>
      </c>
      <c r="D1977" s="776">
        <v>763.12</v>
      </c>
      <c r="E1977" s="776">
        <v>763.12</v>
      </c>
      <c r="F1977" s="777">
        <f>E1977/D1977*100</f>
        <v>100</v>
      </c>
      <c r="G1977" s="778"/>
      <c r="H1977" s="776">
        <v>0</v>
      </c>
      <c r="I1977" s="1613" t="s">
        <v>1332</v>
      </c>
      <c r="J1977" s="39"/>
      <c r="K1977" s="39"/>
      <c r="L1977" s="39"/>
      <c r="M1977" s="39"/>
    </row>
    <row r="1978" spans="1:13" ht="58.5" customHeight="1" x14ac:dyDescent="0.2">
      <c r="A1978" s="876"/>
      <c r="B1978" s="899"/>
      <c r="C1978" s="668" t="s">
        <v>8</v>
      </c>
      <c r="D1978" s="776">
        <v>0</v>
      </c>
      <c r="E1978" s="776">
        <v>0</v>
      </c>
      <c r="F1978" s="777">
        <v>0</v>
      </c>
      <c r="G1978" s="778"/>
      <c r="H1978" s="776">
        <v>0</v>
      </c>
      <c r="I1978" s="1614"/>
      <c r="J1978" s="39"/>
      <c r="K1978" s="39"/>
      <c r="L1978" s="39"/>
      <c r="M1978" s="39"/>
    </row>
    <row r="1979" spans="1:13" ht="51" customHeight="1" x14ac:dyDescent="0.2">
      <c r="A1979" s="876"/>
      <c r="B1979" s="899"/>
      <c r="C1979" s="668" t="s">
        <v>2</v>
      </c>
      <c r="D1979" s="776">
        <v>0</v>
      </c>
      <c r="E1979" s="776">
        <v>0</v>
      </c>
      <c r="F1979" s="777">
        <v>0</v>
      </c>
      <c r="G1979" s="778"/>
      <c r="H1979" s="776">
        <v>0</v>
      </c>
      <c r="I1979" s="1614"/>
      <c r="J1979" s="39"/>
      <c r="K1979" s="39"/>
      <c r="L1979" s="39"/>
      <c r="M1979" s="39"/>
    </row>
    <row r="1980" spans="1:13" ht="57.75" customHeight="1" x14ac:dyDescent="0.2">
      <c r="A1980" s="876"/>
      <c r="B1980" s="899"/>
      <c r="C1980" s="668" t="s">
        <v>3</v>
      </c>
      <c r="D1980" s="776">
        <v>763.12</v>
      </c>
      <c r="E1980" s="776">
        <v>763.12</v>
      </c>
      <c r="F1980" s="777">
        <v>0</v>
      </c>
      <c r="G1980" s="778"/>
      <c r="H1980" s="776">
        <v>0</v>
      </c>
      <c r="I1980" s="1614"/>
      <c r="J1980" s="39"/>
      <c r="K1980" s="39"/>
      <c r="L1980" s="39"/>
      <c r="M1980" s="39"/>
    </row>
    <row r="1981" spans="1:13" ht="38.25" customHeight="1" x14ac:dyDescent="0.2">
      <c r="A1981" s="876"/>
      <c r="B1981" s="899"/>
      <c r="C1981" s="668" t="s">
        <v>97</v>
      </c>
      <c r="D1981" s="785">
        <v>0</v>
      </c>
      <c r="E1981" s="785">
        <v>0</v>
      </c>
      <c r="F1981" s="777">
        <v>0</v>
      </c>
      <c r="G1981" s="778"/>
      <c r="H1981" s="785">
        <v>0</v>
      </c>
      <c r="I1981" s="1615"/>
      <c r="J1981" s="39"/>
      <c r="K1981" s="39"/>
      <c r="L1981" s="39"/>
      <c r="M1981" s="39"/>
    </row>
    <row r="1982" spans="1:13" ht="15" customHeight="1" x14ac:dyDescent="0.2">
      <c r="A1982" s="675"/>
      <c r="B1982" s="1143" t="s">
        <v>432</v>
      </c>
      <c r="C1982" s="1143"/>
      <c r="D1982" s="1143"/>
      <c r="E1982" s="1143"/>
      <c r="F1982" s="1143"/>
      <c r="G1982" s="1143"/>
      <c r="H1982" s="1143"/>
      <c r="I1982" s="1143"/>
      <c r="J1982" s="39"/>
      <c r="K1982" s="39"/>
      <c r="L1982" s="39"/>
      <c r="M1982" s="39"/>
    </row>
    <row r="1983" spans="1:13" ht="15" customHeight="1" x14ac:dyDescent="0.2">
      <c r="A1983" s="876" t="s">
        <v>439</v>
      </c>
      <c r="B1983" s="899" t="s">
        <v>438</v>
      </c>
      <c r="C1983" s="668" t="s">
        <v>267</v>
      </c>
      <c r="D1983" s="776">
        <v>1440.48</v>
      </c>
      <c r="E1983" s="776">
        <v>1440.48</v>
      </c>
      <c r="F1983" s="777">
        <f>E1983/D1983*100</f>
        <v>100</v>
      </c>
      <c r="G1983" s="778"/>
      <c r="H1983" s="776">
        <v>1440.48</v>
      </c>
      <c r="I1983" s="920"/>
      <c r="J1983" s="39"/>
      <c r="K1983" s="39"/>
      <c r="L1983" s="39"/>
      <c r="M1983" s="39"/>
    </row>
    <row r="1984" spans="1:13" ht="45" x14ac:dyDescent="0.2">
      <c r="A1984" s="876"/>
      <c r="B1984" s="899"/>
      <c r="C1984" s="668" t="s">
        <v>8</v>
      </c>
      <c r="D1984" s="776">
        <v>0</v>
      </c>
      <c r="E1984" s="776">
        <v>0</v>
      </c>
      <c r="F1984" s="777">
        <v>0</v>
      </c>
      <c r="G1984" s="778"/>
      <c r="H1984" s="776">
        <v>0</v>
      </c>
      <c r="I1984" s="921"/>
      <c r="J1984" s="39"/>
      <c r="K1984" s="39"/>
      <c r="L1984" s="39"/>
      <c r="M1984" s="39"/>
    </row>
    <row r="1985" spans="1:13" ht="49.5" customHeight="1" x14ac:dyDescent="0.2">
      <c r="A1985" s="876"/>
      <c r="B1985" s="899"/>
      <c r="C1985" s="668" t="s">
        <v>2</v>
      </c>
      <c r="D1985" s="776">
        <v>0</v>
      </c>
      <c r="E1985" s="776">
        <v>0</v>
      </c>
      <c r="F1985" s="777">
        <v>0</v>
      </c>
      <c r="G1985" s="778"/>
      <c r="H1985" s="776">
        <v>0</v>
      </c>
      <c r="I1985" s="921"/>
      <c r="J1985" s="39"/>
      <c r="K1985" s="39"/>
      <c r="L1985" s="39"/>
      <c r="M1985" s="39"/>
    </row>
    <row r="1986" spans="1:13" ht="60" customHeight="1" x14ac:dyDescent="0.2">
      <c r="A1986" s="876"/>
      <c r="B1986" s="899"/>
      <c r="C1986" s="668" t="s">
        <v>3</v>
      </c>
      <c r="D1986" s="776">
        <v>1440.48</v>
      </c>
      <c r="E1986" s="776">
        <v>1440.48</v>
      </c>
      <c r="F1986" s="777">
        <f t="shared" ref="F1986" si="258">E1986/D1986*100</f>
        <v>100</v>
      </c>
      <c r="G1986" s="778"/>
      <c r="H1986" s="776">
        <v>1440.48</v>
      </c>
      <c r="I1986" s="921"/>
      <c r="J1986" s="39"/>
      <c r="K1986" s="39"/>
      <c r="L1986" s="39"/>
      <c r="M1986" s="39"/>
    </row>
    <row r="1987" spans="1:13" x14ac:dyDescent="0.2">
      <c r="A1987" s="876"/>
      <c r="B1987" s="899"/>
      <c r="C1987" s="668" t="s">
        <v>97</v>
      </c>
      <c r="D1987" s="785">
        <v>0</v>
      </c>
      <c r="E1987" s="785">
        <v>0</v>
      </c>
      <c r="F1987" s="777">
        <v>0</v>
      </c>
      <c r="G1987" s="778"/>
      <c r="H1987" s="785">
        <v>0</v>
      </c>
      <c r="I1987" s="922"/>
      <c r="J1987" s="39"/>
      <c r="K1987" s="39"/>
      <c r="L1987" s="39"/>
      <c r="M1987" s="39"/>
    </row>
    <row r="1988" spans="1:13" ht="15" customHeight="1" x14ac:dyDescent="0.2">
      <c r="A1988" s="876" t="s">
        <v>442</v>
      </c>
      <c r="B1988" s="899" t="s">
        <v>440</v>
      </c>
      <c r="C1988" s="668" t="s">
        <v>267</v>
      </c>
      <c r="D1988" s="776">
        <v>892.92</v>
      </c>
      <c r="E1988" s="776">
        <v>892.92</v>
      </c>
      <c r="F1988" s="777">
        <f>E1988/D1988*100</f>
        <v>100</v>
      </c>
      <c r="G1988" s="778"/>
      <c r="H1988" s="776">
        <v>892.92</v>
      </c>
      <c r="I1988" s="920"/>
      <c r="J1988" s="39"/>
      <c r="K1988" s="39"/>
      <c r="L1988" s="39"/>
      <c r="M1988" s="39"/>
    </row>
    <row r="1989" spans="1:13" ht="15" customHeight="1" x14ac:dyDescent="0.2">
      <c r="A1989" s="876"/>
      <c r="B1989" s="899"/>
      <c r="C1989" s="668" t="s">
        <v>8</v>
      </c>
      <c r="D1989" s="776">
        <v>0</v>
      </c>
      <c r="E1989" s="776">
        <v>0</v>
      </c>
      <c r="F1989" s="777">
        <v>0</v>
      </c>
      <c r="G1989" s="778"/>
      <c r="H1989" s="776">
        <v>0</v>
      </c>
      <c r="I1989" s="921"/>
      <c r="J1989" s="39"/>
      <c r="K1989" s="39"/>
      <c r="L1989" s="39"/>
      <c r="M1989" s="39"/>
    </row>
    <row r="1990" spans="1:13" ht="45" x14ac:dyDescent="0.2">
      <c r="A1990" s="876"/>
      <c r="B1990" s="899"/>
      <c r="C1990" s="668" t="s">
        <v>2</v>
      </c>
      <c r="D1990" s="776">
        <v>0</v>
      </c>
      <c r="E1990" s="776">
        <v>0</v>
      </c>
      <c r="F1990" s="777">
        <v>0</v>
      </c>
      <c r="G1990" s="778"/>
      <c r="H1990" s="776">
        <v>0</v>
      </c>
      <c r="I1990" s="921"/>
      <c r="J1990" s="39"/>
      <c r="K1990" s="39"/>
      <c r="L1990" s="39"/>
      <c r="M1990" s="39"/>
    </row>
    <row r="1991" spans="1:13" ht="60" customHeight="1" x14ac:dyDescent="0.2">
      <c r="A1991" s="876"/>
      <c r="B1991" s="899"/>
      <c r="C1991" s="668" t="s">
        <v>3</v>
      </c>
      <c r="D1991" s="776">
        <v>892.92</v>
      </c>
      <c r="E1991" s="776">
        <v>892.92</v>
      </c>
      <c r="F1991" s="777">
        <v>0</v>
      </c>
      <c r="G1991" s="778"/>
      <c r="H1991" s="776">
        <v>892.92</v>
      </c>
      <c r="I1991" s="921"/>
      <c r="J1991" s="39"/>
      <c r="K1991" s="39"/>
      <c r="L1991" s="39"/>
      <c r="M1991" s="39"/>
    </row>
    <row r="1992" spans="1:13" ht="31.5" customHeight="1" x14ac:dyDescent="0.2">
      <c r="A1992" s="876"/>
      <c r="B1992" s="899"/>
      <c r="C1992" s="668" t="s">
        <v>97</v>
      </c>
      <c r="D1992" s="785">
        <v>0</v>
      </c>
      <c r="E1992" s="785">
        <v>0</v>
      </c>
      <c r="F1992" s="777">
        <v>0</v>
      </c>
      <c r="G1992" s="778"/>
      <c r="H1992" s="785">
        <v>0</v>
      </c>
      <c r="I1992" s="922"/>
      <c r="J1992" s="39"/>
      <c r="K1992" s="39"/>
      <c r="L1992" s="39"/>
      <c r="M1992" s="39"/>
    </row>
    <row r="1993" spans="1:13" ht="15" customHeight="1" x14ac:dyDescent="0.2">
      <c r="A1993" s="675"/>
      <c r="B1993" s="1143" t="s">
        <v>441</v>
      </c>
      <c r="C1993" s="1143"/>
      <c r="D1993" s="1143"/>
      <c r="E1993" s="1143"/>
      <c r="F1993" s="1143"/>
      <c r="G1993" s="1143"/>
      <c r="H1993" s="1143"/>
      <c r="I1993" s="1143"/>
      <c r="J1993" s="39"/>
      <c r="K1993" s="39"/>
      <c r="L1993" s="39"/>
      <c r="M1993" s="39"/>
    </row>
    <row r="1994" spans="1:13" ht="15" customHeight="1" x14ac:dyDescent="0.2">
      <c r="A1994" s="876" t="s">
        <v>444</v>
      </c>
      <c r="B1994" s="899" t="s">
        <v>443</v>
      </c>
      <c r="C1994" s="668" t="s">
        <v>267</v>
      </c>
      <c r="D1994" s="776">
        <v>882.72</v>
      </c>
      <c r="E1994" s="776">
        <v>882.72</v>
      </c>
      <c r="F1994" s="777">
        <f>E1994/D1994*100</f>
        <v>100</v>
      </c>
      <c r="G1994" s="778"/>
      <c r="H1994" s="776">
        <v>882.72</v>
      </c>
      <c r="I1994" s="920"/>
      <c r="J1994" s="39"/>
      <c r="K1994" s="39"/>
      <c r="L1994" s="39"/>
      <c r="M1994" s="39"/>
    </row>
    <row r="1995" spans="1:13" ht="45" x14ac:dyDescent="0.2">
      <c r="A1995" s="876"/>
      <c r="B1995" s="899"/>
      <c r="C1995" s="668" t="s">
        <v>8</v>
      </c>
      <c r="D1995" s="776">
        <v>0</v>
      </c>
      <c r="E1995" s="776">
        <v>0</v>
      </c>
      <c r="F1995" s="777">
        <v>0</v>
      </c>
      <c r="G1995" s="778"/>
      <c r="H1995" s="776">
        <v>0</v>
      </c>
      <c r="I1995" s="921"/>
      <c r="J1995" s="39"/>
      <c r="K1995" s="39"/>
      <c r="L1995" s="39"/>
      <c r="M1995" s="39"/>
    </row>
    <row r="1996" spans="1:13" ht="60" customHeight="1" x14ac:dyDescent="0.2">
      <c r="A1996" s="876"/>
      <c r="B1996" s="899"/>
      <c r="C1996" s="668" t="s">
        <v>2</v>
      </c>
      <c r="D1996" s="776">
        <v>0</v>
      </c>
      <c r="E1996" s="776">
        <v>0</v>
      </c>
      <c r="F1996" s="777">
        <v>0</v>
      </c>
      <c r="G1996" s="778"/>
      <c r="H1996" s="776">
        <v>0</v>
      </c>
      <c r="I1996" s="921"/>
      <c r="J1996" s="39"/>
      <c r="K1996" s="39"/>
      <c r="L1996" s="39"/>
      <c r="M1996" s="39"/>
    </row>
    <row r="1997" spans="1:13" ht="60" customHeight="1" x14ac:dyDescent="0.2">
      <c r="A1997" s="876"/>
      <c r="B1997" s="899"/>
      <c r="C1997" s="668" t="s">
        <v>3</v>
      </c>
      <c r="D1997" s="776">
        <v>882.72</v>
      </c>
      <c r="E1997" s="776">
        <v>882.72</v>
      </c>
      <c r="F1997" s="777">
        <v>0</v>
      </c>
      <c r="G1997" s="778"/>
      <c r="H1997" s="776">
        <v>882.72</v>
      </c>
      <c r="I1997" s="921"/>
      <c r="J1997" s="39"/>
      <c r="K1997" s="39"/>
      <c r="L1997" s="39"/>
      <c r="M1997" s="39"/>
    </row>
    <row r="1998" spans="1:13" x14ac:dyDescent="0.2">
      <c r="A1998" s="876"/>
      <c r="B1998" s="899"/>
      <c r="C1998" s="668" t="s">
        <v>97</v>
      </c>
      <c r="D1998" s="785">
        <v>0</v>
      </c>
      <c r="E1998" s="785">
        <v>0</v>
      </c>
      <c r="F1998" s="777">
        <v>0</v>
      </c>
      <c r="G1998" s="778"/>
      <c r="H1998" s="785">
        <v>0</v>
      </c>
      <c r="I1998" s="922"/>
      <c r="J1998" s="39"/>
      <c r="K1998" s="39"/>
      <c r="L1998" s="39"/>
      <c r="M1998" s="39"/>
    </row>
    <row r="1999" spans="1:13" ht="15" customHeight="1" x14ac:dyDescent="0.2">
      <c r="A1999" s="876" t="s">
        <v>446</v>
      </c>
      <c r="B1999" s="899" t="s">
        <v>445</v>
      </c>
      <c r="C1999" s="668" t="s">
        <v>267</v>
      </c>
      <c r="D1999" s="776">
        <v>1503.31</v>
      </c>
      <c r="E1999" s="776">
        <v>1503.31</v>
      </c>
      <c r="F1999" s="777">
        <f>E1999/D1999*100</f>
        <v>100</v>
      </c>
      <c r="G1999" s="778"/>
      <c r="H1999" s="776">
        <v>1503.31</v>
      </c>
      <c r="I1999" s="920"/>
      <c r="J1999" s="39"/>
      <c r="K1999" s="39"/>
      <c r="L1999" s="39"/>
      <c r="M1999" s="39"/>
    </row>
    <row r="2000" spans="1:13" ht="15" customHeight="1" x14ac:dyDescent="0.2">
      <c r="A2000" s="876"/>
      <c r="B2000" s="899"/>
      <c r="C2000" s="668" t="s">
        <v>8</v>
      </c>
      <c r="D2000" s="776">
        <v>0</v>
      </c>
      <c r="E2000" s="776">
        <v>0</v>
      </c>
      <c r="F2000" s="777">
        <v>0</v>
      </c>
      <c r="G2000" s="778"/>
      <c r="H2000" s="776">
        <v>0</v>
      </c>
      <c r="I2000" s="921"/>
      <c r="J2000" s="39"/>
      <c r="K2000" s="39"/>
      <c r="L2000" s="39"/>
      <c r="M2000" s="39"/>
    </row>
    <row r="2001" spans="1:13" ht="45" x14ac:dyDescent="0.2">
      <c r="A2001" s="876"/>
      <c r="B2001" s="899"/>
      <c r="C2001" s="668" t="s">
        <v>2</v>
      </c>
      <c r="D2001" s="776">
        <v>0</v>
      </c>
      <c r="E2001" s="776">
        <v>0</v>
      </c>
      <c r="F2001" s="777">
        <v>0</v>
      </c>
      <c r="G2001" s="778"/>
      <c r="H2001" s="776">
        <v>0</v>
      </c>
      <c r="I2001" s="921"/>
      <c r="J2001" s="39"/>
      <c r="K2001" s="39"/>
      <c r="L2001" s="39"/>
      <c r="M2001" s="39"/>
    </row>
    <row r="2002" spans="1:13" ht="60" customHeight="1" x14ac:dyDescent="0.2">
      <c r="A2002" s="876"/>
      <c r="B2002" s="899"/>
      <c r="C2002" s="668" t="s">
        <v>3</v>
      </c>
      <c r="D2002" s="776">
        <v>1503.31</v>
      </c>
      <c r="E2002" s="776">
        <v>1503.31</v>
      </c>
      <c r="F2002" s="777">
        <v>0</v>
      </c>
      <c r="G2002" s="778"/>
      <c r="H2002" s="776">
        <v>1503.31</v>
      </c>
      <c r="I2002" s="921"/>
      <c r="J2002" s="39"/>
      <c r="K2002" s="39"/>
      <c r="L2002" s="39"/>
      <c r="M2002" s="39"/>
    </row>
    <row r="2003" spans="1:13" ht="27.75" customHeight="1" x14ac:dyDescent="0.2">
      <c r="A2003" s="876"/>
      <c r="B2003" s="899"/>
      <c r="C2003" s="668" t="s">
        <v>97</v>
      </c>
      <c r="D2003" s="785">
        <v>0</v>
      </c>
      <c r="E2003" s="785">
        <v>0</v>
      </c>
      <c r="F2003" s="777">
        <v>0</v>
      </c>
      <c r="G2003" s="778"/>
      <c r="H2003" s="785">
        <v>0</v>
      </c>
      <c r="I2003" s="922"/>
      <c r="J2003" s="39"/>
      <c r="K2003" s="39"/>
      <c r="L2003" s="39"/>
      <c r="M2003" s="39"/>
    </row>
    <row r="2004" spans="1:13" ht="15" customHeight="1" x14ac:dyDescent="0.2">
      <c r="A2004" s="876" t="s">
        <v>448</v>
      </c>
      <c r="B2004" s="899" t="s">
        <v>447</v>
      </c>
      <c r="C2004" s="668" t="s">
        <v>267</v>
      </c>
      <c r="D2004" s="776">
        <v>1227.56</v>
      </c>
      <c r="E2004" s="776">
        <v>1227.56</v>
      </c>
      <c r="F2004" s="777">
        <f>E2004/D2004*100</f>
        <v>100</v>
      </c>
      <c r="G2004" s="778"/>
      <c r="H2004" s="776">
        <v>1227.56</v>
      </c>
      <c r="I2004" s="920"/>
      <c r="J2004" s="39"/>
      <c r="K2004" s="39"/>
      <c r="L2004" s="39"/>
      <c r="M2004" s="39"/>
    </row>
    <row r="2005" spans="1:13" ht="15" customHeight="1" x14ac:dyDescent="0.2">
      <c r="A2005" s="876"/>
      <c r="B2005" s="899"/>
      <c r="C2005" s="668" t="s">
        <v>8</v>
      </c>
      <c r="D2005" s="776">
        <v>0</v>
      </c>
      <c r="E2005" s="776">
        <v>0</v>
      </c>
      <c r="F2005" s="777">
        <v>0</v>
      </c>
      <c r="G2005" s="778"/>
      <c r="H2005" s="776">
        <v>0</v>
      </c>
      <c r="I2005" s="921"/>
      <c r="J2005" s="39"/>
      <c r="K2005" s="39"/>
      <c r="L2005" s="39"/>
      <c r="M2005" s="39"/>
    </row>
    <row r="2006" spans="1:13" ht="45" x14ac:dyDescent="0.2">
      <c r="A2006" s="876"/>
      <c r="B2006" s="899"/>
      <c r="C2006" s="668" t="s">
        <v>2</v>
      </c>
      <c r="D2006" s="776">
        <v>0</v>
      </c>
      <c r="E2006" s="776">
        <v>0</v>
      </c>
      <c r="F2006" s="777">
        <v>0</v>
      </c>
      <c r="G2006" s="778"/>
      <c r="H2006" s="776">
        <v>0</v>
      </c>
      <c r="I2006" s="921"/>
      <c r="J2006" s="39"/>
      <c r="K2006" s="39"/>
      <c r="L2006" s="39"/>
      <c r="M2006" s="39"/>
    </row>
    <row r="2007" spans="1:13" ht="60" customHeight="1" x14ac:dyDescent="0.2">
      <c r="A2007" s="876"/>
      <c r="B2007" s="899"/>
      <c r="C2007" s="668" t="s">
        <v>3</v>
      </c>
      <c r="D2007" s="776">
        <v>1227.56</v>
      </c>
      <c r="E2007" s="776">
        <v>1227.56</v>
      </c>
      <c r="F2007" s="777">
        <f t="shared" ref="F2007" si="259">E2007/D2007*100</f>
        <v>100</v>
      </c>
      <c r="G2007" s="778"/>
      <c r="H2007" s="776">
        <v>1227.56</v>
      </c>
      <c r="I2007" s="921"/>
      <c r="J2007" s="39"/>
      <c r="K2007" s="39"/>
      <c r="L2007" s="39"/>
      <c r="M2007" s="39"/>
    </row>
    <row r="2008" spans="1:13" ht="60" customHeight="1" x14ac:dyDescent="0.2">
      <c r="A2008" s="876"/>
      <c r="B2008" s="899"/>
      <c r="C2008" s="668" t="s">
        <v>97</v>
      </c>
      <c r="D2008" s="785">
        <v>0</v>
      </c>
      <c r="E2008" s="785">
        <v>0</v>
      </c>
      <c r="F2008" s="777">
        <v>0</v>
      </c>
      <c r="G2008" s="778"/>
      <c r="H2008" s="785">
        <v>0</v>
      </c>
      <c r="I2008" s="922"/>
      <c r="J2008" s="39"/>
      <c r="K2008" s="39"/>
      <c r="L2008" s="39"/>
      <c r="M2008" s="39"/>
    </row>
    <row r="2009" spans="1:13" x14ac:dyDescent="0.2">
      <c r="A2009" s="876" t="s">
        <v>451</v>
      </c>
      <c r="B2009" s="899" t="s">
        <v>449</v>
      </c>
      <c r="C2009" s="668" t="s">
        <v>267</v>
      </c>
      <c r="D2009" s="776">
        <v>926.21</v>
      </c>
      <c r="E2009" s="776">
        <v>926.21</v>
      </c>
      <c r="F2009" s="777">
        <f>E2009/D2009*100</f>
        <v>100</v>
      </c>
      <c r="G2009" s="778"/>
      <c r="H2009" s="776">
        <v>926.21</v>
      </c>
      <c r="I2009" s="920"/>
      <c r="J2009" s="39"/>
      <c r="K2009" s="39"/>
      <c r="L2009" s="39"/>
      <c r="M2009" s="39"/>
    </row>
    <row r="2010" spans="1:13" ht="15" customHeight="1" x14ac:dyDescent="0.2">
      <c r="A2010" s="876"/>
      <c r="B2010" s="899"/>
      <c r="C2010" s="668" t="s">
        <v>8</v>
      </c>
      <c r="D2010" s="776">
        <v>0</v>
      </c>
      <c r="E2010" s="776">
        <v>0</v>
      </c>
      <c r="F2010" s="777">
        <v>0</v>
      </c>
      <c r="G2010" s="778"/>
      <c r="H2010" s="776">
        <v>0</v>
      </c>
      <c r="I2010" s="921"/>
      <c r="J2010" s="39"/>
      <c r="K2010" s="39"/>
      <c r="L2010" s="39"/>
      <c r="M2010" s="39"/>
    </row>
    <row r="2011" spans="1:13" ht="45" x14ac:dyDescent="0.2">
      <c r="A2011" s="876"/>
      <c r="B2011" s="899"/>
      <c r="C2011" s="668" t="s">
        <v>2</v>
      </c>
      <c r="D2011" s="776">
        <v>0</v>
      </c>
      <c r="E2011" s="776">
        <v>0</v>
      </c>
      <c r="F2011" s="777">
        <v>0</v>
      </c>
      <c r="G2011" s="778"/>
      <c r="H2011" s="776">
        <v>0</v>
      </c>
      <c r="I2011" s="921"/>
      <c r="J2011" s="39"/>
      <c r="K2011" s="39"/>
      <c r="L2011" s="39"/>
      <c r="M2011" s="39"/>
    </row>
    <row r="2012" spans="1:13" ht="60" customHeight="1" x14ac:dyDescent="0.2">
      <c r="A2012" s="876"/>
      <c r="B2012" s="899"/>
      <c r="C2012" s="668" t="s">
        <v>3</v>
      </c>
      <c r="D2012" s="776">
        <v>926.21</v>
      </c>
      <c r="E2012" s="776">
        <v>926.21</v>
      </c>
      <c r="F2012" s="777">
        <v>0</v>
      </c>
      <c r="G2012" s="778"/>
      <c r="H2012" s="776">
        <v>926.21</v>
      </c>
      <c r="I2012" s="921"/>
      <c r="J2012" s="39"/>
      <c r="K2012" s="39"/>
      <c r="L2012" s="39"/>
      <c r="M2012" s="39"/>
    </row>
    <row r="2013" spans="1:13" ht="60" customHeight="1" x14ac:dyDescent="0.2">
      <c r="A2013" s="876"/>
      <c r="B2013" s="899"/>
      <c r="C2013" s="668" t="s">
        <v>97</v>
      </c>
      <c r="D2013" s="785">
        <v>0</v>
      </c>
      <c r="E2013" s="785">
        <v>0</v>
      </c>
      <c r="F2013" s="777">
        <v>0</v>
      </c>
      <c r="G2013" s="778"/>
      <c r="H2013" s="785">
        <v>0</v>
      </c>
      <c r="I2013" s="922"/>
      <c r="J2013" s="39"/>
      <c r="K2013" s="39"/>
      <c r="L2013" s="39"/>
      <c r="M2013" s="39"/>
    </row>
    <row r="2014" spans="1:13" x14ac:dyDescent="0.2">
      <c r="A2014" s="675"/>
      <c r="B2014" s="1143" t="s">
        <v>450</v>
      </c>
      <c r="C2014" s="1143"/>
      <c r="D2014" s="1143"/>
      <c r="E2014" s="1143"/>
      <c r="F2014" s="1143"/>
      <c r="G2014" s="1143"/>
      <c r="H2014" s="1143"/>
      <c r="I2014" s="1143"/>
      <c r="J2014" s="39"/>
      <c r="K2014" s="39"/>
      <c r="L2014" s="39"/>
      <c r="M2014" s="39"/>
    </row>
    <row r="2015" spans="1:13" ht="15" customHeight="1" x14ac:dyDescent="0.2">
      <c r="A2015" s="876" t="s">
        <v>453</v>
      </c>
      <c r="B2015" s="899" t="s">
        <v>452</v>
      </c>
      <c r="C2015" s="668" t="s">
        <v>267</v>
      </c>
      <c r="D2015" s="776">
        <v>793.76</v>
      </c>
      <c r="E2015" s="780">
        <v>793.76</v>
      </c>
      <c r="F2015" s="777">
        <f>E2015/D2015*100</f>
        <v>100</v>
      </c>
      <c r="G2015" s="778"/>
      <c r="H2015" s="780">
        <f>SUM(H2016:H2019)</f>
        <v>793.76</v>
      </c>
      <c r="I2015" s="920"/>
      <c r="J2015" s="39"/>
      <c r="K2015" s="39"/>
      <c r="L2015" s="39"/>
      <c r="M2015" s="39"/>
    </row>
    <row r="2016" spans="1:13" ht="45" x14ac:dyDescent="0.2">
      <c r="A2016" s="876"/>
      <c r="B2016" s="899"/>
      <c r="C2016" s="668" t="s">
        <v>8</v>
      </c>
      <c r="D2016" s="776">
        <v>0</v>
      </c>
      <c r="E2016" s="780">
        <v>0</v>
      </c>
      <c r="F2016" s="777">
        <v>0</v>
      </c>
      <c r="G2016" s="778"/>
      <c r="H2016" s="780">
        <v>0</v>
      </c>
      <c r="I2016" s="921"/>
      <c r="J2016" s="39"/>
      <c r="K2016" s="39"/>
      <c r="L2016" s="39"/>
      <c r="M2016" s="39"/>
    </row>
    <row r="2017" spans="1:13" ht="60" customHeight="1" x14ac:dyDescent="0.2">
      <c r="A2017" s="876"/>
      <c r="B2017" s="899"/>
      <c r="C2017" s="668" t="s">
        <v>2</v>
      </c>
      <c r="D2017" s="776">
        <v>0</v>
      </c>
      <c r="E2017" s="780">
        <v>0</v>
      </c>
      <c r="F2017" s="777">
        <v>0</v>
      </c>
      <c r="G2017" s="778"/>
      <c r="H2017" s="780">
        <v>0</v>
      </c>
      <c r="I2017" s="921"/>
      <c r="J2017" s="39"/>
      <c r="K2017" s="39"/>
      <c r="L2017" s="39"/>
      <c r="M2017" s="39"/>
    </row>
    <row r="2018" spans="1:13" ht="60" customHeight="1" x14ac:dyDescent="0.2">
      <c r="A2018" s="876"/>
      <c r="B2018" s="899"/>
      <c r="C2018" s="668" t="s">
        <v>3</v>
      </c>
      <c r="D2018" s="776">
        <v>793.76</v>
      </c>
      <c r="E2018" s="780">
        <v>793.76</v>
      </c>
      <c r="F2018" s="777">
        <f t="shared" ref="F2018" si="260">E2018/D2018*100</f>
        <v>100</v>
      </c>
      <c r="G2018" s="778"/>
      <c r="H2018" s="780">
        <v>793.76</v>
      </c>
      <c r="I2018" s="921"/>
      <c r="J2018" s="39"/>
      <c r="K2018" s="39"/>
      <c r="L2018" s="39"/>
      <c r="M2018" s="39"/>
    </row>
    <row r="2019" spans="1:13" x14ac:dyDescent="0.2">
      <c r="A2019" s="876"/>
      <c r="B2019" s="899"/>
      <c r="C2019" s="668" t="s">
        <v>97</v>
      </c>
      <c r="D2019" s="785">
        <v>0</v>
      </c>
      <c r="E2019" s="780">
        <v>0</v>
      </c>
      <c r="F2019" s="777">
        <v>0</v>
      </c>
      <c r="G2019" s="778"/>
      <c r="H2019" s="780">
        <v>0</v>
      </c>
      <c r="I2019" s="922"/>
      <c r="J2019" s="39"/>
      <c r="K2019" s="39"/>
      <c r="L2019" s="39"/>
      <c r="M2019" s="39"/>
    </row>
    <row r="2020" spans="1:13" ht="15" customHeight="1" x14ac:dyDescent="0.2">
      <c r="A2020" s="876" t="s">
        <v>999</v>
      </c>
      <c r="B2020" s="899" t="s">
        <v>454</v>
      </c>
      <c r="C2020" s="668" t="s">
        <v>267</v>
      </c>
      <c r="D2020" s="787">
        <v>223.77</v>
      </c>
      <c r="E2020" s="788">
        <v>0</v>
      </c>
      <c r="F2020" s="789">
        <v>0</v>
      </c>
      <c r="G2020" s="790"/>
      <c r="H2020" s="788">
        <v>0</v>
      </c>
      <c r="I2020" s="1613" t="s">
        <v>1333</v>
      </c>
      <c r="J2020" s="39"/>
      <c r="K2020" s="39"/>
      <c r="L2020" s="39"/>
      <c r="M2020" s="39"/>
    </row>
    <row r="2021" spans="1:13" ht="15" customHeight="1" x14ac:dyDescent="0.2">
      <c r="A2021" s="876"/>
      <c r="B2021" s="899"/>
      <c r="C2021" s="668" t="s">
        <v>8</v>
      </c>
      <c r="D2021" s="787">
        <v>0</v>
      </c>
      <c r="E2021" s="788">
        <v>0</v>
      </c>
      <c r="F2021" s="789">
        <v>0</v>
      </c>
      <c r="G2021" s="790"/>
      <c r="H2021" s="788">
        <v>0</v>
      </c>
      <c r="I2021" s="1614"/>
      <c r="J2021" s="39"/>
      <c r="K2021" s="39"/>
      <c r="L2021" s="39"/>
      <c r="M2021" s="39"/>
    </row>
    <row r="2022" spans="1:13" ht="45" x14ac:dyDescent="0.2">
      <c r="A2022" s="876"/>
      <c r="B2022" s="899"/>
      <c r="C2022" s="668" t="s">
        <v>2</v>
      </c>
      <c r="D2022" s="787">
        <v>0</v>
      </c>
      <c r="E2022" s="788">
        <v>0</v>
      </c>
      <c r="F2022" s="789">
        <v>0</v>
      </c>
      <c r="G2022" s="790"/>
      <c r="H2022" s="788">
        <v>0</v>
      </c>
      <c r="I2022" s="1614"/>
      <c r="J2022" s="39"/>
      <c r="K2022" s="39"/>
      <c r="L2022" s="39"/>
      <c r="M2022" s="39"/>
    </row>
    <row r="2023" spans="1:13" ht="60" customHeight="1" x14ac:dyDescent="0.2">
      <c r="A2023" s="876"/>
      <c r="B2023" s="899"/>
      <c r="C2023" s="668" t="s">
        <v>3</v>
      </c>
      <c r="D2023" s="787">
        <v>223.77</v>
      </c>
      <c r="E2023" s="788">
        <v>0</v>
      </c>
      <c r="F2023" s="789">
        <v>0</v>
      </c>
      <c r="G2023" s="790"/>
      <c r="H2023" s="788">
        <v>0</v>
      </c>
      <c r="I2023" s="1614"/>
      <c r="J2023" s="39"/>
      <c r="K2023" s="39"/>
      <c r="L2023" s="39"/>
      <c r="M2023" s="39"/>
    </row>
    <row r="2024" spans="1:13" ht="60" customHeight="1" x14ac:dyDescent="0.2">
      <c r="A2024" s="876"/>
      <c r="B2024" s="899"/>
      <c r="C2024" s="668" t="s">
        <v>97</v>
      </c>
      <c r="D2024" s="791">
        <v>0</v>
      </c>
      <c r="E2024" s="788">
        <v>0</v>
      </c>
      <c r="F2024" s="789">
        <v>0</v>
      </c>
      <c r="G2024" s="790"/>
      <c r="H2024" s="788">
        <v>0</v>
      </c>
      <c r="I2024" s="1615"/>
      <c r="J2024" s="39"/>
      <c r="K2024" s="39"/>
      <c r="L2024" s="39"/>
      <c r="M2024" s="39"/>
    </row>
    <row r="2025" spans="1:13" ht="15" customHeight="1" x14ac:dyDescent="0.2">
      <c r="A2025" s="876" t="s">
        <v>1000</v>
      </c>
      <c r="B2025" s="899" t="s">
        <v>1001</v>
      </c>
      <c r="C2025" s="668" t="s">
        <v>267</v>
      </c>
      <c r="D2025" s="787">
        <v>1075</v>
      </c>
      <c r="E2025" s="788">
        <v>1075</v>
      </c>
      <c r="F2025" s="789">
        <f>E2025/D2025*100</f>
        <v>100</v>
      </c>
      <c r="G2025" s="790"/>
      <c r="H2025" s="788">
        <v>1075</v>
      </c>
      <c r="I2025" s="920"/>
      <c r="J2025" s="39"/>
      <c r="K2025" s="39"/>
      <c r="L2025" s="39"/>
      <c r="M2025" s="39"/>
    </row>
    <row r="2026" spans="1:13" ht="15" customHeight="1" x14ac:dyDescent="0.2">
      <c r="A2026" s="876"/>
      <c r="B2026" s="899"/>
      <c r="C2026" s="668" t="s">
        <v>8</v>
      </c>
      <c r="D2026" s="776">
        <v>0</v>
      </c>
      <c r="E2026" s="780">
        <v>0</v>
      </c>
      <c r="F2026" s="777">
        <v>0</v>
      </c>
      <c r="G2026" s="778"/>
      <c r="H2026" s="780">
        <v>0</v>
      </c>
      <c r="I2026" s="921"/>
      <c r="J2026" s="39"/>
      <c r="K2026" s="39"/>
      <c r="L2026" s="39"/>
      <c r="M2026" s="39"/>
    </row>
    <row r="2027" spans="1:13" ht="45" x14ac:dyDescent="0.2">
      <c r="A2027" s="876"/>
      <c r="B2027" s="899"/>
      <c r="C2027" s="668" t="s">
        <v>2</v>
      </c>
      <c r="D2027" s="776">
        <v>0</v>
      </c>
      <c r="E2027" s="780">
        <v>0</v>
      </c>
      <c r="F2027" s="777">
        <v>0</v>
      </c>
      <c r="G2027" s="778"/>
      <c r="H2027" s="780">
        <v>0</v>
      </c>
      <c r="I2027" s="921"/>
      <c r="J2027" s="39"/>
      <c r="K2027" s="39"/>
      <c r="L2027" s="39"/>
      <c r="M2027" s="39"/>
    </row>
    <row r="2028" spans="1:13" ht="60" customHeight="1" x14ac:dyDescent="0.2">
      <c r="A2028" s="876"/>
      <c r="B2028" s="899"/>
      <c r="C2028" s="668" t="s">
        <v>3</v>
      </c>
      <c r="D2028" s="776">
        <v>1075</v>
      </c>
      <c r="E2028" s="780">
        <v>1075</v>
      </c>
      <c r="F2028" s="777">
        <f t="shared" ref="F2028" si="261">E2028/D2028*100</f>
        <v>100</v>
      </c>
      <c r="G2028" s="778"/>
      <c r="H2028" s="780">
        <v>1075</v>
      </c>
      <c r="I2028" s="921"/>
      <c r="J2028" s="39"/>
      <c r="K2028" s="39"/>
      <c r="L2028" s="39"/>
      <c r="M2028" s="39"/>
    </row>
    <row r="2029" spans="1:13" ht="60" customHeight="1" x14ac:dyDescent="0.2">
      <c r="A2029" s="876"/>
      <c r="B2029" s="899"/>
      <c r="C2029" s="668" t="s">
        <v>97</v>
      </c>
      <c r="D2029" s="785">
        <v>0</v>
      </c>
      <c r="E2029" s="780">
        <v>0</v>
      </c>
      <c r="F2029" s="777">
        <v>0</v>
      </c>
      <c r="G2029" s="778"/>
      <c r="H2029" s="780">
        <v>0</v>
      </c>
      <c r="I2029" s="922"/>
      <c r="J2029" s="39"/>
      <c r="K2029" s="39"/>
      <c r="L2029" s="39"/>
      <c r="M2029" s="39"/>
    </row>
    <row r="2030" spans="1:13" x14ac:dyDescent="0.2">
      <c r="A2030" s="876" t="s">
        <v>1334</v>
      </c>
      <c r="B2030" s="899" t="s">
        <v>1335</v>
      </c>
      <c r="C2030" s="668" t="s">
        <v>267</v>
      </c>
      <c r="D2030" s="776">
        <f>SUM(D2031:D2034)</f>
        <v>3357.78</v>
      </c>
      <c r="E2030" s="776">
        <f>SUM(E2031:E2034)</f>
        <v>3357.78</v>
      </c>
      <c r="F2030" s="777">
        <f>E2030/D2030*100</f>
        <v>100</v>
      </c>
      <c r="G2030" s="778"/>
      <c r="H2030" s="776">
        <f>SUM(H2031:H2034)</f>
        <v>0</v>
      </c>
      <c r="I2030" s="1613" t="s">
        <v>1332</v>
      </c>
      <c r="J2030" s="39"/>
      <c r="K2030" s="39"/>
      <c r="L2030" s="39"/>
      <c r="M2030" s="39"/>
    </row>
    <row r="2031" spans="1:13" ht="15" customHeight="1" x14ac:dyDescent="0.2">
      <c r="A2031" s="876"/>
      <c r="B2031" s="899"/>
      <c r="C2031" s="668" t="s">
        <v>8</v>
      </c>
      <c r="D2031" s="776">
        <v>0</v>
      </c>
      <c r="E2031" s="776">
        <v>0</v>
      </c>
      <c r="F2031" s="777">
        <v>0</v>
      </c>
      <c r="G2031" s="778"/>
      <c r="H2031" s="776">
        <v>0</v>
      </c>
      <c r="I2031" s="1614"/>
      <c r="J2031" s="39"/>
      <c r="K2031" s="39"/>
      <c r="L2031" s="39"/>
      <c r="M2031" s="39"/>
    </row>
    <row r="2032" spans="1:13" ht="45" x14ac:dyDescent="0.2">
      <c r="A2032" s="876"/>
      <c r="B2032" s="899"/>
      <c r="C2032" s="668" t="s">
        <v>2</v>
      </c>
      <c r="D2032" s="776">
        <v>0</v>
      </c>
      <c r="E2032" s="776">
        <v>0</v>
      </c>
      <c r="F2032" s="777">
        <v>0</v>
      </c>
      <c r="G2032" s="778"/>
      <c r="H2032" s="776">
        <v>0</v>
      </c>
      <c r="I2032" s="1614"/>
      <c r="J2032" s="39"/>
      <c r="K2032" s="39"/>
      <c r="L2032" s="39"/>
      <c r="M2032" s="39"/>
    </row>
    <row r="2033" spans="1:13" ht="60" customHeight="1" x14ac:dyDescent="0.2">
      <c r="A2033" s="876"/>
      <c r="B2033" s="899"/>
      <c r="C2033" s="668" t="s">
        <v>3</v>
      </c>
      <c r="D2033" s="776">
        <v>3357.78</v>
      </c>
      <c r="E2033" s="776">
        <v>3357.78</v>
      </c>
      <c r="F2033" s="777">
        <f t="shared" ref="F2033" si="262">E2033/D2033*100</f>
        <v>100</v>
      </c>
      <c r="G2033" s="778"/>
      <c r="H2033" s="776">
        <v>0</v>
      </c>
      <c r="I2033" s="1614"/>
      <c r="J2033" s="39"/>
      <c r="K2033" s="39"/>
      <c r="L2033" s="39"/>
      <c r="M2033" s="39"/>
    </row>
    <row r="2034" spans="1:13" ht="60" customHeight="1" x14ac:dyDescent="0.2">
      <c r="A2034" s="876"/>
      <c r="B2034" s="899"/>
      <c r="C2034" s="668" t="s">
        <v>97</v>
      </c>
      <c r="D2034" s="785">
        <v>0</v>
      </c>
      <c r="E2034" s="785">
        <v>0</v>
      </c>
      <c r="F2034" s="777">
        <v>0</v>
      </c>
      <c r="G2034" s="778"/>
      <c r="H2034" s="785">
        <v>0</v>
      </c>
      <c r="I2034" s="1615"/>
      <c r="J2034" s="39"/>
      <c r="K2034" s="39"/>
      <c r="L2034" s="39"/>
      <c r="M2034" s="39"/>
    </row>
    <row r="2035" spans="1:13" x14ac:dyDescent="0.2">
      <c r="A2035" s="876" t="s">
        <v>1336</v>
      </c>
      <c r="B2035" s="899" t="s">
        <v>1337</v>
      </c>
      <c r="C2035" s="668" t="s">
        <v>267</v>
      </c>
      <c r="D2035" s="776">
        <f>SUM(D2036:D2039)</f>
        <v>1923.84</v>
      </c>
      <c r="E2035" s="776">
        <f>SUM(E2036:E2039)</f>
        <v>1923.84</v>
      </c>
      <c r="F2035" s="777">
        <f t="shared" ref="F2035" si="263">E2035/D2035*100</f>
        <v>100</v>
      </c>
      <c r="G2035" s="778"/>
      <c r="H2035" s="776">
        <f>SUM(H2036:H2039)</f>
        <v>0</v>
      </c>
      <c r="I2035" s="1613" t="s">
        <v>1332</v>
      </c>
      <c r="J2035" s="39"/>
      <c r="K2035" s="39"/>
      <c r="L2035" s="39"/>
      <c r="M2035" s="39"/>
    </row>
    <row r="2036" spans="1:13" ht="15" customHeight="1" x14ac:dyDescent="0.2">
      <c r="A2036" s="876"/>
      <c r="B2036" s="899"/>
      <c r="C2036" s="668" t="s">
        <v>8</v>
      </c>
      <c r="D2036" s="776">
        <v>0</v>
      </c>
      <c r="E2036" s="776">
        <v>0</v>
      </c>
      <c r="F2036" s="777">
        <v>0</v>
      </c>
      <c r="G2036" s="778"/>
      <c r="H2036" s="776">
        <v>0</v>
      </c>
      <c r="I2036" s="1614"/>
      <c r="J2036" s="39"/>
      <c r="K2036" s="39"/>
      <c r="L2036" s="39"/>
      <c r="M2036" s="39"/>
    </row>
    <row r="2037" spans="1:13" ht="45" x14ac:dyDescent="0.2">
      <c r="A2037" s="876"/>
      <c r="B2037" s="899"/>
      <c r="C2037" s="668" t="s">
        <v>2</v>
      </c>
      <c r="D2037" s="776">
        <v>0</v>
      </c>
      <c r="E2037" s="776">
        <v>0</v>
      </c>
      <c r="F2037" s="777">
        <v>0</v>
      </c>
      <c r="G2037" s="778"/>
      <c r="H2037" s="776">
        <v>0</v>
      </c>
      <c r="I2037" s="1614"/>
      <c r="J2037" s="39"/>
      <c r="K2037" s="39"/>
      <c r="L2037" s="39"/>
      <c r="M2037" s="39"/>
    </row>
    <row r="2038" spans="1:13" ht="60" customHeight="1" x14ac:dyDescent="0.2">
      <c r="A2038" s="876"/>
      <c r="B2038" s="899"/>
      <c r="C2038" s="668" t="s">
        <v>3</v>
      </c>
      <c r="D2038" s="776">
        <v>1923.84</v>
      </c>
      <c r="E2038" s="776">
        <v>1923.84</v>
      </c>
      <c r="F2038" s="777">
        <f t="shared" ref="F2038" si="264">E2038/D2038*100</f>
        <v>100</v>
      </c>
      <c r="G2038" s="778"/>
      <c r="H2038" s="776">
        <v>0</v>
      </c>
      <c r="I2038" s="1614"/>
      <c r="J2038" s="39"/>
      <c r="K2038" s="39"/>
      <c r="L2038" s="39"/>
      <c r="M2038" s="39"/>
    </row>
    <row r="2039" spans="1:13" ht="60" customHeight="1" x14ac:dyDescent="0.2">
      <c r="A2039" s="876"/>
      <c r="B2039" s="899"/>
      <c r="C2039" s="668" t="s">
        <v>97</v>
      </c>
      <c r="D2039" s="785">
        <v>0</v>
      </c>
      <c r="E2039" s="785">
        <v>0</v>
      </c>
      <c r="F2039" s="777">
        <v>0</v>
      </c>
      <c r="G2039" s="778"/>
      <c r="H2039" s="785">
        <v>0</v>
      </c>
      <c r="I2039" s="1615"/>
      <c r="J2039" s="39"/>
      <c r="K2039" s="39"/>
      <c r="L2039" s="39"/>
      <c r="M2039" s="39"/>
    </row>
    <row r="2040" spans="1:13" x14ac:dyDescent="0.2">
      <c r="A2040" s="876" t="s">
        <v>1338</v>
      </c>
      <c r="B2040" s="899" t="s">
        <v>1339</v>
      </c>
      <c r="C2040" s="668" t="s">
        <v>267</v>
      </c>
      <c r="D2040" s="776">
        <f>SUM(D2041:D2044)</f>
        <v>3155.11</v>
      </c>
      <c r="E2040" s="776">
        <f>SUM(E2041:E2044)</f>
        <v>3155.11</v>
      </c>
      <c r="F2040" s="777">
        <f t="shared" ref="F2040" si="265">E2040/D2040*100</f>
        <v>100</v>
      </c>
      <c r="G2040" s="778"/>
      <c r="H2040" s="780">
        <v>0</v>
      </c>
      <c r="I2040" s="1613" t="s">
        <v>1332</v>
      </c>
      <c r="J2040" s="39"/>
      <c r="K2040" s="39"/>
      <c r="L2040" s="39"/>
      <c r="M2040" s="39"/>
    </row>
    <row r="2041" spans="1:13" ht="45" x14ac:dyDescent="0.2">
      <c r="A2041" s="876"/>
      <c r="B2041" s="899"/>
      <c r="C2041" s="668" t="s">
        <v>8</v>
      </c>
      <c r="D2041" s="776">
        <v>0</v>
      </c>
      <c r="E2041" s="776">
        <v>0</v>
      </c>
      <c r="F2041" s="777">
        <v>0</v>
      </c>
      <c r="G2041" s="778"/>
      <c r="H2041" s="780">
        <v>0</v>
      </c>
      <c r="I2041" s="1614"/>
      <c r="J2041" s="39"/>
      <c r="K2041" s="39"/>
      <c r="L2041" s="39"/>
      <c r="M2041" s="39"/>
    </row>
    <row r="2042" spans="1:13" ht="45" x14ac:dyDescent="0.2">
      <c r="A2042" s="876"/>
      <c r="B2042" s="899"/>
      <c r="C2042" s="668" t="s">
        <v>2</v>
      </c>
      <c r="D2042" s="776">
        <v>0</v>
      </c>
      <c r="E2042" s="776">
        <v>0</v>
      </c>
      <c r="F2042" s="777">
        <v>0</v>
      </c>
      <c r="G2042" s="778"/>
      <c r="H2042" s="780">
        <v>0</v>
      </c>
      <c r="I2042" s="1614"/>
      <c r="J2042" s="39"/>
      <c r="K2042" s="39"/>
      <c r="L2042" s="39"/>
      <c r="M2042" s="39"/>
    </row>
    <row r="2043" spans="1:13" ht="45" x14ac:dyDescent="0.2">
      <c r="A2043" s="876"/>
      <c r="B2043" s="899"/>
      <c r="C2043" s="668" t="s">
        <v>3</v>
      </c>
      <c r="D2043" s="776">
        <v>3155.11</v>
      </c>
      <c r="E2043" s="776">
        <v>3155.11</v>
      </c>
      <c r="F2043" s="777">
        <f t="shared" ref="F2043" si="266">E2043/D2043*100</f>
        <v>100</v>
      </c>
      <c r="G2043" s="778"/>
      <c r="H2043" s="780">
        <v>0</v>
      </c>
      <c r="I2043" s="1614"/>
      <c r="J2043" s="39"/>
      <c r="K2043" s="39"/>
      <c r="L2043" s="39"/>
      <c r="M2043" s="39"/>
    </row>
    <row r="2044" spans="1:13" x14ac:dyDescent="0.2">
      <c r="A2044" s="876"/>
      <c r="B2044" s="899"/>
      <c r="C2044" s="668" t="s">
        <v>97</v>
      </c>
      <c r="D2044" s="785">
        <v>0</v>
      </c>
      <c r="E2044" s="785">
        <v>0</v>
      </c>
      <c r="F2044" s="777">
        <v>0</v>
      </c>
      <c r="G2044" s="778"/>
      <c r="H2044" s="780">
        <v>0</v>
      </c>
      <c r="I2044" s="1615"/>
      <c r="J2044" s="39"/>
      <c r="K2044" s="39"/>
      <c r="L2044" s="39"/>
      <c r="M2044" s="39"/>
    </row>
    <row r="2045" spans="1:13" x14ac:dyDescent="0.2">
      <c r="A2045" s="876" t="s">
        <v>1340</v>
      </c>
      <c r="B2045" s="899" t="s">
        <v>1341</v>
      </c>
      <c r="C2045" s="668" t="s">
        <v>267</v>
      </c>
      <c r="D2045" s="776">
        <f>SUM(D2046:D2049)</f>
        <v>2572.42</v>
      </c>
      <c r="E2045" s="776">
        <f>SUM(E2046:E2049)</f>
        <v>2572.42</v>
      </c>
      <c r="F2045" s="777">
        <f t="shared" ref="F2045" si="267">E2045/D2045*100</f>
        <v>100</v>
      </c>
      <c r="G2045" s="778"/>
      <c r="H2045" s="780">
        <v>0</v>
      </c>
      <c r="I2045" s="1613" t="s">
        <v>1332</v>
      </c>
      <c r="J2045" s="39"/>
      <c r="K2045" s="39"/>
      <c r="L2045" s="39"/>
      <c r="M2045" s="39"/>
    </row>
    <row r="2046" spans="1:13" ht="45" x14ac:dyDescent="0.2">
      <c r="A2046" s="876"/>
      <c r="B2046" s="899"/>
      <c r="C2046" s="668" t="s">
        <v>8</v>
      </c>
      <c r="D2046" s="776">
        <v>0</v>
      </c>
      <c r="E2046" s="776">
        <v>0</v>
      </c>
      <c r="F2046" s="777">
        <v>0</v>
      </c>
      <c r="G2046" s="778"/>
      <c r="H2046" s="780">
        <v>0</v>
      </c>
      <c r="I2046" s="1614"/>
      <c r="J2046" s="39"/>
      <c r="K2046" s="39"/>
      <c r="L2046" s="39"/>
      <c r="M2046" s="39"/>
    </row>
    <row r="2047" spans="1:13" ht="45" x14ac:dyDescent="0.2">
      <c r="A2047" s="876"/>
      <c r="B2047" s="899"/>
      <c r="C2047" s="668" t="s">
        <v>2</v>
      </c>
      <c r="D2047" s="776">
        <v>0</v>
      </c>
      <c r="E2047" s="776">
        <v>0</v>
      </c>
      <c r="F2047" s="777">
        <v>0</v>
      </c>
      <c r="G2047" s="778"/>
      <c r="H2047" s="780">
        <v>0</v>
      </c>
      <c r="I2047" s="1614"/>
      <c r="J2047" s="39"/>
      <c r="K2047" s="39"/>
      <c r="L2047" s="39"/>
      <c r="M2047" s="39"/>
    </row>
    <row r="2048" spans="1:13" ht="45" x14ac:dyDescent="0.2">
      <c r="A2048" s="876"/>
      <c r="B2048" s="899"/>
      <c r="C2048" s="668" t="s">
        <v>3</v>
      </c>
      <c r="D2048" s="776">
        <v>2572.42</v>
      </c>
      <c r="E2048" s="776">
        <v>2572.42</v>
      </c>
      <c r="F2048" s="777">
        <f t="shared" ref="F2048" si="268">E2048/D2048*100</f>
        <v>100</v>
      </c>
      <c r="G2048" s="778"/>
      <c r="H2048" s="780">
        <v>0</v>
      </c>
      <c r="I2048" s="1614"/>
      <c r="J2048" s="39"/>
      <c r="K2048" s="39"/>
      <c r="L2048" s="39"/>
      <c r="M2048" s="39"/>
    </row>
    <row r="2049" spans="1:13" x14ac:dyDescent="0.2">
      <c r="A2049" s="876"/>
      <c r="B2049" s="899"/>
      <c r="C2049" s="668" t="s">
        <v>97</v>
      </c>
      <c r="D2049" s="785">
        <v>0</v>
      </c>
      <c r="E2049" s="785">
        <v>0</v>
      </c>
      <c r="F2049" s="777">
        <v>0</v>
      </c>
      <c r="G2049" s="778"/>
      <c r="H2049" s="780">
        <v>0</v>
      </c>
      <c r="I2049" s="1615"/>
      <c r="J2049" s="39"/>
      <c r="K2049" s="39"/>
      <c r="L2049" s="39"/>
      <c r="M2049" s="39"/>
    </row>
    <row r="2050" spans="1:13" x14ac:dyDescent="0.2">
      <c r="A2050" s="876" t="s">
        <v>1342</v>
      </c>
      <c r="B2050" s="899" t="s">
        <v>1343</v>
      </c>
      <c r="C2050" s="668" t="s">
        <v>267</v>
      </c>
      <c r="D2050" s="776">
        <f>SUM(D2051:D2054)</f>
        <v>2188.27</v>
      </c>
      <c r="E2050" s="780">
        <f>SUM(E2051:E2054)</f>
        <v>2188.27</v>
      </c>
      <c r="F2050" s="777">
        <f t="shared" ref="F2050" si="269">E2050/D2050*100</f>
        <v>100</v>
      </c>
      <c r="G2050" s="778"/>
      <c r="H2050" s="780">
        <v>0</v>
      </c>
      <c r="I2050" s="1613" t="s">
        <v>1332</v>
      </c>
      <c r="J2050" s="39"/>
      <c r="K2050" s="39"/>
      <c r="L2050" s="39"/>
      <c r="M2050" s="39"/>
    </row>
    <row r="2051" spans="1:13" ht="45" x14ac:dyDescent="0.2">
      <c r="A2051" s="876"/>
      <c r="B2051" s="899"/>
      <c r="C2051" s="668" t="s">
        <v>8</v>
      </c>
      <c r="D2051" s="776">
        <v>0</v>
      </c>
      <c r="E2051" s="780">
        <v>0</v>
      </c>
      <c r="F2051" s="777">
        <v>0</v>
      </c>
      <c r="G2051" s="778"/>
      <c r="H2051" s="780">
        <v>0</v>
      </c>
      <c r="I2051" s="1614"/>
      <c r="J2051" s="39"/>
      <c r="K2051" s="39"/>
      <c r="L2051" s="39"/>
      <c r="M2051" s="39"/>
    </row>
    <row r="2052" spans="1:13" ht="45" x14ac:dyDescent="0.2">
      <c r="A2052" s="876"/>
      <c r="B2052" s="899"/>
      <c r="C2052" s="668" t="s">
        <v>2</v>
      </c>
      <c r="D2052" s="776">
        <v>0</v>
      </c>
      <c r="E2052" s="780">
        <v>0</v>
      </c>
      <c r="F2052" s="777">
        <v>0</v>
      </c>
      <c r="G2052" s="778"/>
      <c r="H2052" s="780">
        <v>0</v>
      </c>
      <c r="I2052" s="1614"/>
      <c r="J2052" s="39"/>
      <c r="K2052" s="39"/>
      <c r="L2052" s="39"/>
      <c r="M2052" s="39"/>
    </row>
    <row r="2053" spans="1:13" ht="45" x14ac:dyDescent="0.2">
      <c r="A2053" s="876"/>
      <c r="B2053" s="899"/>
      <c r="C2053" s="668" t="s">
        <v>3</v>
      </c>
      <c r="D2053" s="776">
        <v>2188.27</v>
      </c>
      <c r="E2053" s="780">
        <v>2188.27</v>
      </c>
      <c r="F2053" s="777">
        <f t="shared" ref="F2053" si="270">E2053/D2053*100</f>
        <v>100</v>
      </c>
      <c r="G2053" s="778"/>
      <c r="H2053" s="780">
        <v>0</v>
      </c>
      <c r="I2053" s="1614"/>
      <c r="J2053" s="39"/>
      <c r="K2053" s="39"/>
      <c r="L2053" s="39"/>
      <c r="M2053" s="39"/>
    </row>
    <row r="2054" spans="1:13" x14ac:dyDescent="0.2">
      <c r="A2054" s="876"/>
      <c r="B2054" s="899"/>
      <c r="C2054" s="668" t="s">
        <v>97</v>
      </c>
      <c r="D2054" s="785">
        <v>0</v>
      </c>
      <c r="E2054" s="780">
        <v>0</v>
      </c>
      <c r="F2054" s="777">
        <v>0</v>
      </c>
      <c r="G2054" s="778"/>
      <c r="H2054" s="780">
        <v>0</v>
      </c>
      <c r="I2054" s="1615"/>
      <c r="J2054" s="39"/>
      <c r="K2054" s="39"/>
      <c r="L2054" s="39"/>
      <c r="M2054" s="39"/>
    </row>
    <row r="2055" spans="1:13" x14ac:dyDescent="0.2">
      <c r="A2055" s="876" t="s">
        <v>1344</v>
      </c>
      <c r="B2055" s="899" t="s">
        <v>1345</v>
      </c>
      <c r="C2055" s="668" t="s">
        <v>267</v>
      </c>
      <c r="D2055" s="776">
        <f>SUM(D2056:D2059)</f>
        <v>2767.83</v>
      </c>
      <c r="E2055" s="776">
        <f>SUM(E2056:E2059)</f>
        <v>2767.83</v>
      </c>
      <c r="F2055" s="777">
        <f t="shared" ref="F2055" si="271">E2055/D2055*100</f>
        <v>100</v>
      </c>
      <c r="G2055" s="778"/>
      <c r="H2055" s="780"/>
      <c r="I2055" s="1613" t="s">
        <v>1332</v>
      </c>
      <c r="J2055" s="39"/>
      <c r="K2055" s="39"/>
      <c r="L2055" s="39"/>
      <c r="M2055" s="39"/>
    </row>
    <row r="2056" spans="1:13" ht="45" x14ac:dyDescent="0.2">
      <c r="A2056" s="876"/>
      <c r="B2056" s="899"/>
      <c r="C2056" s="668" t="s">
        <v>8</v>
      </c>
      <c r="D2056" s="776">
        <v>0</v>
      </c>
      <c r="E2056" s="780">
        <v>0</v>
      </c>
      <c r="F2056" s="777">
        <v>0</v>
      </c>
      <c r="G2056" s="778"/>
      <c r="H2056" s="780">
        <v>0</v>
      </c>
      <c r="I2056" s="1614"/>
      <c r="J2056" s="39"/>
      <c r="K2056" s="39"/>
      <c r="L2056" s="39"/>
      <c r="M2056" s="39"/>
    </row>
    <row r="2057" spans="1:13" ht="45" x14ac:dyDescent="0.2">
      <c r="A2057" s="876"/>
      <c r="B2057" s="899"/>
      <c r="C2057" s="668" t="s">
        <v>2</v>
      </c>
      <c r="D2057" s="776">
        <v>0</v>
      </c>
      <c r="E2057" s="780">
        <v>0</v>
      </c>
      <c r="F2057" s="777">
        <v>0</v>
      </c>
      <c r="G2057" s="778"/>
      <c r="H2057" s="780">
        <v>0</v>
      </c>
      <c r="I2057" s="1614"/>
      <c r="J2057" s="39"/>
      <c r="K2057" s="39"/>
      <c r="L2057" s="39"/>
      <c r="M2057" s="39"/>
    </row>
    <row r="2058" spans="1:13" ht="45" x14ac:dyDescent="0.2">
      <c r="A2058" s="876"/>
      <c r="B2058" s="899"/>
      <c r="C2058" s="668" t="s">
        <v>3</v>
      </c>
      <c r="D2058" s="776">
        <v>2767.83</v>
      </c>
      <c r="E2058" s="780">
        <v>2767.83</v>
      </c>
      <c r="F2058" s="777">
        <f t="shared" ref="F2058" si="272">E2058/D2058*100</f>
        <v>100</v>
      </c>
      <c r="G2058" s="778"/>
      <c r="H2058" s="780">
        <v>0</v>
      </c>
      <c r="I2058" s="1614"/>
      <c r="J2058" s="39"/>
      <c r="K2058" s="39"/>
      <c r="L2058" s="39"/>
      <c r="M2058" s="39"/>
    </row>
    <row r="2059" spans="1:13" x14ac:dyDescent="0.2">
      <c r="A2059" s="876"/>
      <c r="B2059" s="899"/>
      <c r="C2059" s="668" t="s">
        <v>97</v>
      </c>
      <c r="D2059" s="785">
        <v>0</v>
      </c>
      <c r="E2059" s="780">
        <v>0</v>
      </c>
      <c r="F2059" s="777">
        <v>0</v>
      </c>
      <c r="G2059" s="778"/>
      <c r="H2059" s="780">
        <v>0</v>
      </c>
      <c r="I2059" s="1615"/>
      <c r="J2059" s="39"/>
      <c r="K2059" s="39"/>
      <c r="L2059" s="39"/>
      <c r="M2059" s="39"/>
    </row>
    <row r="2060" spans="1:13" x14ac:dyDescent="0.2">
      <c r="A2060" s="876" t="s">
        <v>1346</v>
      </c>
      <c r="B2060" s="899" t="s">
        <v>1347</v>
      </c>
      <c r="C2060" s="668" t="s">
        <v>267</v>
      </c>
      <c r="D2060" s="776">
        <f>SUM(D2061:D2064)</f>
        <v>2186.7399999999998</v>
      </c>
      <c r="E2060" s="780">
        <f>SUM(E2061:E2064)</f>
        <v>2186.7399999999998</v>
      </c>
      <c r="F2060" s="777">
        <f t="shared" ref="F2060" si="273">E2060/D2060*100</f>
        <v>100</v>
      </c>
      <c r="G2060" s="778"/>
      <c r="H2060" s="780">
        <f>SUM(H2061:H2064)</f>
        <v>0</v>
      </c>
      <c r="I2060" s="1613" t="s">
        <v>1332</v>
      </c>
      <c r="J2060" s="39"/>
      <c r="K2060" s="39"/>
      <c r="L2060" s="39"/>
      <c r="M2060" s="39"/>
    </row>
    <row r="2061" spans="1:13" ht="45" x14ac:dyDescent="0.2">
      <c r="A2061" s="876"/>
      <c r="B2061" s="899"/>
      <c r="C2061" s="668" t="s">
        <v>8</v>
      </c>
      <c r="D2061" s="776">
        <v>0</v>
      </c>
      <c r="E2061" s="780">
        <v>0</v>
      </c>
      <c r="F2061" s="777">
        <v>0</v>
      </c>
      <c r="G2061" s="778"/>
      <c r="H2061" s="780">
        <v>0</v>
      </c>
      <c r="I2061" s="1614"/>
      <c r="J2061" s="39"/>
      <c r="K2061" s="39"/>
      <c r="L2061" s="39"/>
      <c r="M2061" s="39"/>
    </row>
    <row r="2062" spans="1:13" ht="45" x14ac:dyDescent="0.2">
      <c r="A2062" s="876"/>
      <c r="B2062" s="899"/>
      <c r="C2062" s="668" t="s">
        <v>2</v>
      </c>
      <c r="D2062" s="776">
        <v>0</v>
      </c>
      <c r="E2062" s="780">
        <v>0</v>
      </c>
      <c r="F2062" s="777">
        <v>0</v>
      </c>
      <c r="G2062" s="778"/>
      <c r="H2062" s="780">
        <v>0</v>
      </c>
      <c r="I2062" s="1614"/>
      <c r="J2062" s="39"/>
      <c r="K2062" s="39"/>
      <c r="L2062" s="39"/>
      <c r="M2062" s="39"/>
    </row>
    <row r="2063" spans="1:13" ht="45" x14ac:dyDescent="0.2">
      <c r="A2063" s="876"/>
      <c r="B2063" s="899"/>
      <c r="C2063" s="668" t="s">
        <v>3</v>
      </c>
      <c r="D2063" s="776">
        <v>2186.7399999999998</v>
      </c>
      <c r="E2063" s="780">
        <v>2186.7399999999998</v>
      </c>
      <c r="F2063" s="777">
        <f t="shared" ref="F2063" si="274">E2063/D2063*100</f>
        <v>100</v>
      </c>
      <c r="G2063" s="778"/>
      <c r="H2063" s="780">
        <v>0</v>
      </c>
      <c r="I2063" s="1614"/>
      <c r="J2063" s="39"/>
      <c r="K2063" s="39"/>
      <c r="L2063" s="39"/>
      <c r="M2063" s="39"/>
    </row>
    <row r="2064" spans="1:13" x14ac:dyDescent="0.2">
      <c r="A2064" s="876"/>
      <c r="B2064" s="899"/>
      <c r="C2064" s="668" t="s">
        <v>97</v>
      </c>
      <c r="D2064" s="785">
        <v>0</v>
      </c>
      <c r="E2064" s="780">
        <v>0</v>
      </c>
      <c r="F2064" s="777">
        <v>0</v>
      </c>
      <c r="G2064" s="778"/>
      <c r="H2064" s="780">
        <v>0</v>
      </c>
      <c r="I2064" s="1615"/>
      <c r="J2064" s="39"/>
      <c r="K2064" s="39"/>
      <c r="L2064" s="39"/>
      <c r="M2064" s="39"/>
    </row>
    <row r="2065" spans="1:13" x14ac:dyDescent="0.2">
      <c r="A2065" s="876" t="s">
        <v>1348</v>
      </c>
      <c r="B2065" s="899" t="s">
        <v>1349</v>
      </c>
      <c r="C2065" s="668" t="s">
        <v>267</v>
      </c>
      <c r="D2065" s="776">
        <f>SUM(D2066:D2069)</f>
        <v>4786</v>
      </c>
      <c r="E2065" s="776">
        <f>SUM(E2066:E2069)</f>
        <v>4786</v>
      </c>
      <c r="F2065" s="777">
        <f t="shared" ref="F2065" si="275">E2065/D2065*100</f>
        <v>100</v>
      </c>
      <c r="G2065" s="778"/>
      <c r="H2065" s="780">
        <f>SUM(H2066:H2069)</f>
        <v>0</v>
      </c>
      <c r="I2065" s="1613" t="s">
        <v>1332</v>
      </c>
      <c r="J2065" s="39"/>
      <c r="K2065" s="39"/>
      <c r="L2065" s="39"/>
      <c r="M2065" s="39"/>
    </row>
    <row r="2066" spans="1:13" ht="45" x14ac:dyDescent="0.2">
      <c r="A2066" s="876"/>
      <c r="B2066" s="899"/>
      <c r="C2066" s="668" t="s">
        <v>8</v>
      </c>
      <c r="D2066" s="776">
        <v>0</v>
      </c>
      <c r="E2066" s="780">
        <v>0</v>
      </c>
      <c r="F2066" s="777">
        <v>0</v>
      </c>
      <c r="G2066" s="778"/>
      <c r="H2066" s="780">
        <v>0</v>
      </c>
      <c r="I2066" s="1614"/>
      <c r="J2066" s="39"/>
      <c r="K2066" s="39"/>
      <c r="L2066" s="39"/>
      <c r="M2066" s="39"/>
    </row>
    <row r="2067" spans="1:13" ht="45" x14ac:dyDescent="0.2">
      <c r="A2067" s="876"/>
      <c r="B2067" s="899"/>
      <c r="C2067" s="668" t="s">
        <v>2</v>
      </c>
      <c r="D2067" s="776">
        <v>0</v>
      </c>
      <c r="E2067" s="780">
        <v>0</v>
      </c>
      <c r="F2067" s="777">
        <v>0</v>
      </c>
      <c r="G2067" s="778"/>
      <c r="H2067" s="780">
        <v>0</v>
      </c>
      <c r="I2067" s="1614"/>
      <c r="J2067" s="39"/>
      <c r="K2067" s="39"/>
      <c r="L2067" s="39"/>
      <c r="M2067" s="39"/>
    </row>
    <row r="2068" spans="1:13" ht="45" x14ac:dyDescent="0.2">
      <c r="A2068" s="876"/>
      <c r="B2068" s="899"/>
      <c r="C2068" s="668" t="s">
        <v>3</v>
      </c>
      <c r="D2068" s="776">
        <v>4786</v>
      </c>
      <c r="E2068" s="780">
        <v>4786</v>
      </c>
      <c r="F2068" s="777">
        <f t="shared" ref="F2068" si="276">E2068/D2068*100</f>
        <v>100</v>
      </c>
      <c r="G2068" s="778"/>
      <c r="H2068" s="780">
        <v>0</v>
      </c>
      <c r="I2068" s="1614"/>
      <c r="J2068" s="39"/>
      <c r="K2068" s="39"/>
      <c r="L2068" s="39"/>
      <c r="M2068" s="39"/>
    </row>
    <row r="2069" spans="1:13" x14ac:dyDescent="0.2">
      <c r="A2069" s="876"/>
      <c r="B2069" s="899"/>
      <c r="C2069" s="668" t="s">
        <v>97</v>
      </c>
      <c r="D2069" s="785">
        <v>0</v>
      </c>
      <c r="E2069" s="780">
        <v>0</v>
      </c>
      <c r="F2069" s="777">
        <v>0</v>
      </c>
      <c r="G2069" s="778"/>
      <c r="H2069" s="780">
        <v>0</v>
      </c>
      <c r="I2069" s="1615"/>
      <c r="J2069" s="39"/>
      <c r="K2069" s="39"/>
      <c r="L2069" s="39"/>
      <c r="M2069" s="39"/>
    </row>
    <row r="2070" spans="1:13" ht="15" customHeight="1" x14ac:dyDescent="0.2">
      <c r="A2070" s="1052" t="s">
        <v>16</v>
      </c>
      <c r="B2070" s="916" t="s">
        <v>455</v>
      </c>
      <c r="C2070" s="668" t="s">
        <v>267</v>
      </c>
      <c r="D2070" s="776">
        <f>SUM(D2071:D2074)</f>
        <v>214726.67</v>
      </c>
      <c r="E2070" s="776">
        <f>SUM(E2071:E2074)</f>
        <v>11520.33</v>
      </c>
      <c r="F2070" s="777">
        <f>E2070/D2070*100</f>
        <v>5.365113704785716</v>
      </c>
      <c r="G2070" s="778"/>
      <c r="H2070" s="776">
        <f>SUM(H2071:H2074)</f>
        <v>6102.25</v>
      </c>
      <c r="I2070" s="212"/>
    </row>
    <row r="2071" spans="1:13" ht="47.25" customHeight="1" x14ac:dyDescent="0.2">
      <c r="A2071" s="1052"/>
      <c r="B2071" s="916"/>
      <c r="C2071" s="668" t="s">
        <v>8</v>
      </c>
      <c r="D2071" s="776">
        <f>D2076</f>
        <v>0</v>
      </c>
      <c r="E2071" s="776">
        <f>E2076</f>
        <v>0</v>
      </c>
      <c r="F2071" s="777">
        <v>0</v>
      </c>
      <c r="G2071" s="778"/>
      <c r="H2071" s="776">
        <f>H2076</f>
        <v>0</v>
      </c>
      <c r="I2071" s="212"/>
    </row>
    <row r="2072" spans="1:13" ht="45" x14ac:dyDescent="0.2">
      <c r="A2072" s="1052"/>
      <c r="B2072" s="916"/>
      <c r="C2072" s="668" t="s">
        <v>2</v>
      </c>
      <c r="D2072" s="776">
        <f t="shared" ref="D2072:E2073" si="277">D2077</f>
        <v>36229</v>
      </c>
      <c r="E2072" s="776">
        <f t="shared" si="277"/>
        <v>5921.1</v>
      </c>
      <c r="F2072" s="777">
        <v>0</v>
      </c>
      <c r="G2072" s="778"/>
      <c r="H2072" s="776">
        <f t="shared" ref="H2072:H2073" si="278">H2077</f>
        <v>5921.1</v>
      </c>
      <c r="I2072" s="212"/>
    </row>
    <row r="2073" spans="1:13" ht="60" customHeight="1" x14ac:dyDescent="0.2">
      <c r="A2073" s="1052"/>
      <c r="B2073" s="916"/>
      <c r="C2073" s="668" t="s">
        <v>3</v>
      </c>
      <c r="D2073" s="776">
        <f t="shared" si="277"/>
        <v>178259.5</v>
      </c>
      <c r="E2073" s="776">
        <f t="shared" si="277"/>
        <v>5418.08</v>
      </c>
      <c r="F2073" s="777">
        <f>E2073/D2073*100</f>
        <v>3.0394340834569826</v>
      </c>
      <c r="G2073" s="778"/>
      <c r="H2073" s="776">
        <f t="shared" si="278"/>
        <v>0</v>
      </c>
      <c r="I2073" s="212"/>
    </row>
    <row r="2074" spans="1:13" ht="25.5" customHeight="1" x14ac:dyDescent="0.2">
      <c r="A2074" s="1052"/>
      <c r="B2074" s="916"/>
      <c r="C2074" s="668" t="s">
        <v>97</v>
      </c>
      <c r="D2074" s="776">
        <f>D2079</f>
        <v>238.17000000000002</v>
      </c>
      <c r="E2074" s="776">
        <f>E2079</f>
        <v>181.15</v>
      </c>
      <c r="F2074" s="777">
        <f>E2074/D2074*100</f>
        <v>76.05911743712474</v>
      </c>
      <c r="G2074" s="778"/>
      <c r="H2074" s="776">
        <f>H2079</f>
        <v>181.15</v>
      </c>
      <c r="I2074" s="212"/>
      <c r="J2074" s="39"/>
      <c r="K2074" s="39"/>
      <c r="L2074" s="39"/>
      <c r="M2074" s="39"/>
    </row>
    <row r="2075" spans="1:13" ht="15" customHeight="1" x14ac:dyDescent="0.2">
      <c r="A2075" s="1052" t="s">
        <v>349</v>
      </c>
      <c r="B2075" s="899" t="s">
        <v>456</v>
      </c>
      <c r="C2075" s="668" t="s">
        <v>267</v>
      </c>
      <c r="D2075" s="776">
        <f>SUM(D2076:D2079)</f>
        <v>214726.67</v>
      </c>
      <c r="E2075" s="776">
        <f>SUM(E2076:E2079)</f>
        <v>11520.33</v>
      </c>
      <c r="F2075" s="777">
        <f>E2075/D2075*100</f>
        <v>5.365113704785716</v>
      </c>
      <c r="G2075" s="778"/>
      <c r="H2075" s="776">
        <f>SUM(H2076:H2079)</f>
        <v>6102.25</v>
      </c>
      <c r="I2075" s="212"/>
      <c r="J2075" s="39"/>
      <c r="K2075" s="39"/>
      <c r="L2075" s="39"/>
      <c r="M2075" s="39"/>
    </row>
    <row r="2076" spans="1:13" ht="48.75" customHeight="1" x14ac:dyDescent="0.2">
      <c r="A2076" s="1052"/>
      <c r="B2076" s="899"/>
      <c r="C2076" s="668" t="s">
        <v>8</v>
      </c>
      <c r="D2076" s="776">
        <f>D2082+D2088+D2094+D2100+D2105+D2110+D2116+D2121+D2126</f>
        <v>0</v>
      </c>
      <c r="E2076" s="776">
        <f>E2082+E2088+E2094+E2100+E2105+E2110+E2116+E2121+E2126</f>
        <v>0</v>
      </c>
      <c r="F2076" s="777">
        <v>0</v>
      </c>
      <c r="G2076" s="778"/>
      <c r="H2076" s="776">
        <f>H2082+H2088+H2094+H2100+H2105+H2110+H2116+H2121+H2126</f>
        <v>0</v>
      </c>
      <c r="I2076" s="212"/>
      <c r="J2076" s="39"/>
      <c r="K2076" s="39"/>
      <c r="L2076" s="39"/>
      <c r="M2076" s="39"/>
    </row>
    <row r="2077" spans="1:13" ht="50.25" customHeight="1" x14ac:dyDescent="0.2">
      <c r="A2077" s="1052"/>
      <c r="B2077" s="899"/>
      <c r="C2077" s="668" t="s">
        <v>2</v>
      </c>
      <c r="D2077" s="776">
        <f t="shared" ref="D2077:E2079" si="279">D2083+D2089+D2095+D2101+D2106+D2111+D2117+D2122+D2127</f>
        <v>36229</v>
      </c>
      <c r="E2077" s="776">
        <f t="shared" si="279"/>
        <v>5921.1</v>
      </c>
      <c r="F2077" s="777">
        <v>0</v>
      </c>
      <c r="G2077" s="778"/>
      <c r="H2077" s="776">
        <f t="shared" ref="H2077:H2079" si="280">H2083+H2089+H2095+H2101+H2106+H2111+H2117+H2122+H2127</f>
        <v>5921.1</v>
      </c>
      <c r="I2077" s="212"/>
      <c r="J2077" s="39"/>
      <c r="K2077" s="39"/>
      <c r="L2077" s="39"/>
      <c r="M2077" s="39"/>
    </row>
    <row r="2078" spans="1:13" ht="45" x14ac:dyDescent="0.2">
      <c r="A2078" s="1052"/>
      <c r="B2078" s="899"/>
      <c r="C2078" s="668" t="s">
        <v>3</v>
      </c>
      <c r="D2078" s="776">
        <f t="shared" si="279"/>
        <v>178259.5</v>
      </c>
      <c r="E2078" s="776">
        <f t="shared" si="279"/>
        <v>5418.08</v>
      </c>
      <c r="F2078" s="777">
        <f>E2078/D2078*100</f>
        <v>3.0394340834569826</v>
      </c>
      <c r="G2078" s="778"/>
      <c r="H2078" s="776">
        <f t="shared" si="280"/>
        <v>0</v>
      </c>
      <c r="I2078" s="212"/>
      <c r="J2078" s="39"/>
      <c r="K2078" s="39"/>
      <c r="L2078" s="39"/>
      <c r="M2078" s="39"/>
    </row>
    <row r="2079" spans="1:13" ht="24.75" customHeight="1" x14ac:dyDescent="0.2">
      <c r="A2079" s="1052"/>
      <c r="B2079" s="899"/>
      <c r="C2079" s="668" t="s">
        <v>97</v>
      </c>
      <c r="D2079" s="776">
        <f t="shared" si="279"/>
        <v>238.17000000000002</v>
      </c>
      <c r="E2079" s="776">
        <f t="shared" si="279"/>
        <v>181.15</v>
      </c>
      <c r="F2079" s="777">
        <f>E2079/D2079*100</f>
        <v>76.05911743712474</v>
      </c>
      <c r="G2079" s="778"/>
      <c r="H2079" s="776">
        <f t="shared" si="280"/>
        <v>181.15</v>
      </c>
      <c r="I2079" s="212"/>
      <c r="J2079" s="39"/>
      <c r="K2079" s="39"/>
      <c r="L2079" s="39"/>
      <c r="M2079" s="39"/>
    </row>
    <row r="2080" spans="1:13" ht="24" customHeight="1" x14ac:dyDescent="0.2">
      <c r="A2080" s="675"/>
      <c r="B2080" s="1143" t="s">
        <v>457</v>
      </c>
      <c r="C2080" s="1143"/>
      <c r="D2080" s="1143"/>
      <c r="E2080" s="1143"/>
      <c r="F2080" s="1143"/>
      <c r="G2080" s="1143"/>
      <c r="H2080" s="1143"/>
      <c r="I2080" s="1143"/>
      <c r="J2080" s="39"/>
      <c r="K2080" s="39"/>
      <c r="L2080" s="39"/>
      <c r="M2080" s="39"/>
    </row>
    <row r="2081" spans="1:13" ht="15" customHeight="1" x14ac:dyDescent="0.2">
      <c r="A2081" s="876" t="s">
        <v>351</v>
      </c>
      <c r="B2081" s="899" t="s">
        <v>458</v>
      </c>
      <c r="C2081" s="668" t="s">
        <v>267</v>
      </c>
      <c r="D2081" s="776">
        <v>36410.15</v>
      </c>
      <c r="E2081" s="776">
        <f>E2082+E2083+E2084+E2085</f>
        <v>6102.25</v>
      </c>
      <c r="F2081" s="777">
        <f>E2081/D2081*100</f>
        <v>16.759749685183937</v>
      </c>
      <c r="G2081" s="778"/>
      <c r="H2081" s="776">
        <f>H2082+H2083+H2084+H2085</f>
        <v>6102.25</v>
      </c>
      <c r="I2081" s="1613" t="s">
        <v>980</v>
      </c>
      <c r="J2081" s="39"/>
      <c r="K2081" s="39"/>
      <c r="L2081" s="39"/>
      <c r="M2081" s="39"/>
    </row>
    <row r="2082" spans="1:13" ht="45" x14ac:dyDescent="0.2">
      <c r="A2082" s="876"/>
      <c r="B2082" s="899"/>
      <c r="C2082" s="668" t="s">
        <v>8</v>
      </c>
      <c r="D2082" s="776">
        <v>0</v>
      </c>
      <c r="E2082" s="780">
        <v>0</v>
      </c>
      <c r="F2082" s="777">
        <v>0</v>
      </c>
      <c r="G2082" s="778"/>
      <c r="H2082" s="780">
        <v>0</v>
      </c>
      <c r="I2082" s="1614"/>
    </row>
    <row r="2083" spans="1:13" ht="47.25" customHeight="1" x14ac:dyDescent="0.2">
      <c r="A2083" s="876"/>
      <c r="B2083" s="899"/>
      <c r="C2083" s="668" t="s">
        <v>2</v>
      </c>
      <c r="D2083" s="776">
        <v>36229</v>
      </c>
      <c r="E2083" s="780">
        <v>5921.1</v>
      </c>
      <c r="F2083" s="777">
        <f t="shared" ref="F2083:F2085" si="281">E2083/D2083*100</f>
        <v>16.343536945540865</v>
      </c>
      <c r="G2083" s="778"/>
      <c r="H2083" s="780">
        <v>5921.1</v>
      </c>
      <c r="I2083" s="1614"/>
    </row>
    <row r="2084" spans="1:13" ht="45" x14ac:dyDescent="0.2">
      <c r="A2084" s="876"/>
      <c r="B2084" s="899"/>
      <c r="C2084" s="668" t="s">
        <v>3</v>
      </c>
      <c r="D2084" s="776">
        <v>0</v>
      </c>
      <c r="E2084" s="780">
        <v>0</v>
      </c>
      <c r="F2084" s="777">
        <v>0</v>
      </c>
      <c r="G2084" s="778"/>
      <c r="H2084" s="780">
        <v>0</v>
      </c>
      <c r="I2084" s="1614"/>
    </row>
    <row r="2085" spans="1:13" ht="30.75" customHeight="1" x14ac:dyDescent="0.2">
      <c r="A2085" s="876"/>
      <c r="B2085" s="899"/>
      <c r="C2085" s="668" t="s">
        <v>97</v>
      </c>
      <c r="D2085" s="776">
        <v>181.15</v>
      </c>
      <c r="E2085" s="780">
        <v>181.15</v>
      </c>
      <c r="F2085" s="777">
        <f t="shared" si="281"/>
        <v>100</v>
      </c>
      <c r="G2085" s="778"/>
      <c r="H2085" s="780">
        <v>181.15</v>
      </c>
      <c r="I2085" s="1615"/>
    </row>
    <row r="2086" spans="1:13" ht="25.5" customHeight="1" x14ac:dyDescent="0.2">
      <c r="A2086" s="675"/>
      <c r="B2086" s="1143" t="s">
        <v>459</v>
      </c>
      <c r="C2086" s="1143"/>
      <c r="D2086" s="1143"/>
      <c r="E2086" s="1143"/>
      <c r="F2086" s="1143"/>
      <c r="G2086" s="1143"/>
      <c r="H2086" s="1143"/>
      <c r="I2086" s="1143"/>
      <c r="J2086" s="39"/>
      <c r="K2086" s="39"/>
      <c r="L2086" s="39"/>
      <c r="M2086" s="39"/>
    </row>
    <row r="2087" spans="1:13" ht="51" customHeight="1" x14ac:dyDescent="0.2">
      <c r="A2087" s="526" t="s">
        <v>353</v>
      </c>
      <c r="B2087" s="1053" t="s">
        <v>1350</v>
      </c>
      <c r="C2087" s="668" t="s">
        <v>267</v>
      </c>
      <c r="D2087" s="776">
        <f>D2088+D2089+D2090+D2091</f>
        <v>0</v>
      </c>
      <c r="E2087" s="776">
        <f>E2088+E2089+E2090+E2091</f>
        <v>0</v>
      </c>
      <c r="F2087" s="777">
        <v>0</v>
      </c>
      <c r="G2087" s="778"/>
      <c r="H2087" s="776">
        <f>H2088+H2089+H2090+H2091</f>
        <v>0</v>
      </c>
      <c r="I2087" s="792" t="s">
        <v>343</v>
      </c>
      <c r="J2087" s="39"/>
      <c r="K2087" s="39"/>
      <c r="L2087" s="39"/>
      <c r="M2087" s="39"/>
    </row>
    <row r="2088" spans="1:13" ht="45" x14ac:dyDescent="0.2">
      <c r="A2088" s="527"/>
      <c r="B2088" s="1054"/>
      <c r="C2088" s="668" t="s">
        <v>8</v>
      </c>
      <c r="D2088" s="776">
        <v>0</v>
      </c>
      <c r="E2088" s="780">
        <v>0</v>
      </c>
      <c r="F2088" s="777">
        <v>0</v>
      </c>
      <c r="G2088" s="778"/>
      <c r="H2088" s="776">
        <v>0</v>
      </c>
      <c r="I2088" s="793"/>
      <c r="J2088" s="39"/>
      <c r="K2088" s="39"/>
      <c r="L2088" s="39"/>
      <c r="M2088" s="39"/>
    </row>
    <row r="2089" spans="1:13" ht="47.25" customHeight="1" x14ac:dyDescent="0.2">
      <c r="A2089" s="527"/>
      <c r="B2089" s="669" t="s">
        <v>1351</v>
      </c>
      <c r="C2089" s="668" t="s">
        <v>2</v>
      </c>
      <c r="D2089" s="776">
        <v>0</v>
      </c>
      <c r="E2089" s="780">
        <v>0</v>
      </c>
      <c r="F2089" s="777">
        <v>0</v>
      </c>
      <c r="G2089" s="778"/>
      <c r="H2089" s="776">
        <v>0</v>
      </c>
      <c r="I2089" s="793"/>
      <c r="J2089" s="39"/>
      <c r="K2089" s="39"/>
      <c r="L2089" s="39"/>
      <c r="M2089" s="39"/>
    </row>
    <row r="2090" spans="1:13" ht="45" x14ac:dyDescent="0.2">
      <c r="A2090" s="527"/>
      <c r="B2090" s="751"/>
      <c r="C2090" s="668" t="s">
        <v>3</v>
      </c>
      <c r="D2090" s="776">
        <v>0</v>
      </c>
      <c r="E2090" s="780">
        <v>0</v>
      </c>
      <c r="F2090" s="777">
        <v>0</v>
      </c>
      <c r="G2090" s="778"/>
      <c r="H2090" s="776">
        <v>0</v>
      </c>
      <c r="I2090" s="793"/>
      <c r="J2090" s="39"/>
      <c r="K2090" s="39"/>
      <c r="L2090" s="39"/>
      <c r="M2090" s="39"/>
    </row>
    <row r="2091" spans="1:13" ht="31.5" customHeight="1" x14ac:dyDescent="0.2">
      <c r="A2091" s="528"/>
      <c r="B2091" s="752"/>
      <c r="C2091" s="668" t="s">
        <v>97</v>
      </c>
      <c r="D2091" s="776">
        <v>0</v>
      </c>
      <c r="E2091" s="780">
        <v>0</v>
      </c>
      <c r="F2091" s="777">
        <v>0</v>
      </c>
      <c r="G2091" s="778"/>
      <c r="H2091" s="776">
        <v>0</v>
      </c>
      <c r="I2091" s="794"/>
      <c r="J2091" s="39"/>
      <c r="K2091" s="39"/>
      <c r="L2091" s="39"/>
      <c r="M2091" s="39"/>
    </row>
    <row r="2092" spans="1:13" ht="22.5" customHeight="1" x14ac:dyDescent="0.2">
      <c r="A2092" s="675"/>
      <c r="B2092" s="1143" t="s">
        <v>460</v>
      </c>
      <c r="C2092" s="1143"/>
      <c r="D2092" s="1143"/>
      <c r="E2092" s="1143"/>
      <c r="F2092" s="1143"/>
      <c r="G2092" s="1143"/>
      <c r="H2092" s="1143"/>
      <c r="I2092" s="1143"/>
      <c r="J2092" s="39"/>
      <c r="K2092" s="39"/>
      <c r="L2092" s="39"/>
      <c r="M2092" s="39"/>
    </row>
    <row r="2093" spans="1:13" ht="15" customHeight="1" x14ac:dyDescent="0.2">
      <c r="A2093" s="1311" t="s">
        <v>355</v>
      </c>
      <c r="B2093" s="899" t="s">
        <v>461</v>
      </c>
      <c r="C2093" s="668" t="s">
        <v>267</v>
      </c>
      <c r="D2093" s="776">
        <f>D2094+D2095+D2096+D2097</f>
        <v>0</v>
      </c>
      <c r="E2093" s="776">
        <f>E2094+E2095+E2096+E2097</f>
        <v>0</v>
      </c>
      <c r="F2093" s="777">
        <v>0</v>
      </c>
      <c r="G2093" s="778"/>
      <c r="H2093" s="776">
        <f>H2094+H2095+H2096+H2097</f>
        <v>0</v>
      </c>
      <c r="I2093" s="1613" t="s">
        <v>343</v>
      </c>
      <c r="J2093" s="39"/>
      <c r="K2093" s="39"/>
      <c r="L2093" s="39"/>
      <c r="M2093" s="39"/>
    </row>
    <row r="2094" spans="1:13" ht="47.25" customHeight="1" x14ac:dyDescent="0.2">
      <c r="A2094" s="1312"/>
      <c r="B2094" s="899"/>
      <c r="C2094" s="668" t="s">
        <v>8</v>
      </c>
      <c r="D2094" s="776">
        <v>0</v>
      </c>
      <c r="E2094" s="776">
        <v>0</v>
      </c>
      <c r="F2094" s="777">
        <v>0</v>
      </c>
      <c r="G2094" s="778"/>
      <c r="H2094" s="776">
        <v>0</v>
      </c>
      <c r="I2094" s="1614"/>
      <c r="J2094" s="39"/>
      <c r="K2094" s="39"/>
      <c r="L2094" s="39"/>
      <c r="M2094" s="39"/>
    </row>
    <row r="2095" spans="1:13" ht="45" x14ac:dyDescent="0.2">
      <c r="A2095" s="1312"/>
      <c r="B2095" s="899"/>
      <c r="C2095" s="668" t="s">
        <v>2</v>
      </c>
      <c r="D2095" s="776">
        <v>0</v>
      </c>
      <c r="E2095" s="776">
        <v>0</v>
      </c>
      <c r="F2095" s="777">
        <v>0</v>
      </c>
      <c r="G2095" s="778"/>
      <c r="H2095" s="776">
        <v>0</v>
      </c>
      <c r="I2095" s="1614"/>
      <c r="J2095" s="39"/>
      <c r="K2095" s="39"/>
      <c r="L2095" s="39"/>
      <c r="M2095" s="39"/>
    </row>
    <row r="2096" spans="1:13" ht="60" customHeight="1" x14ac:dyDescent="0.2">
      <c r="A2096" s="1312"/>
      <c r="B2096" s="899"/>
      <c r="C2096" s="668" t="s">
        <v>3</v>
      </c>
      <c r="D2096" s="776">
        <v>0</v>
      </c>
      <c r="E2096" s="776">
        <v>0</v>
      </c>
      <c r="F2096" s="777">
        <v>0</v>
      </c>
      <c r="G2096" s="778"/>
      <c r="H2096" s="776">
        <v>0</v>
      </c>
      <c r="I2096" s="1614"/>
      <c r="J2096" s="39"/>
      <c r="K2096" s="39"/>
      <c r="L2096" s="39"/>
      <c r="M2096" s="39"/>
    </row>
    <row r="2097" spans="1:13" ht="31.5" customHeight="1" x14ac:dyDescent="0.2">
      <c r="A2097" s="1313"/>
      <c r="B2097" s="899"/>
      <c r="C2097" s="668" t="s">
        <v>97</v>
      </c>
      <c r="D2097" s="776">
        <v>0</v>
      </c>
      <c r="E2097" s="776">
        <v>0</v>
      </c>
      <c r="F2097" s="777">
        <v>0</v>
      </c>
      <c r="G2097" s="778"/>
      <c r="H2097" s="776">
        <v>0</v>
      </c>
      <c r="I2097" s="1615"/>
      <c r="J2097" s="39"/>
      <c r="K2097" s="39"/>
      <c r="L2097" s="39"/>
      <c r="M2097" s="39"/>
    </row>
    <row r="2098" spans="1:13" x14ac:dyDescent="0.2">
      <c r="A2098" s="675"/>
      <c r="B2098" s="1143" t="s">
        <v>462</v>
      </c>
      <c r="C2098" s="1143"/>
      <c r="D2098" s="1143"/>
      <c r="E2098" s="1143"/>
      <c r="F2098" s="1143"/>
      <c r="G2098" s="1143"/>
      <c r="H2098" s="1143"/>
      <c r="I2098" s="1143"/>
      <c r="J2098" s="39"/>
      <c r="K2098" s="39"/>
      <c r="L2098" s="39"/>
      <c r="M2098" s="39"/>
    </row>
    <row r="2099" spans="1:13" ht="15" customHeight="1" x14ac:dyDescent="0.2">
      <c r="A2099" s="876" t="s">
        <v>357</v>
      </c>
      <c r="B2099" s="899" t="s">
        <v>463</v>
      </c>
      <c r="C2099" s="668" t="s">
        <v>267</v>
      </c>
      <c r="D2099" s="776">
        <v>1197.49</v>
      </c>
      <c r="E2099" s="776">
        <f>E2100+E2101+E2102+E2103</f>
        <v>0</v>
      </c>
      <c r="F2099" s="777">
        <v>0</v>
      </c>
      <c r="G2099" s="778"/>
      <c r="H2099" s="776">
        <f>H2100+H2101+H2102+H2103</f>
        <v>0</v>
      </c>
      <c r="I2099" s="1613" t="s">
        <v>1333</v>
      </c>
      <c r="J2099" s="39"/>
      <c r="K2099" s="39"/>
      <c r="L2099" s="39"/>
      <c r="M2099" s="39"/>
    </row>
    <row r="2100" spans="1:13" ht="45" x14ac:dyDescent="0.2">
      <c r="A2100" s="876"/>
      <c r="B2100" s="899"/>
      <c r="C2100" s="668" t="s">
        <v>8</v>
      </c>
      <c r="D2100" s="776">
        <v>0</v>
      </c>
      <c r="E2100" s="776">
        <v>0</v>
      </c>
      <c r="F2100" s="777">
        <v>0</v>
      </c>
      <c r="G2100" s="778"/>
      <c r="H2100" s="776">
        <v>0</v>
      </c>
      <c r="I2100" s="1614"/>
      <c r="J2100" s="39"/>
      <c r="K2100" s="39"/>
      <c r="L2100" s="39"/>
      <c r="M2100" s="39"/>
    </row>
    <row r="2101" spans="1:13" ht="51.75" customHeight="1" x14ac:dyDescent="0.2">
      <c r="A2101" s="876"/>
      <c r="B2101" s="899"/>
      <c r="C2101" s="668" t="s">
        <v>2</v>
      </c>
      <c r="D2101" s="776">
        <v>0</v>
      </c>
      <c r="E2101" s="776">
        <v>0</v>
      </c>
      <c r="F2101" s="777">
        <v>0</v>
      </c>
      <c r="G2101" s="778"/>
      <c r="H2101" s="776">
        <v>0</v>
      </c>
      <c r="I2101" s="1614"/>
      <c r="J2101" s="39"/>
      <c r="K2101" s="39"/>
      <c r="L2101" s="39"/>
      <c r="M2101" s="39"/>
    </row>
    <row r="2102" spans="1:13" ht="49.5" customHeight="1" x14ac:dyDescent="0.2">
      <c r="A2102" s="876"/>
      <c r="B2102" s="899"/>
      <c r="C2102" s="668" t="s">
        <v>3</v>
      </c>
      <c r="D2102" s="776">
        <v>1140.47</v>
      </c>
      <c r="E2102" s="776">
        <v>0</v>
      </c>
      <c r="F2102" s="777">
        <v>0</v>
      </c>
      <c r="G2102" s="778"/>
      <c r="H2102" s="776">
        <v>0</v>
      </c>
      <c r="I2102" s="1614"/>
      <c r="J2102" s="39"/>
      <c r="K2102" s="39"/>
      <c r="L2102" s="39"/>
      <c r="M2102" s="39"/>
    </row>
    <row r="2103" spans="1:13" ht="26.25" customHeight="1" x14ac:dyDescent="0.2">
      <c r="A2103" s="876"/>
      <c r="B2103" s="899"/>
      <c r="C2103" s="668" t="s">
        <v>97</v>
      </c>
      <c r="D2103" s="776">
        <v>57.02</v>
      </c>
      <c r="E2103" s="776">
        <v>0</v>
      </c>
      <c r="F2103" s="777">
        <v>0</v>
      </c>
      <c r="G2103" s="778"/>
      <c r="H2103" s="776">
        <v>0</v>
      </c>
      <c r="I2103" s="1615"/>
      <c r="J2103" s="39"/>
      <c r="K2103" s="39"/>
      <c r="L2103" s="39"/>
      <c r="M2103" s="39"/>
    </row>
    <row r="2104" spans="1:13" ht="15" customHeight="1" x14ac:dyDescent="0.2">
      <c r="A2104" s="876" t="s">
        <v>360</v>
      </c>
      <c r="B2104" s="899" t="s">
        <v>464</v>
      </c>
      <c r="C2104" s="668" t="s">
        <v>267</v>
      </c>
      <c r="D2104" s="776">
        <f>D2105+D2106+D2107+D2108</f>
        <v>3009.6</v>
      </c>
      <c r="E2104" s="776">
        <f>E2105+E2106+E2107+E2108</f>
        <v>3009.6</v>
      </c>
      <c r="F2104" s="777">
        <f>E2104/D2104*100</f>
        <v>100</v>
      </c>
      <c r="G2104" s="778"/>
      <c r="H2104" s="776">
        <f>H2105+H2106+H2107+H2108</f>
        <v>0</v>
      </c>
      <c r="I2104" s="1613"/>
      <c r="J2104" s="39"/>
      <c r="K2104" s="39"/>
      <c r="L2104" s="39"/>
      <c r="M2104" s="39"/>
    </row>
    <row r="2105" spans="1:13" ht="15" customHeight="1" x14ac:dyDescent="0.2">
      <c r="A2105" s="876"/>
      <c r="B2105" s="899"/>
      <c r="C2105" s="668" t="s">
        <v>8</v>
      </c>
      <c r="D2105" s="776">
        <v>0</v>
      </c>
      <c r="E2105" s="780">
        <v>0</v>
      </c>
      <c r="F2105" s="777">
        <v>0</v>
      </c>
      <c r="G2105" s="778"/>
      <c r="H2105" s="780">
        <v>0</v>
      </c>
      <c r="I2105" s="1614"/>
      <c r="J2105" s="39"/>
      <c r="K2105" s="39"/>
      <c r="L2105" s="39"/>
      <c r="M2105" s="39"/>
    </row>
    <row r="2106" spans="1:13" ht="45" x14ac:dyDescent="0.2">
      <c r="A2106" s="876"/>
      <c r="B2106" s="899"/>
      <c r="C2106" s="668" t="s">
        <v>2</v>
      </c>
      <c r="D2106" s="776">
        <v>0</v>
      </c>
      <c r="E2106" s="780">
        <v>0</v>
      </c>
      <c r="F2106" s="777">
        <v>0</v>
      </c>
      <c r="G2106" s="778"/>
      <c r="H2106" s="780">
        <v>0</v>
      </c>
      <c r="I2106" s="1614"/>
      <c r="J2106" s="39"/>
      <c r="K2106" s="39"/>
      <c r="L2106" s="39"/>
      <c r="M2106" s="39"/>
    </row>
    <row r="2107" spans="1:13" ht="49.5" customHeight="1" x14ac:dyDescent="0.2">
      <c r="A2107" s="876"/>
      <c r="B2107" s="899"/>
      <c r="C2107" s="668" t="s">
        <v>3</v>
      </c>
      <c r="D2107" s="776">
        <v>3009.6</v>
      </c>
      <c r="E2107" s="780">
        <v>3009.6</v>
      </c>
      <c r="F2107" s="777">
        <f>E2107/D2107*100</f>
        <v>100</v>
      </c>
      <c r="G2107" s="778"/>
      <c r="H2107" s="780">
        <v>0</v>
      </c>
      <c r="I2107" s="1614"/>
      <c r="J2107" s="39"/>
      <c r="K2107" s="39"/>
      <c r="L2107" s="39"/>
      <c r="M2107" s="39"/>
    </row>
    <row r="2108" spans="1:13" ht="32.25" customHeight="1" x14ac:dyDescent="0.2">
      <c r="A2108" s="876"/>
      <c r="B2108" s="899"/>
      <c r="C2108" s="668" t="s">
        <v>97</v>
      </c>
      <c r="D2108" s="776">
        <v>0</v>
      </c>
      <c r="E2108" s="780">
        <v>0</v>
      </c>
      <c r="F2108" s="777">
        <v>0</v>
      </c>
      <c r="G2108" s="778"/>
      <c r="H2108" s="780">
        <v>0</v>
      </c>
      <c r="I2108" s="1615"/>
      <c r="J2108" s="39"/>
      <c r="K2108" s="39"/>
      <c r="L2108" s="39"/>
      <c r="M2108" s="39"/>
    </row>
    <row r="2109" spans="1:13" ht="15" customHeight="1" x14ac:dyDescent="0.2">
      <c r="A2109" s="876" t="s">
        <v>363</v>
      </c>
      <c r="B2109" s="899" t="s">
        <v>465</v>
      </c>
      <c r="C2109" s="668" t="s">
        <v>267</v>
      </c>
      <c r="D2109" s="776">
        <f>D2110+D2111+D2112+D2113</f>
        <v>849.93</v>
      </c>
      <c r="E2109" s="776">
        <f>E2110+E2111+E2112+E2113</f>
        <v>849.93</v>
      </c>
      <c r="F2109" s="777">
        <f>E2109/D2109*100</f>
        <v>100</v>
      </c>
      <c r="G2109" s="778"/>
      <c r="H2109" s="776">
        <f>H2110+H2111+H2112+H2113</f>
        <v>0</v>
      </c>
      <c r="I2109" s="1613"/>
      <c r="J2109" s="39"/>
      <c r="K2109" s="39"/>
      <c r="L2109" s="39"/>
      <c r="M2109" s="39"/>
    </row>
    <row r="2110" spans="1:13" ht="15" customHeight="1" x14ac:dyDescent="0.2">
      <c r="A2110" s="876"/>
      <c r="B2110" s="899"/>
      <c r="C2110" s="668" t="s">
        <v>8</v>
      </c>
      <c r="D2110" s="776">
        <v>0</v>
      </c>
      <c r="E2110" s="780">
        <v>0</v>
      </c>
      <c r="F2110" s="777">
        <v>0</v>
      </c>
      <c r="G2110" s="778"/>
      <c r="H2110" s="780">
        <v>0</v>
      </c>
      <c r="I2110" s="1614"/>
      <c r="J2110" s="39"/>
      <c r="K2110" s="39"/>
      <c r="L2110" s="39"/>
      <c r="M2110" s="39"/>
    </row>
    <row r="2111" spans="1:13" ht="45" x14ac:dyDescent="0.2">
      <c r="A2111" s="876"/>
      <c r="B2111" s="899"/>
      <c r="C2111" s="668" t="s">
        <v>2</v>
      </c>
      <c r="D2111" s="776">
        <v>0</v>
      </c>
      <c r="E2111" s="780">
        <v>0</v>
      </c>
      <c r="F2111" s="777">
        <v>0</v>
      </c>
      <c r="G2111" s="778"/>
      <c r="H2111" s="780">
        <v>0</v>
      </c>
      <c r="I2111" s="1614"/>
      <c r="J2111" s="39"/>
      <c r="K2111" s="39"/>
      <c r="L2111" s="39"/>
      <c r="M2111" s="39"/>
    </row>
    <row r="2112" spans="1:13" ht="60" customHeight="1" x14ac:dyDescent="0.2">
      <c r="A2112" s="876"/>
      <c r="B2112" s="899"/>
      <c r="C2112" s="668" t="s">
        <v>3</v>
      </c>
      <c r="D2112" s="776">
        <v>849.93</v>
      </c>
      <c r="E2112" s="780">
        <v>849.93</v>
      </c>
      <c r="F2112" s="777">
        <f>E2112/D2112*100</f>
        <v>100</v>
      </c>
      <c r="G2112" s="778"/>
      <c r="H2112" s="780">
        <v>0</v>
      </c>
      <c r="I2112" s="1614"/>
      <c r="J2112" s="39"/>
      <c r="K2112" s="39"/>
      <c r="L2112" s="39"/>
      <c r="M2112" s="39"/>
    </row>
    <row r="2113" spans="1:13" ht="27" customHeight="1" x14ac:dyDescent="0.2">
      <c r="A2113" s="876"/>
      <c r="B2113" s="899"/>
      <c r="C2113" s="668" t="s">
        <v>97</v>
      </c>
      <c r="D2113" s="776">
        <v>0</v>
      </c>
      <c r="E2113" s="780">
        <v>0</v>
      </c>
      <c r="F2113" s="777">
        <v>0</v>
      </c>
      <c r="G2113" s="778"/>
      <c r="H2113" s="780">
        <v>0</v>
      </c>
      <c r="I2113" s="1615"/>
      <c r="J2113" s="39"/>
      <c r="K2113" s="39"/>
      <c r="L2113" s="39"/>
      <c r="M2113" s="39"/>
    </row>
    <row r="2114" spans="1:13" ht="15" customHeight="1" x14ac:dyDescent="0.2">
      <c r="A2114" s="675"/>
      <c r="B2114" s="1143" t="s">
        <v>466</v>
      </c>
      <c r="C2114" s="1143"/>
      <c r="D2114" s="1143"/>
      <c r="E2114" s="1143"/>
      <c r="F2114" s="1143"/>
      <c r="G2114" s="1143"/>
      <c r="H2114" s="1143"/>
      <c r="I2114" s="1143"/>
      <c r="J2114" s="39"/>
      <c r="K2114" s="39"/>
      <c r="L2114" s="39"/>
      <c r="M2114" s="39"/>
    </row>
    <row r="2115" spans="1:13" ht="15" customHeight="1" x14ac:dyDescent="0.2">
      <c r="A2115" s="876" t="s">
        <v>366</v>
      </c>
      <c r="B2115" s="899" t="s">
        <v>466</v>
      </c>
      <c r="C2115" s="668" t="s">
        <v>267</v>
      </c>
      <c r="D2115" s="776">
        <f>D2116+D2117+D2118+D2119</f>
        <v>0</v>
      </c>
      <c r="E2115" s="776">
        <f>E2116+E2117+E2118+E2119</f>
        <v>0</v>
      </c>
      <c r="F2115" s="777">
        <v>0</v>
      </c>
      <c r="G2115" s="778"/>
      <c r="H2115" s="776">
        <f>H2116+H2117+H2118+H2119</f>
        <v>0</v>
      </c>
      <c r="I2115" s="1613"/>
      <c r="J2115" s="39"/>
      <c r="K2115" s="39"/>
      <c r="L2115" s="39"/>
      <c r="M2115" s="39"/>
    </row>
    <row r="2116" spans="1:13" ht="45" x14ac:dyDescent="0.2">
      <c r="A2116" s="876"/>
      <c r="B2116" s="899"/>
      <c r="C2116" s="668" t="s">
        <v>8</v>
      </c>
      <c r="D2116" s="776">
        <v>0</v>
      </c>
      <c r="E2116" s="780">
        <v>0</v>
      </c>
      <c r="F2116" s="777">
        <v>0</v>
      </c>
      <c r="G2116" s="778"/>
      <c r="H2116" s="780">
        <v>0</v>
      </c>
      <c r="I2116" s="1614"/>
      <c r="J2116" s="39"/>
      <c r="K2116" s="39"/>
      <c r="L2116" s="39"/>
      <c r="M2116" s="39"/>
    </row>
    <row r="2117" spans="1:13" ht="45" x14ac:dyDescent="0.2">
      <c r="A2117" s="876"/>
      <c r="B2117" s="899"/>
      <c r="C2117" s="668" t="s">
        <v>2</v>
      </c>
      <c r="D2117" s="776">
        <v>0</v>
      </c>
      <c r="E2117" s="780">
        <v>0</v>
      </c>
      <c r="F2117" s="777">
        <v>0</v>
      </c>
      <c r="G2117" s="778"/>
      <c r="H2117" s="780">
        <v>0</v>
      </c>
      <c r="I2117" s="1614"/>
      <c r="J2117" s="39"/>
      <c r="K2117" s="39"/>
      <c r="L2117" s="39"/>
      <c r="M2117" s="39"/>
    </row>
    <row r="2118" spans="1:13" ht="49.5" customHeight="1" x14ac:dyDescent="0.2">
      <c r="A2118" s="876"/>
      <c r="B2118" s="899"/>
      <c r="C2118" s="668" t="s">
        <v>3</v>
      </c>
      <c r="D2118" s="776">
        <v>0</v>
      </c>
      <c r="E2118" s="780">
        <v>0</v>
      </c>
      <c r="F2118" s="777">
        <v>0</v>
      </c>
      <c r="G2118" s="778"/>
      <c r="H2118" s="780">
        <v>0</v>
      </c>
      <c r="I2118" s="1614"/>
      <c r="J2118" s="39"/>
      <c r="K2118" s="39"/>
      <c r="L2118" s="39"/>
      <c r="M2118" s="39"/>
    </row>
    <row r="2119" spans="1:13" ht="21" customHeight="1" x14ac:dyDescent="0.2">
      <c r="A2119" s="876"/>
      <c r="B2119" s="899"/>
      <c r="C2119" s="668" t="s">
        <v>97</v>
      </c>
      <c r="D2119" s="776">
        <v>0</v>
      </c>
      <c r="E2119" s="780">
        <v>0</v>
      </c>
      <c r="F2119" s="777">
        <v>0</v>
      </c>
      <c r="G2119" s="778"/>
      <c r="H2119" s="780">
        <v>0</v>
      </c>
      <c r="I2119" s="1615"/>
      <c r="J2119" s="39"/>
      <c r="K2119" s="39"/>
      <c r="L2119" s="39"/>
      <c r="M2119" s="39"/>
    </row>
    <row r="2120" spans="1:13" ht="15" customHeight="1" x14ac:dyDescent="0.2">
      <c r="A2120" s="876" t="s">
        <v>977</v>
      </c>
      <c r="B2120" s="899" t="s">
        <v>1002</v>
      </c>
      <c r="C2120" s="668" t="s">
        <v>267</v>
      </c>
      <c r="D2120" s="776">
        <f>SUM(D2121:D2124)</f>
        <v>20777</v>
      </c>
      <c r="E2120" s="776">
        <f>E2121+E2122+E2123+E2124</f>
        <v>1558.55</v>
      </c>
      <c r="F2120" s="777">
        <f>E2120/D2120*100</f>
        <v>7.5013235789575017</v>
      </c>
      <c r="G2120" s="778"/>
      <c r="H2120" s="776">
        <f>H2121+H2122+H2123+H2124</f>
        <v>0</v>
      </c>
      <c r="I2120" s="1613"/>
      <c r="J2120" s="39"/>
      <c r="K2120" s="39"/>
      <c r="L2120" s="39"/>
      <c r="M2120" s="39"/>
    </row>
    <row r="2121" spans="1:13" ht="45" x14ac:dyDescent="0.2">
      <c r="A2121" s="876"/>
      <c r="B2121" s="899"/>
      <c r="C2121" s="668" t="s">
        <v>8</v>
      </c>
      <c r="D2121" s="776">
        <v>0</v>
      </c>
      <c r="E2121" s="780">
        <v>0</v>
      </c>
      <c r="F2121" s="777">
        <v>0</v>
      </c>
      <c r="G2121" s="778"/>
      <c r="H2121" s="780">
        <v>0</v>
      </c>
      <c r="I2121" s="1614"/>
      <c r="J2121" s="39"/>
      <c r="K2121" s="39"/>
      <c r="L2121" s="39"/>
      <c r="M2121" s="39"/>
    </row>
    <row r="2122" spans="1:13" ht="45" x14ac:dyDescent="0.2">
      <c r="A2122" s="876"/>
      <c r="B2122" s="899"/>
      <c r="C2122" s="668" t="s">
        <v>2</v>
      </c>
      <c r="D2122" s="776">
        <v>0</v>
      </c>
      <c r="E2122" s="780">
        <v>0</v>
      </c>
      <c r="F2122" s="777">
        <v>0</v>
      </c>
      <c r="G2122" s="778"/>
      <c r="H2122" s="780">
        <v>0</v>
      </c>
      <c r="I2122" s="1614"/>
      <c r="J2122" s="39"/>
      <c r="K2122" s="39"/>
      <c r="L2122" s="39"/>
      <c r="M2122" s="39"/>
    </row>
    <row r="2123" spans="1:13" ht="45" x14ac:dyDescent="0.2">
      <c r="A2123" s="876"/>
      <c r="B2123" s="899"/>
      <c r="C2123" s="668" t="s">
        <v>3</v>
      </c>
      <c r="D2123" s="776">
        <v>20777</v>
      </c>
      <c r="E2123" s="780">
        <v>1558.55</v>
      </c>
      <c r="F2123" s="777">
        <f>E2123/D2123*100</f>
        <v>7.5013235789575017</v>
      </c>
      <c r="G2123" s="778"/>
      <c r="H2123" s="780">
        <v>0</v>
      </c>
      <c r="I2123" s="1614"/>
      <c r="J2123" s="39"/>
      <c r="K2123" s="39"/>
      <c r="L2123" s="39"/>
      <c r="M2123" s="39"/>
    </row>
    <row r="2124" spans="1:13" ht="35.25" customHeight="1" x14ac:dyDescent="0.2">
      <c r="A2124" s="876"/>
      <c r="B2124" s="899"/>
      <c r="C2124" s="668" t="s">
        <v>97</v>
      </c>
      <c r="D2124" s="776">
        <v>0</v>
      </c>
      <c r="E2124" s="780">
        <v>0</v>
      </c>
      <c r="F2124" s="777">
        <v>0</v>
      </c>
      <c r="G2124" s="778"/>
      <c r="H2124" s="780">
        <v>0</v>
      </c>
      <c r="I2124" s="1615"/>
      <c r="J2124" s="39"/>
      <c r="K2124" s="39"/>
      <c r="L2124" s="39"/>
      <c r="M2124" s="39"/>
    </row>
    <row r="2125" spans="1:13" ht="35.25" customHeight="1" x14ac:dyDescent="0.2">
      <c r="A2125" s="876" t="s">
        <v>978</v>
      </c>
      <c r="B2125" s="899" t="s">
        <v>1352</v>
      </c>
      <c r="C2125" s="668" t="s">
        <v>267</v>
      </c>
      <c r="D2125" s="776">
        <f>SUM(D2126:D2129)</f>
        <v>152482.5</v>
      </c>
      <c r="E2125" s="776">
        <f>E2126+E2127+E2128+E2129</f>
        <v>0</v>
      </c>
      <c r="F2125" s="777">
        <f>E2125/D2125*100</f>
        <v>0</v>
      </c>
      <c r="G2125" s="778"/>
      <c r="H2125" s="776">
        <f>H2126+H2127+H2128+H2129</f>
        <v>0</v>
      </c>
      <c r="I2125" s="1613" t="s">
        <v>1324</v>
      </c>
      <c r="J2125" s="39"/>
      <c r="K2125" s="39"/>
      <c r="L2125" s="39"/>
      <c r="M2125" s="39"/>
    </row>
    <row r="2126" spans="1:13" ht="54" customHeight="1" x14ac:dyDescent="0.2">
      <c r="A2126" s="876"/>
      <c r="B2126" s="899"/>
      <c r="C2126" s="668" t="s">
        <v>8</v>
      </c>
      <c r="D2126" s="776">
        <v>0</v>
      </c>
      <c r="E2126" s="780">
        <v>0</v>
      </c>
      <c r="F2126" s="777">
        <v>0</v>
      </c>
      <c r="G2126" s="778"/>
      <c r="H2126" s="780">
        <v>0</v>
      </c>
      <c r="I2126" s="1614"/>
      <c r="J2126" s="39"/>
      <c r="K2126" s="39"/>
      <c r="L2126" s="39"/>
      <c r="M2126" s="39"/>
    </row>
    <row r="2127" spans="1:13" ht="53.25" customHeight="1" x14ac:dyDescent="0.2">
      <c r="A2127" s="876"/>
      <c r="B2127" s="899"/>
      <c r="C2127" s="668" t="s">
        <v>2</v>
      </c>
      <c r="D2127" s="776">
        <v>0</v>
      </c>
      <c r="E2127" s="780">
        <v>0</v>
      </c>
      <c r="F2127" s="777">
        <v>0</v>
      </c>
      <c r="G2127" s="778"/>
      <c r="H2127" s="780">
        <v>0</v>
      </c>
      <c r="I2127" s="1614"/>
      <c r="J2127" s="39"/>
      <c r="K2127" s="39"/>
      <c r="L2127" s="39"/>
      <c r="M2127" s="39"/>
    </row>
    <row r="2128" spans="1:13" ht="54.75" customHeight="1" x14ac:dyDescent="0.2">
      <c r="A2128" s="876"/>
      <c r="B2128" s="899"/>
      <c r="C2128" s="668" t="s">
        <v>3</v>
      </c>
      <c r="D2128" s="776">
        <v>152482.5</v>
      </c>
      <c r="E2128" s="780">
        <v>0</v>
      </c>
      <c r="F2128" s="777">
        <f>E2128/D2128*100</f>
        <v>0</v>
      </c>
      <c r="G2128" s="778"/>
      <c r="H2128" s="780">
        <v>0</v>
      </c>
      <c r="I2128" s="1614"/>
      <c r="J2128" s="39"/>
      <c r="K2128" s="39"/>
      <c r="L2128" s="39"/>
      <c r="M2128" s="39"/>
    </row>
    <row r="2129" spans="1:13" ht="90.75" customHeight="1" x14ac:dyDescent="0.2">
      <c r="A2129" s="876"/>
      <c r="B2129" s="899"/>
      <c r="C2129" s="668" t="s">
        <v>97</v>
      </c>
      <c r="D2129" s="776">
        <v>0</v>
      </c>
      <c r="E2129" s="780">
        <v>0</v>
      </c>
      <c r="F2129" s="777">
        <v>0</v>
      </c>
      <c r="G2129" s="778"/>
      <c r="H2129" s="780">
        <v>0</v>
      </c>
      <c r="I2129" s="1615"/>
      <c r="J2129" s="39"/>
      <c r="K2129" s="39"/>
      <c r="L2129" s="39"/>
      <c r="M2129" s="39"/>
    </row>
    <row r="2130" spans="1:13" ht="15" customHeight="1" x14ac:dyDescent="0.2">
      <c r="A2130" s="1052" t="s">
        <v>23</v>
      </c>
      <c r="B2130" s="916" t="s">
        <v>467</v>
      </c>
      <c r="C2130" s="668" t="s">
        <v>267</v>
      </c>
      <c r="D2130" s="776">
        <f>SUM(D2131:D2134)</f>
        <v>318500.65000000002</v>
      </c>
      <c r="E2130" s="776">
        <f>SUM(E2131:E2134)</f>
        <v>11872.3</v>
      </c>
      <c r="F2130" s="777">
        <f>E2130/D2130*100</f>
        <v>3.7275591117317965</v>
      </c>
      <c r="G2130" s="778"/>
      <c r="H2130" s="776">
        <f>SUM(H2131:H2134)</f>
        <v>11872.3</v>
      </c>
      <c r="I2130" s="779"/>
      <c r="J2130" s="39"/>
      <c r="K2130" s="39"/>
      <c r="L2130" s="39"/>
      <c r="M2130" s="39"/>
    </row>
    <row r="2131" spans="1:13" ht="45" x14ac:dyDescent="0.2">
      <c r="A2131" s="1052"/>
      <c r="B2131" s="916"/>
      <c r="C2131" s="668" t="s">
        <v>8</v>
      </c>
      <c r="D2131" s="776">
        <f>D2136+D2146</f>
        <v>0</v>
      </c>
      <c r="E2131" s="776">
        <f>E2136+E2146</f>
        <v>0</v>
      </c>
      <c r="F2131" s="777">
        <v>0</v>
      </c>
      <c r="G2131" s="778"/>
      <c r="H2131" s="776">
        <f>H2136+H2146</f>
        <v>0</v>
      </c>
      <c r="I2131" s="779"/>
      <c r="J2131" s="39"/>
      <c r="K2131" s="39"/>
      <c r="L2131" s="39"/>
      <c r="M2131" s="39"/>
    </row>
    <row r="2132" spans="1:13" ht="45" customHeight="1" x14ac:dyDescent="0.2">
      <c r="A2132" s="1052"/>
      <c r="B2132" s="916"/>
      <c r="C2132" s="668" t="s">
        <v>2</v>
      </c>
      <c r="D2132" s="776">
        <f t="shared" ref="D2132:E2134" si="282">D2137+D2147</f>
        <v>0</v>
      </c>
      <c r="E2132" s="776">
        <f t="shared" si="282"/>
        <v>0</v>
      </c>
      <c r="F2132" s="777">
        <v>0</v>
      </c>
      <c r="G2132" s="778"/>
      <c r="H2132" s="776">
        <f t="shared" ref="H2132:H2134" si="283">H2137+H2147</f>
        <v>0</v>
      </c>
      <c r="I2132" s="779"/>
      <c r="J2132" s="39"/>
      <c r="K2132" s="39"/>
      <c r="L2132" s="39"/>
      <c r="M2132" s="39"/>
    </row>
    <row r="2133" spans="1:13" ht="48.75" customHeight="1" x14ac:dyDescent="0.2">
      <c r="A2133" s="1052"/>
      <c r="B2133" s="916"/>
      <c r="C2133" s="668" t="s">
        <v>3</v>
      </c>
      <c r="D2133" s="776">
        <f t="shared" si="282"/>
        <v>30082.9</v>
      </c>
      <c r="E2133" s="776">
        <f t="shared" si="282"/>
        <v>11872.3</v>
      </c>
      <c r="F2133" s="777">
        <f>E2133/D2133*100</f>
        <v>39.465277616187265</v>
      </c>
      <c r="G2133" s="778"/>
      <c r="H2133" s="776">
        <f t="shared" si="283"/>
        <v>11872.3</v>
      </c>
      <c r="I2133" s="779"/>
      <c r="J2133" s="39"/>
      <c r="K2133" s="39"/>
      <c r="L2133" s="39"/>
      <c r="M2133" s="39"/>
    </row>
    <row r="2134" spans="1:13" ht="33" customHeight="1" x14ac:dyDescent="0.2">
      <c r="A2134" s="1052"/>
      <c r="B2134" s="916"/>
      <c r="C2134" s="668" t="s">
        <v>97</v>
      </c>
      <c r="D2134" s="776">
        <f t="shared" si="282"/>
        <v>288417.75</v>
      </c>
      <c r="E2134" s="776">
        <f t="shared" si="282"/>
        <v>0</v>
      </c>
      <c r="F2134" s="777">
        <f>E2134/D2134*100</f>
        <v>0</v>
      </c>
      <c r="G2134" s="778"/>
      <c r="H2134" s="776">
        <f t="shared" si="283"/>
        <v>0</v>
      </c>
      <c r="I2134" s="779"/>
      <c r="J2134" s="39"/>
      <c r="K2134" s="39"/>
      <c r="L2134" s="39"/>
      <c r="M2134" s="39"/>
    </row>
    <row r="2135" spans="1:13" ht="15" customHeight="1" x14ac:dyDescent="0.2">
      <c r="A2135" s="525" t="s">
        <v>468</v>
      </c>
      <c r="B2135" s="1053" t="s">
        <v>469</v>
      </c>
      <c r="C2135" s="668" t="s">
        <v>267</v>
      </c>
      <c r="D2135" s="776">
        <f>SUM(D2136:D2139)</f>
        <v>30082.9</v>
      </c>
      <c r="E2135" s="776">
        <f>SUM(E2136:E2139)</f>
        <v>11872.3</v>
      </c>
      <c r="F2135" s="777">
        <f>E2135/D2135*100</f>
        <v>39.465277616187265</v>
      </c>
      <c r="G2135" s="778"/>
      <c r="H2135" s="776">
        <f>SUM(H2136:H2139)</f>
        <v>11872.3</v>
      </c>
      <c r="I2135" s="779"/>
      <c r="J2135" s="39"/>
      <c r="K2135" s="39"/>
      <c r="L2135" s="39"/>
      <c r="M2135" s="39"/>
    </row>
    <row r="2136" spans="1:13" ht="45" x14ac:dyDescent="0.2">
      <c r="A2136" s="529"/>
      <c r="B2136" s="1054"/>
      <c r="C2136" s="668" t="s">
        <v>8</v>
      </c>
      <c r="D2136" s="776">
        <f>D2141</f>
        <v>0</v>
      </c>
      <c r="E2136" s="776">
        <f>E2141</f>
        <v>0</v>
      </c>
      <c r="F2136" s="777">
        <v>0</v>
      </c>
      <c r="G2136" s="778"/>
      <c r="H2136" s="776">
        <f>H2141</f>
        <v>0</v>
      </c>
      <c r="I2136" s="779"/>
      <c r="J2136" s="39"/>
      <c r="K2136" s="39"/>
      <c r="L2136" s="39"/>
      <c r="M2136" s="39"/>
    </row>
    <row r="2137" spans="1:13" ht="45" customHeight="1" x14ac:dyDescent="0.2">
      <c r="A2137" s="529"/>
      <c r="B2137" s="1054"/>
      <c r="C2137" s="668" t="s">
        <v>2</v>
      </c>
      <c r="D2137" s="776">
        <f t="shared" ref="D2137:E2139" si="284">D2142</f>
        <v>0</v>
      </c>
      <c r="E2137" s="776">
        <f t="shared" si="284"/>
        <v>0</v>
      </c>
      <c r="F2137" s="777">
        <v>0</v>
      </c>
      <c r="G2137" s="778"/>
      <c r="H2137" s="776">
        <f t="shared" ref="H2137:H2139" si="285">H2142</f>
        <v>0</v>
      </c>
      <c r="I2137" s="779"/>
      <c r="J2137" s="39"/>
      <c r="K2137" s="39"/>
      <c r="L2137" s="39"/>
      <c r="M2137" s="39"/>
    </row>
    <row r="2138" spans="1:13" ht="45" customHeight="1" x14ac:dyDescent="0.2">
      <c r="A2138" s="529"/>
      <c r="B2138" s="751"/>
      <c r="C2138" s="668" t="s">
        <v>3</v>
      </c>
      <c r="D2138" s="776">
        <f t="shared" si="284"/>
        <v>30082.9</v>
      </c>
      <c r="E2138" s="776">
        <f t="shared" si="284"/>
        <v>11872.3</v>
      </c>
      <c r="F2138" s="777">
        <f>E2138/D2138*100</f>
        <v>39.465277616187265</v>
      </c>
      <c r="G2138" s="778"/>
      <c r="H2138" s="776">
        <f t="shared" si="285"/>
        <v>11872.3</v>
      </c>
      <c r="I2138" s="779"/>
      <c r="J2138" s="39"/>
      <c r="K2138" s="39"/>
      <c r="L2138" s="39"/>
      <c r="M2138" s="39"/>
    </row>
    <row r="2139" spans="1:13" x14ac:dyDescent="0.2">
      <c r="A2139" s="530"/>
      <c r="B2139" s="752"/>
      <c r="C2139" s="668" t="s">
        <v>97</v>
      </c>
      <c r="D2139" s="776">
        <f t="shared" si="284"/>
        <v>0</v>
      </c>
      <c r="E2139" s="776">
        <f t="shared" si="284"/>
        <v>0</v>
      </c>
      <c r="F2139" s="777">
        <v>0</v>
      </c>
      <c r="G2139" s="778"/>
      <c r="H2139" s="776">
        <f t="shared" si="285"/>
        <v>0</v>
      </c>
      <c r="I2139" s="779"/>
      <c r="J2139" s="39"/>
      <c r="K2139" s="39"/>
      <c r="L2139" s="39"/>
      <c r="M2139" s="39"/>
    </row>
    <row r="2140" spans="1:13" ht="65.25" customHeight="1" x14ac:dyDescent="0.2">
      <c r="A2140" s="1311" t="s">
        <v>470</v>
      </c>
      <c r="B2140" s="1053" t="s">
        <v>471</v>
      </c>
      <c r="C2140" s="668" t="s">
        <v>267</v>
      </c>
      <c r="D2140" s="776">
        <f>D2141+D2142+D2143+D2144</f>
        <v>30082.9</v>
      </c>
      <c r="E2140" s="776">
        <f>E2141+E2142+E2143+E2144</f>
        <v>11872.3</v>
      </c>
      <c r="F2140" s="777">
        <f>E2140/D2140*100</f>
        <v>39.465277616187265</v>
      </c>
      <c r="G2140" s="778"/>
      <c r="H2140" s="776">
        <f>H2141+H2142+H2143+H2144</f>
        <v>11872.3</v>
      </c>
      <c r="I2140" s="792" t="s">
        <v>1388</v>
      </c>
      <c r="J2140" s="39"/>
      <c r="K2140" s="39"/>
      <c r="L2140" s="39"/>
      <c r="M2140" s="39"/>
    </row>
    <row r="2141" spans="1:13" ht="45" x14ac:dyDescent="0.2">
      <c r="A2141" s="1312"/>
      <c r="B2141" s="1054"/>
      <c r="C2141" s="668" t="s">
        <v>8</v>
      </c>
      <c r="D2141" s="776">
        <v>0</v>
      </c>
      <c r="E2141" s="780">
        <v>0</v>
      </c>
      <c r="F2141" s="777">
        <v>0</v>
      </c>
      <c r="G2141" s="778"/>
      <c r="H2141" s="780">
        <v>0</v>
      </c>
      <c r="I2141" s="793"/>
      <c r="J2141" s="39"/>
      <c r="K2141" s="39"/>
      <c r="L2141" s="39"/>
      <c r="M2141" s="39"/>
    </row>
    <row r="2142" spans="1:13" ht="45" x14ac:dyDescent="0.2">
      <c r="A2142" s="1312"/>
      <c r="B2142" s="1054"/>
      <c r="C2142" s="668" t="s">
        <v>2</v>
      </c>
      <c r="D2142" s="776">
        <v>0</v>
      </c>
      <c r="E2142" s="780">
        <v>0</v>
      </c>
      <c r="F2142" s="777">
        <v>0</v>
      </c>
      <c r="G2142" s="778"/>
      <c r="H2142" s="780">
        <v>0</v>
      </c>
      <c r="I2142" s="793"/>
      <c r="J2142" s="39"/>
      <c r="K2142" s="39"/>
      <c r="L2142" s="39"/>
      <c r="M2142" s="39"/>
    </row>
    <row r="2143" spans="1:13" ht="45" x14ac:dyDescent="0.2">
      <c r="A2143" s="1312"/>
      <c r="B2143" s="1054"/>
      <c r="C2143" s="668" t="s">
        <v>3</v>
      </c>
      <c r="D2143" s="785">
        <v>30082.9</v>
      </c>
      <c r="E2143" s="780">
        <v>11872.3</v>
      </c>
      <c r="F2143" s="777">
        <f>E2143/D2143*100</f>
        <v>39.465277616187265</v>
      </c>
      <c r="G2143" s="778"/>
      <c r="H2143" s="780">
        <v>11872.3</v>
      </c>
      <c r="I2143" s="793"/>
      <c r="J2143" s="39"/>
      <c r="K2143" s="39"/>
      <c r="L2143" s="39"/>
      <c r="M2143" s="39"/>
    </row>
    <row r="2144" spans="1:13" ht="23.25" customHeight="1" x14ac:dyDescent="0.2">
      <c r="A2144" s="1313"/>
      <c r="B2144" s="1055"/>
      <c r="C2144" s="668" t="s">
        <v>97</v>
      </c>
      <c r="D2144" s="776">
        <v>0</v>
      </c>
      <c r="E2144" s="780">
        <v>0</v>
      </c>
      <c r="F2144" s="777">
        <v>0</v>
      </c>
      <c r="G2144" s="778"/>
      <c r="H2144" s="780">
        <v>0</v>
      </c>
      <c r="I2144" s="794"/>
      <c r="J2144" s="39"/>
      <c r="K2144" s="39"/>
      <c r="L2144" s="39"/>
      <c r="M2144" s="39"/>
    </row>
    <row r="2145" spans="1:13" ht="15" customHeight="1" x14ac:dyDescent="0.2">
      <c r="A2145" s="876" t="s">
        <v>472</v>
      </c>
      <c r="B2145" s="899" t="s">
        <v>473</v>
      </c>
      <c r="C2145" s="668" t="s">
        <v>267</v>
      </c>
      <c r="D2145" s="776">
        <f>SUM(D2146:D2149)</f>
        <v>288417.75</v>
      </c>
      <c r="E2145" s="776">
        <f>E2150</f>
        <v>0</v>
      </c>
      <c r="F2145" s="777">
        <f>E2145/D2145*100</f>
        <v>0</v>
      </c>
      <c r="G2145" s="778"/>
      <c r="H2145" s="776">
        <f>H2150</f>
        <v>0</v>
      </c>
      <c r="I2145" s="779"/>
      <c r="J2145" s="39"/>
      <c r="K2145" s="39"/>
      <c r="L2145" s="39"/>
      <c r="M2145" s="39"/>
    </row>
    <row r="2146" spans="1:13" ht="45" x14ac:dyDescent="0.2">
      <c r="A2146" s="876"/>
      <c r="B2146" s="899"/>
      <c r="C2146" s="668" t="s">
        <v>8</v>
      </c>
      <c r="D2146" s="776">
        <f>D2151</f>
        <v>0</v>
      </c>
      <c r="E2146" s="776">
        <f t="shared" ref="E2146:H2149" si="286">E2151</f>
        <v>0</v>
      </c>
      <c r="F2146" s="777">
        <v>0</v>
      </c>
      <c r="G2146" s="778"/>
      <c r="H2146" s="776">
        <f t="shared" si="286"/>
        <v>0</v>
      </c>
      <c r="I2146" s="779"/>
      <c r="J2146" s="39"/>
      <c r="K2146" s="39"/>
      <c r="L2146" s="39"/>
      <c r="M2146" s="39"/>
    </row>
    <row r="2147" spans="1:13" ht="45" x14ac:dyDescent="0.2">
      <c r="A2147" s="876"/>
      <c r="B2147" s="899"/>
      <c r="C2147" s="668" t="s">
        <v>2</v>
      </c>
      <c r="D2147" s="776">
        <f t="shared" ref="D2147:D2149" si="287">D2152</f>
        <v>0</v>
      </c>
      <c r="E2147" s="776">
        <f t="shared" si="286"/>
        <v>0</v>
      </c>
      <c r="F2147" s="777">
        <v>0</v>
      </c>
      <c r="G2147" s="778"/>
      <c r="H2147" s="776">
        <f t="shared" si="286"/>
        <v>0</v>
      </c>
      <c r="I2147" s="779"/>
      <c r="J2147" s="39"/>
      <c r="K2147" s="39"/>
      <c r="L2147" s="39"/>
      <c r="M2147" s="39"/>
    </row>
    <row r="2148" spans="1:13" ht="45" x14ac:dyDescent="0.2">
      <c r="A2148" s="876"/>
      <c r="B2148" s="899"/>
      <c r="C2148" s="668" t="s">
        <v>3</v>
      </c>
      <c r="D2148" s="776">
        <f t="shared" si="287"/>
        <v>0</v>
      </c>
      <c r="E2148" s="776">
        <f t="shared" si="286"/>
        <v>0</v>
      </c>
      <c r="F2148" s="777">
        <v>0</v>
      </c>
      <c r="G2148" s="778"/>
      <c r="H2148" s="776">
        <f t="shared" si="286"/>
        <v>0</v>
      </c>
      <c r="I2148" s="779"/>
      <c r="J2148" s="39"/>
      <c r="K2148" s="39"/>
      <c r="L2148" s="39"/>
      <c r="M2148" s="39"/>
    </row>
    <row r="2149" spans="1:13" ht="22.5" customHeight="1" x14ac:dyDescent="0.2">
      <c r="A2149" s="876"/>
      <c r="B2149" s="899"/>
      <c r="C2149" s="668" t="s">
        <v>97</v>
      </c>
      <c r="D2149" s="776">
        <f t="shared" si="287"/>
        <v>288417.75</v>
      </c>
      <c r="E2149" s="776">
        <f t="shared" si="286"/>
        <v>0</v>
      </c>
      <c r="F2149" s="777">
        <f>E2149/D2149*100</f>
        <v>0</v>
      </c>
      <c r="G2149" s="778"/>
      <c r="H2149" s="776">
        <f t="shared" si="286"/>
        <v>0</v>
      </c>
      <c r="I2149" s="779"/>
      <c r="J2149" s="39"/>
      <c r="K2149" s="39"/>
      <c r="L2149" s="39"/>
      <c r="M2149" s="39"/>
    </row>
    <row r="2150" spans="1:13" ht="24" customHeight="1" x14ac:dyDescent="0.2">
      <c r="A2150" s="876" t="s">
        <v>474</v>
      </c>
      <c r="B2150" s="899" t="s">
        <v>475</v>
      </c>
      <c r="C2150" s="668" t="s">
        <v>267</v>
      </c>
      <c r="D2150" s="776">
        <f>D2151+D2152+D2153+D2154</f>
        <v>288417.75</v>
      </c>
      <c r="E2150" s="776">
        <f>E2151+E2152+E2153+E2154</f>
        <v>0</v>
      </c>
      <c r="F2150" s="777">
        <f>E2150/D2150*100</f>
        <v>0</v>
      </c>
      <c r="G2150" s="778"/>
      <c r="H2150" s="776">
        <f>H2151+H2152+H2153+H2154</f>
        <v>0</v>
      </c>
      <c r="I2150" s="1613" t="s">
        <v>1389</v>
      </c>
      <c r="J2150" s="39"/>
      <c r="K2150" s="39"/>
      <c r="L2150" s="39"/>
      <c r="M2150" s="39"/>
    </row>
    <row r="2151" spans="1:13" ht="45" x14ac:dyDescent="0.2">
      <c r="A2151" s="876"/>
      <c r="B2151" s="899"/>
      <c r="C2151" s="668" t="s">
        <v>8</v>
      </c>
      <c r="D2151" s="776">
        <v>0</v>
      </c>
      <c r="E2151" s="780">
        <v>0</v>
      </c>
      <c r="F2151" s="777">
        <v>0</v>
      </c>
      <c r="G2151" s="778"/>
      <c r="H2151" s="780">
        <v>0</v>
      </c>
      <c r="I2151" s="1614"/>
      <c r="J2151" s="39"/>
      <c r="K2151" s="39"/>
      <c r="L2151" s="39"/>
      <c r="M2151" s="39"/>
    </row>
    <row r="2152" spans="1:13" ht="45" x14ac:dyDescent="0.2">
      <c r="A2152" s="876"/>
      <c r="B2152" s="899"/>
      <c r="C2152" s="668" t="s">
        <v>2</v>
      </c>
      <c r="D2152" s="776">
        <v>0</v>
      </c>
      <c r="E2152" s="776">
        <v>0</v>
      </c>
      <c r="F2152" s="777">
        <v>0</v>
      </c>
      <c r="G2152" s="778"/>
      <c r="H2152" s="776">
        <v>0</v>
      </c>
      <c r="I2152" s="1614"/>
      <c r="J2152" s="39"/>
      <c r="K2152" s="39"/>
      <c r="L2152" s="39"/>
      <c r="M2152" s="39"/>
    </row>
    <row r="2153" spans="1:13" ht="45" x14ac:dyDescent="0.2">
      <c r="A2153" s="876"/>
      <c r="B2153" s="899"/>
      <c r="C2153" s="668" t="s">
        <v>3</v>
      </c>
      <c r="D2153" s="776">
        <v>0</v>
      </c>
      <c r="E2153" s="776">
        <v>0</v>
      </c>
      <c r="F2153" s="777">
        <v>0</v>
      </c>
      <c r="G2153" s="778"/>
      <c r="H2153" s="776">
        <v>0</v>
      </c>
      <c r="I2153" s="1614"/>
      <c r="J2153" s="39"/>
      <c r="K2153" s="39"/>
      <c r="L2153" s="39"/>
      <c r="M2153" s="39"/>
    </row>
    <row r="2154" spans="1:13" ht="27" customHeight="1" x14ac:dyDescent="0.2">
      <c r="A2154" s="876"/>
      <c r="B2154" s="899"/>
      <c r="C2154" s="668" t="s">
        <v>97</v>
      </c>
      <c r="D2154" s="776">
        <v>288417.75</v>
      </c>
      <c r="E2154" s="788">
        <v>0</v>
      </c>
      <c r="F2154" s="789">
        <f>E2154/D2154*100</f>
        <v>0</v>
      </c>
      <c r="G2154" s="790"/>
      <c r="H2154" s="788">
        <v>0</v>
      </c>
      <c r="I2154" s="1615"/>
      <c r="J2154" s="39"/>
      <c r="K2154" s="39"/>
      <c r="L2154" s="39"/>
      <c r="M2154" s="39"/>
    </row>
    <row r="2155" spans="1:13" ht="25.5" customHeight="1" x14ac:dyDescent="0.2">
      <c r="A2155" s="1037" t="s">
        <v>476</v>
      </c>
      <c r="B2155" s="1038"/>
      <c r="C2155" s="1038"/>
      <c r="D2155" s="1038"/>
      <c r="E2155" s="1038"/>
      <c r="F2155" s="1038"/>
      <c r="G2155" s="1038"/>
      <c r="H2155" s="1038"/>
      <c r="I2155" s="1322"/>
      <c r="J2155" s="551"/>
      <c r="K2155" s="39"/>
      <c r="L2155" s="39"/>
      <c r="M2155" s="39"/>
    </row>
    <row r="2156" spans="1:13" ht="30" customHeight="1" x14ac:dyDescent="0.2">
      <c r="A2156" s="1049"/>
      <c r="B2156" s="1616" t="s">
        <v>291</v>
      </c>
      <c r="C2156" s="313" t="s">
        <v>267</v>
      </c>
      <c r="D2156" s="314">
        <f>D2157+D2158+D2159+D2160+D2161</f>
        <v>43137.79</v>
      </c>
      <c r="E2156" s="314">
        <f>E2157+E2158+E2159+E2160+E2161</f>
        <v>39806.089999999997</v>
      </c>
      <c r="F2156" s="315">
        <f>E2156/D2156*100</f>
        <v>92.276609441512875</v>
      </c>
      <c r="G2156" s="50"/>
      <c r="H2156" s="316">
        <f>H2157+H2158+H2159+H2160+H2161</f>
        <v>39806.089999999997</v>
      </c>
      <c r="I2156" s="704"/>
      <c r="J2156" s="39"/>
      <c r="K2156" s="39"/>
      <c r="L2156" s="39"/>
      <c r="M2156" s="39"/>
    </row>
    <row r="2157" spans="1:13" ht="42.75" x14ac:dyDescent="0.2">
      <c r="A2157" s="1050"/>
      <c r="B2157" s="1603"/>
      <c r="C2157" s="317" t="s">
        <v>210</v>
      </c>
      <c r="D2157" s="318">
        <f t="shared" ref="D2157:E2160" si="288">D2164+D2243+D2344+D2415+D2466</f>
        <v>0</v>
      </c>
      <c r="E2157" s="318">
        <f t="shared" si="288"/>
        <v>0</v>
      </c>
      <c r="F2157" s="315">
        <v>0</v>
      </c>
      <c r="G2157" s="50"/>
      <c r="H2157" s="316">
        <f>H2164+H2243+H2344+H2415+H2466</f>
        <v>0</v>
      </c>
      <c r="I2157" s="157"/>
      <c r="J2157" s="39"/>
      <c r="K2157" s="39"/>
      <c r="L2157" s="39"/>
      <c r="M2157" s="39"/>
    </row>
    <row r="2158" spans="1:13" ht="45.75" customHeight="1" x14ac:dyDescent="0.2">
      <c r="A2158" s="1050"/>
      <c r="B2158" s="1603"/>
      <c r="C2158" s="319" t="s">
        <v>2</v>
      </c>
      <c r="D2158" s="318">
        <f t="shared" si="288"/>
        <v>3086.4900000000002</v>
      </c>
      <c r="E2158" s="318">
        <f t="shared" si="288"/>
        <v>2959.0600000000004</v>
      </c>
      <c r="F2158" s="315">
        <f>E2158/D2158*100</f>
        <v>95.871361967801619</v>
      </c>
      <c r="G2158" s="50"/>
      <c r="H2158" s="316">
        <f>H2165+H2244+H2345+H2416+H2467</f>
        <v>2959.0600000000004</v>
      </c>
      <c r="I2158" s="157"/>
      <c r="J2158" s="39"/>
      <c r="K2158" s="39"/>
      <c r="L2158" s="39"/>
      <c r="M2158" s="39"/>
    </row>
    <row r="2159" spans="1:13" ht="50.25" customHeight="1" x14ac:dyDescent="0.2">
      <c r="A2159" s="1050"/>
      <c r="B2159" s="1603"/>
      <c r="C2159" s="319" t="s">
        <v>1224</v>
      </c>
      <c r="D2159" s="318">
        <f t="shared" si="288"/>
        <v>27768.3</v>
      </c>
      <c r="E2159" s="320">
        <f>E2166+E2245+E2346+E2417+E2468</f>
        <v>26850.92</v>
      </c>
      <c r="F2159" s="315">
        <f>E2159/D2159*100</f>
        <v>96.696304779190655</v>
      </c>
      <c r="G2159" s="50"/>
      <c r="H2159" s="316">
        <f>H2166+H2245+H2346+H2417+H2468</f>
        <v>26850.92</v>
      </c>
      <c r="I2159" s="157"/>
      <c r="J2159" s="39"/>
      <c r="K2159" s="39"/>
      <c r="L2159" s="39"/>
      <c r="M2159" s="39"/>
    </row>
    <row r="2160" spans="1:13" ht="28.5" x14ac:dyDescent="0.2">
      <c r="A2160" s="1050"/>
      <c r="B2160" s="1603"/>
      <c r="C2160" s="319" t="s">
        <v>268</v>
      </c>
      <c r="D2160" s="318">
        <f t="shared" si="288"/>
        <v>161</v>
      </c>
      <c r="E2160" s="318">
        <f t="shared" si="288"/>
        <v>161</v>
      </c>
      <c r="F2160" s="315">
        <f>E2160/D2160*100</f>
        <v>100</v>
      </c>
      <c r="G2160" s="50"/>
      <c r="H2160" s="316">
        <f>H2167+H2246+H2347+H2418+H2469</f>
        <v>161</v>
      </c>
      <c r="I2160" s="157"/>
      <c r="J2160" s="39"/>
      <c r="K2160" s="39"/>
      <c r="L2160" s="39"/>
      <c r="M2160" s="39"/>
    </row>
    <row r="2161" spans="1:13" ht="42.75" x14ac:dyDescent="0.2">
      <c r="A2161" s="1051"/>
      <c r="B2161" s="1583"/>
      <c r="C2161" s="319" t="s">
        <v>477</v>
      </c>
      <c r="D2161" s="318">
        <f>D2168</f>
        <v>12122</v>
      </c>
      <c r="E2161" s="318">
        <f>E2168</f>
        <v>9835.11</v>
      </c>
      <c r="F2161" s="315">
        <f>E2161/D2161*100</f>
        <v>81.134383765055276</v>
      </c>
      <c r="G2161" s="50"/>
      <c r="H2161" s="316">
        <f>H2168</f>
        <v>9835.11</v>
      </c>
      <c r="I2161" s="157"/>
      <c r="J2161" s="39"/>
      <c r="K2161" s="39"/>
      <c r="L2161" s="39"/>
      <c r="M2161" s="39"/>
    </row>
    <row r="2162" spans="1:13" ht="18" customHeight="1" x14ac:dyDescent="0.2">
      <c r="A2162" s="889" t="s">
        <v>478</v>
      </c>
      <c r="B2162" s="890"/>
      <c r="C2162" s="890"/>
      <c r="D2162" s="890"/>
      <c r="E2162" s="890"/>
      <c r="F2162" s="890"/>
      <c r="G2162" s="890"/>
      <c r="H2162" s="890"/>
      <c r="I2162" s="891"/>
      <c r="J2162" s="39"/>
      <c r="K2162" s="39"/>
      <c r="L2162" s="39"/>
      <c r="M2162" s="39"/>
    </row>
    <row r="2163" spans="1:13" x14ac:dyDescent="0.2">
      <c r="A2163" s="1049"/>
      <c r="B2163" s="1602" t="s">
        <v>212</v>
      </c>
      <c r="C2163" s="313" t="s">
        <v>267</v>
      </c>
      <c r="D2163" s="321">
        <f>D2164+D2165+D2166+D2167+D2168</f>
        <v>14622</v>
      </c>
      <c r="E2163" s="321">
        <f>E2164+E2165+E2166+E2167+E2168</f>
        <v>12208.44</v>
      </c>
      <c r="F2163" s="322">
        <f>E2163/D2163*100</f>
        <v>83.493639720968403</v>
      </c>
      <c r="G2163" s="51"/>
      <c r="H2163" s="323">
        <f>H2164+H2165+H2166+H2167+H2168</f>
        <v>12208.44</v>
      </c>
      <c r="I2163" s="704"/>
      <c r="J2163" s="39"/>
      <c r="K2163" s="39"/>
      <c r="L2163" s="39"/>
      <c r="M2163" s="39"/>
    </row>
    <row r="2164" spans="1:13" ht="42.75" x14ac:dyDescent="0.2">
      <c r="A2164" s="1050"/>
      <c r="B2164" s="1603"/>
      <c r="C2164" s="317" t="s">
        <v>210</v>
      </c>
      <c r="D2164" s="321">
        <f>D2170</f>
        <v>0</v>
      </c>
      <c r="E2164" s="321">
        <f>E2170</f>
        <v>0</v>
      </c>
      <c r="F2164" s="322">
        <v>0</v>
      </c>
      <c r="G2164" s="51"/>
      <c r="H2164" s="323">
        <f>H2170</f>
        <v>0</v>
      </c>
      <c r="I2164" s="157"/>
      <c r="J2164" s="39"/>
      <c r="K2164" s="39"/>
      <c r="L2164" s="39"/>
      <c r="M2164" s="39"/>
    </row>
    <row r="2165" spans="1:13" ht="57" x14ac:dyDescent="0.2">
      <c r="A2165" s="1050"/>
      <c r="B2165" s="1603"/>
      <c r="C2165" s="319" t="s">
        <v>2</v>
      </c>
      <c r="D2165" s="321">
        <f t="shared" ref="D2165:E2168" si="289">D2171</f>
        <v>0</v>
      </c>
      <c r="E2165" s="321">
        <f t="shared" si="289"/>
        <v>0</v>
      </c>
      <c r="F2165" s="322">
        <v>0</v>
      </c>
      <c r="G2165" s="51"/>
      <c r="H2165" s="323">
        <f>H2171</f>
        <v>0</v>
      </c>
      <c r="I2165" s="157"/>
      <c r="J2165" s="39"/>
      <c r="K2165" s="39"/>
      <c r="L2165" s="39"/>
      <c r="M2165" s="39"/>
    </row>
    <row r="2166" spans="1:13" ht="54" customHeight="1" x14ac:dyDescent="0.2">
      <c r="A2166" s="1050"/>
      <c r="B2166" s="1603"/>
      <c r="C2166" s="319" t="s">
        <v>1224</v>
      </c>
      <c r="D2166" s="321">
        <f>D2172</f>
        <v>2500</v>
      </c>
      <c r="E2166" s="321">
        <f t="shared" si="289"/>
        <v>2373.33</v>
      </c>
      <c r="F2166" s="322">
        <f>E2166/D2166*100</f>
        <v>94.933199999999999</v>
      </c>
      <c r="G2166" s="51"/>
      <c r="H2166" s="323">
        <f>E2166</f>
        <v>2373.33</v>
      </c>
      <c r="I2166" s="157"/>
      <c r="J2166" s="39"/>
      <c r="K2166" s="39"/>
      <c r="L2166" s="39"/>
      <c r="M2166" s="39"/>
    </row>
    <row r="2167" spans="1:13" ht="28.5" x14ac:dyDescent="0.2">
      <c r="A2167" s="1050"/>
      <c r="B2167" s="1603"/>
      <c r="C2167" s="319" t="s">
        <v>268</v>
      </c>
      <c r="D2167" s="321">
        <f t="shared" si="289"/>
        <v>0</v>
      </c>
      <c r="E2167" s="321">
        <f>E2173</f>
        <v>0</v>
      </c>
      <c r="F2167" s="322">
        <v>0</v>
      </c>
      <c r="G2167" s="51"/>
      <c r="H2167" s="323">
        <f>H2173</f>
        <v>0</v>
      </c>
      <c r="I2167" s="157"/>
      <c r="J2167" s="39"/>
      <c r="K2167" s="39"/>
      <c r="L2167" s="39"/>
      <c r="M2167" s="39"/>
    </row>
    <row r="2168" spans="1:13" ht="50.25" customHeight="1" x14ac:dyDescent="0.2">
      <c r="A2168" s="1051"/>
      <c r="B2168" s="1583"/>
      <c r="C2168" s="319" t="s">
        <v>477</v>
      </c>
      <c r="D2168" s="321">
        <f t="shared" si="289"/>
        <v>12122</v>
      </c>
      <c r="E2168" s="321">
        <f t="shared" si="289"/>
        <v>9835.11</v>
      </c>
      <c r="F2168" s="322">
        <f>E2168/D2168*100</f>
        <v>81.134383765055276</v>
      </c>
      <c r="G2168" s="51"/>
      <c r="H2168" s="323">
        <f>H2174</f>
        <v>9835.11</v>
      </c>
      <c r="I2168" s="157"/>
      <c r="J2168" s="39"/>
      <c r="K2168" s="39"/>
      <c r="L2168" s="39"/>
      <c r="M2168" s="39"/>
    </row>
    <row r="2169" spans="1:13" ht="15" customHeight="1" x14ac:dyDescent="0.2">
      <c r="A2169" s="1049">
        <v>1</v>
      </c>
      <c r="B2169" s="1602" t="s">
        <v>479</v>
      </c>
      <c r="C2169" s="324" t="s">
        <v>267</v>
      </c>
      <c r="D2169" s="325">
        <f>SUM(D2170:D2174)</f>
        <v>14622</v>
      </c>
      <c r="E2169" s="325">
        <f>SUM(E2170:E2174)</f>
        <v>12208.44</v>
      </c>
      <c r="F2169" s="326">
        <f>E2169/D2169*100</f>
        <v>83.493639720968403</v>
      </c>
      <c r="G2169" s="52"/>
      <c r="H2169" s="325">
        <f>H2170+H2171+H2172+H2173+H2174</f>
        <v>12208.44</v>
      </c>
      <c r="I2169" s="157"/>
      <c r="J2169" s="39"/>
      <c r="K2169" s="39"/>
      <c r="L2169" s="39"/>
      <c r="M2169" s="39"/>
    </row>
    <row r="2170" spans="1:13" ht="45" x14ac:dyDescent="0.2">
      <c r="A2170" s="1050"/>
      <c r="B2170" s="1603"/>
      <c r="C2170" s="327" t="s">
        <v>210</v>
      </c>
      <c r="D2170" s="325">
        <f t="shared" ref="D2170:E2174" si="290">D2176+D2200+D2218</f>
        <v>0</v>
      </c>
      <c r="E2170" s="325">
        <f t="shared" si="290"/>
        <v>0</v>
      </c>
      <c r="F2170" s="328">
        <v>0</v>
      </c>
      <c r="G2170" s="52"/>
      <c r="H2170" s="329">
        <f>H2176+H2200</f>
        <v>0</v>
      </c>
      <c r="I2170" s="157"/>
      <c r="J2170" s="39"/>
      <c r="K2170" s="39"/>
      <c r="L2170" s="39"/>
      <c r="M2170" s="39"/>
    </row>
    <row r="2171" spans="1:13" ht="45" customHeight="1" x14ac:dyDescent="0.2">
      <c r="A2171" s="1050"/>
      <c r="B2171" s="1603"/>
      <c r="C2171" s="330" t="s">
        <v>2</v>
      </c>
      <c r="D2171" s="325">
        <f t="shared" si="290"/>
        <v>0</v>
      </c>
      <c r="E2171" s="325">
        <f t="shared" si="290"/>
        <v>0</v>
      </c>
      <c r="F2171" s="328">
        <v>0</v>
      </c>
      <c r="G2171" s="52"/>
      <c r="H2171" s="329">
        <f>H2177+H2201</f>
        <v>0</v>
      </c>
      <c r="I2171" s="157"/>
      <c r="J2171" s="39"/>
      <c r="K2171" s="39"/>
      <c r="L2171" s="39"/>
      <c r="M2171" s="39"/>
    </row>
    <row r="2172" spans="1:13" ht="51" customHeight="1" x14ac:dyDescent="0.2">
      <c r="A2172" s="1050"/>
      <c r="B2172" s="1603"/>
      <c r="C2172" s="330" t="s">
        <v>1224</v>
      </c>
      <c r="D2172" s="325">
        <f>D2178+D2202+D2220</f>
        <v>2500</v>
      </c>
      <c r="E2172" s="325">
        <f t="shared" si="290"/>
        <v>2373.33</v>
      </c>
      <c r="F2172" s="328">
        <f>E2172/D2172*100</f>
        <v>94.933199999999999</v>
      </c>
      <c r="G2172" s="52"/>
      <c r="H2172" s="329">
        <f>H2178+H2226</f>
        <v>2373.33</v>
      </c>
      <c r="I2172" s="157"/>
      <c r="J2172" s="39"/>
      <c r="K2172" s="39"/>
      <c r="L2172" s="39"/>
      <c r="M2172" s="39"/>
    </row>
    <row r="2173" spans="1:13" ht="30" x14ac:dyDescent="0.2">
      <c r="A2173" s="1050"/>
      <c r="B2173" s="1603"/>
      <c r="C2173" s="330" t="s">
        <v>268</v>
      </c>
      <c r="D2173" s="325">
        <f t="shared" si="290"/>
        <v>0</v>
      </c>
      <c r="E2173" s="325">
        <f t="shared" si="290"/>
        <v>0</v>
      </c>
      <c r="F2173" s="328">
        <v>0</v>
      </c>
      <c r="G2173" s="52"/>
      <c r="H2173" s="329">
        <f>H2179+H2203+H2221</f>
        <v>0</v>
      </c>
      <c r="I2173" s="157"/>
      <c r="J2173" s="39"/>
      <c r="K2173" s="39"/>
      <c r="L2173" s="39"/>
      <c r="M2173" s="39"/>
    </row>
    <row r="2174" spans="1:13" ht="45" x14ac:dyDescent="0.2">
      <c r="A2174" s="1317"/>
      <c r="B2174" s="1603"/>
      <c r="C2174" s="331" t="s">
        <v>477</v>
      </c>
      <c r="D2174" s="325">
        <f t="shared" si="290"/>
        <v>12122</v>
      </c>
      <c r="E2174" s="325">
        <f t="shared" si="290"/>
        <v>9835.11</v>
      </c>
      <c r="F2174" s="328">
        <f>E2174/D2174*100</f>
        <v>81.134383765055276</v>
      </c>
      <c r="G2174" s="52"/>
      <c r="H2174" s="325">
        <f>H2180+H2204</f>
        <v>9835.11</v>
      </c>
      <c r="I2174" s="157"/>
      <c r="J2174" s="39"/>
      <c r="K2174" s="39"/>
      <c r="L2174" s="39"/>
      <c r="M2174" s="39"/>
    </row>
    <row r="2175" spans="1:13" ht="15" customHeight="1" x14ac:dyDescent="0.2">
      <c r="A2175" s="1049" t="s">
        <v>11</v>
      </c>
      <c r="B2175" s="1585" t="s">
        <v>480</v>
      </c>
      <c r="C2175" s="324" t="s">
        <v>267</v>
      </c>
      <c r="D2175" s="332">
        <f>SUM(D2176:D2180)</f>
        <v>2350</v>
      </c>
      <c r="E2175" s="333">
        <f>SUM(E2176:E2180)</f>
        <v>2223.33</v>
      </c>
      <c r="F2175" s="328">
        <f>E2175/D2175*100</f>
        <v>94.609787234042557</v>
      </c>
      <c r="G2175" s="52"/>
      <c r="H2175" s="329">
        <f>E2175</f>
        <v>2223.33</v>
      </c>
      <c r="I2175" s="157"/>
      <c r="J2175" s="39"/>
      <c r="K2175" s="39"/>
      <c r="L2175" s="39"/>
      <c r="M2175" s="39"/>
    </row>
    <row r="2176" spans="1:13" ht="45" x14ac:dyDescent="0.2">
      <c r="A2176" s="1050"/>
      <c r="B2176" s="1586"/>
      <c r="C2176" s="324" t="s">
        <v>210</v>
      </c>
      <c r="D2176" s="333">
        <f>D2182+D2188+D2194</f>
        <v>0</v>
      </c>
      <c r="E2176" s="334">
        <f>E2182+E2188</f>
        <v>0</v>
      </c>
      <c r="F2176" s="328">
        <v>0</v>
      </c>
      <c r="G2176" s="52"/>
      <c r="H2176" s="329">
        <f>H2182+H2188+H2194</f>
        <v>0</v>
      </c>
      <c r="I2176" s="704"/>
      <c r="J2176" s="39"/>
      <c r="K2176" s="39"/>
      <c r="L2176" s="39"/>
      <c r="M2176" s="39"/>
    </row>
    <row r="2177" spans="1:13" ht="45" customHeight="1" x14ac:dyDescent="0.2">
      <c r="A2177" s="1050"/>
      <c r="B2177" s="1586"/>
      <c r="C2177" s="324" t="s">
        <v>2</v>
      </c>
      <c r="D2177" s="333">
        <f>D2183+D2189+D2195</f>
        <v>0</v>
      </c>
      <c r="E2177" s="334">
        <f>E2183+E2189</f>
        <v>0</v>
      </c>
      <c r="F2177" s="328">
        <v>0</v>
      </c>
      <c r="G2177" s="52"/>
      <c r="H2177" s="329">
        <f>H2183+H2189+H2195</f>
        <v>0</v>
      </c>
      <c r="I2177" s="704"/>
      <c r="J2177" s="39"/>
      <c r="K2177" s="39"/>
      <c r="L2177" s="39"/>
      <c r="M2177" s="39"/>
    </row>
    <row r="2178" spans="1:13" ht="52.5" customHeight="1" x14ac:dyDescent="0.2">
      <c r="A2178" s="1050"/>
      <c r="B2178" s="1586"/>
      <c r="C2178" s="324" t="s">
        <v>1224</v>
      </c>
      <c r="D2178" s="332">
        <f>D2184+D2190+D2196</f>
        <v>2350</v>
      </c>
      <c r="E2178" s="333">
        <f>E2184+E2190+E2196</f>
        <v>2223.33</v>
      </c>
      <c r="F2178" s="328">
        <f>E2178/D2178*100</f>
        <v>94.609787234042557</v>
      </c>
      <c r="G2178" s="52"/>
      <c r="H2178" s="329">
        <f>H2184+H2190+H2196</f>
        <v>2223.33</v>
      </c>
      <c r="I2178" s="704"/>
      <c r="J2178" s="39"/>
      <c r="K2178" s="39"/>
      <c r="L2178" s="39"/>
      <c r="M2178" s="39"/>
    </row>
    <row r="2179" spans="1:13" ht="30" x14ac:dyDescent="0.2">
      <c r="A2179" s="1050"/>
      <c r="B2179" s="1586"/>
      <c r="C2179" s="324" t="s">
        <v>268</v>
      </c>
      <c r="D2179" s="332">
        <f>D2185+D2191+D2197</f>
        <v>0</v>
      </c>
      <c r="E2179" s="334">
        <f>E2185+E2191</f>
        <v>0</v>
      </c>
      <c r="F2179" s="335">
        <v>0</v>
      </c>
      <c r="G2179" s="52"/>
      <c r="H2179" s="329">
        <f>H2185+H2191+H2197</f>
        <v>0</v>
      </c>
      <c r="I2179" s="704"/>
      <c r="J2179" s="39"/>
      <c r="K2179" s="39"/>
      <c r="L2179" s="39"/>
      <c r="M2179" s="39"/>
    </row>
    <row r="2180" spans="1:13" ht="45" x14ac:dyDescent="0.2">
      <c r="A2180" s="1051"/>
      <c r="B2180" s="1586"/>
      <c r="C2180" s="324" t="s">
        <v>477</v>
      </c>
      <c r="D2180" s="332">
        <f>D2186+D2192+D2198</f>
        <v>0</v>
      </c>
      <c r="E2180" s="334">
        <f>E2186+E2192</f>
        <v>0</v>
      </c>
      <c r="F2180" s="335">
        <v>0</v>
      </c>
      <c r="G2180" s="52"/>
      <c r="H2180" s="329">
        <f>H2186+H2192+H2198</f>
        <v>0</v>
      </c>
      <c r="I2180" s="704"/>
      <c r="J2180" s="39"/>
      <c r="K2180" s="39"/>
      <c r="L2180" s="39"/>
      <c r="M2180" s="39"/>
    </row>
    <row r="2181" spans="1:13" ht="46.5" customHeight="1" x14ac:dyDescent="0.2">
      <c r="A2181" s="1050" t="s">
        <v>12</v>
      </c>
      <c r="B2181" s="1612" t="s">
        <v>481</v>
      </c>
      <c r="C2181" s="324" t="s">
        <v>267</v>
      </c>
      <c r="D2181" s="332">
        <f>SUM(D2182:D2186)</f>
        <v>1550</v>
      </c>
      <c r="E2181" s="334">
        <f>SUM(E2182:E2186)</f>
        <v>1550</v>
      </c>
      <c r="F2181" s="328">
        <f>E2181/D2181*100</f>
        <v>100</v>
      </c>
      <c r="G2181" s="52"/>
      <c r="H2181" s="329">
        <f t="shared" ref="H2181:H2186" si="291">E2181</f>
        <v>1550</v>
      </c>
      <c r="I2181" s="704"/>
      <c r="J2181" s="39"/>
      <c r="K2181" s="39"/>
      <c r="L2181" s="39"/>
      <c r="M2181" s="39"/>
    </row>
    <row r="2182" spans="1:13" ht="45" x14ac:dyDescent="0.2">
      <c r="A2182" s="1050"/>
      <c r="B2182" s="1610"/>
      <c r="C2182" s="327" t="s">
        <v>210</v>
      </c>
      <c r="D2182" s="336">
        <v>0</v>
      </c>
      <c r="E2182" s="325">
        <v>0</v>
      </c>
      <c r="F2182" s="328">
        <v>0</v>
      </c>
      <c r="G2182" s="337"/>
      <c r="H2182" s="329">
        <f t="shared" si="291"/>
        <v>0</v>
      </c>
      <c r="I2182" s="704"/>
      <c r="J2182" s="39"/>
      <c r="K2182" s="39"/>
      <c r="L2182" s="39"/>
      <c r="M2182" s="39"/>
    </row>
    <row r="2183" spans="1:13" ht="45" customHeight="1" x14ac:dyDescent="0.2">
      <c r="A2183" s="1050"/>
      <c r="B2183" s="1610"/>
      <c r="C2183" s="330" t="s">
        <v>2</v>
      </c>
      <c r="D2183" s="338">
        <v>0</v>
      </c>
      <c r="E2183" s="325">
        <v>0</v>
      </c>
      <c r="F2183" s="328">
        <v>0</v>
      </c>
      <c r="G2183" s="337"/>
      <c r="H2183" s="329">
        <f t="shared" si="291"/>
        <v>0</v>
      </c>
      <c r="I2183" s="704"/>
      <c r="J2183" s="39"/>
      <c r="K2183" s="39"/>
      <c r="L2183" s="39"/>
      <c r="M2183" s="39"/>
    </row>
    <row r="2184" spans="1:13" ht="67.5" customHeight="1" x14ac:dyDescent="0.2">
      <c r="A2184" s="1050"/>
      <c r="B2184" s="1610"/>
      <c r="C2184" s="330" t="s">
        <v>1224</v>
      </c>
      <c r="D2184" s="338">
        <v>1550</v>
      </c>
      <c r="E2184" s="325">
        <v>1550</v>
      </c>
      <c r="F2184" s="328">
        <f>E2184/D2184*100</f>
        <v>100</v>
      </c>
      <c r="G2184" s="704" t="s">
        <v>1652</v>
      </c>
      <c r="H2184" s="329">
        <v>1550</v>
      </c>
      <c r="I2184" s="704" t="s">
        <v>1282</v>
      </c>
      <c r="J2184" s="39"/>
      <c r="K2184" s="39"/>
      <c r="L2184" s="39"/>
      <c r="M2184" s="39"/>
    </row>
    <row r="2185" spans="1:13" ht="30" x14ac:dyDescent="0.2">
      <c r="A2185" s="1050"/>
      <c r="B2185" s="1610"/>
      <c r="C2185" s="330" t="s">
        <v>268</v>
      </c>
      <c r="D2185" s="338">
        <v>0</v>
      </c>
      <c r="E2185" s="325">
        <v>0</v>
      </c>
      <c r="F2185" s="328">
        <v>0</v>
      </c>
      <c r="G2185" s="337"/>
      <c r="H2185" s="329">
        <f t="shared" si="291"/>
        <v>0</v>
      </c>
      <c r="I2185" s="704"/>
      <c r="J2185" s="39"/>
      <c r="K2185" s="39"/>
      <c r="L2185" s="39"/>
      <c r="M2185" s="39"/>
    </row>
    <row r="2186" spans="1:13" ht="45" x14ac:dyDescent="0.2">
      <c r="A2186" s="1051"/>
      <c r="B2186" s="1611"/>
      <c r="C2186" s="330" t="s">
        <v>477</v>
      </c>
      <c r="D2186" s="338">
        <v>0</v>
      </c>
      <c r="E2186" s="325">
        <v>0</v>
      </c>
      <c r="F2186" s="328">
        <v>0</v>
      </c>
      <c r="G2186" s="337"/>
      <c r="H2186" s="329">
        <f t="shared" si="291"/>
        <v>0</v>
      </c>
      <c r="I2186" s="704"/>
      <c r="J2186" s="39"/>
      <c r="K2186" s="39"/>
      <c r="L2186" s="39"/>
      <c r="M2186" s="39"/>
    </row>
    <row r="2187" spans="1:13" ht="34.5" customHeight="1" x14ac:dyDescent="0.2">
      <c r="A2187" s="1049" t="s">
        <v>100</v>
      </c>
      <c r="B2187" s="1609" t="s">
        <v>482</v>
      </c>
      <c r="C2187" s="324" t="s">
        <v>267</v>
      </c>
      <c r="D2187" s="338">
        <f>D2188+D2189+D2190+D2191</f>
        <v>300</v>
      </c>
      <c r="E2187" s="325">
        <f>E2188+E2189+E2190+E2191</f>
        <v>300</v>
      </c>
      <c r="F2187" s="328">
        <f>E2187/D2187*100</f>
        <v>100</v>
      </c>
      <c r="G2187" s="337"/>
      <c r="H2187" s="329">
        <f>H2188+H2189+H2190+H2191</f>
        <v>300</v>
      </c>
      <c r="I2187" s="704"/>
      <c r="J2187" s="39"/>
      <c r="K2187" s="39"/>
      <c r="L2187" s="39"/>
      <c r="M2187" s="39"/>
    </row>
    <row r="2188" spans="1:13" ht="45" x14ac:dyDescent="0.2">
      <c r="A2188" s="1050"/>
      <c r="B2188" s="1610"/>
      <c r="C2188" s="327" t="s">
        <v>210</v>
      </c>
      <c r="D2188" s="338">
        <v>0</v>
      </c>
      <c r="E2188" s="325">
        <v>0</v>
      </c>
      <c r="F2188" s="328">
        <v>0</v>
      </c>
      <c r="G2188" s="337"/>
      <c r="H2188" s="329">
        <v>0</v>
      </c>
      <c r="I2188" s="704"/>
      <c r="J2188" s="39"/>
      <c r="K2188" s="39"/>
      <c r="L2188" s="39"/>
      <c r="M2188" s="39"/>
    </row>
    <row r="2189" spans="1:13" ht="45" customHeight="1" x14ac:dyDescent="0.2">
      <c r="A2189" s="1050"/>
      <c r="B2189" s="1610"/>
      <c r="C2189" s="330" t="s">
        <v>2</v>
      </c>
      <c r="D2189" s="338">
        <v>0</v>
      </c>
      <c r="E2189" s="325">
        <v>0</v>
      </c>
      <c r="F2189" s="328">
        <v>0</v>
      </c>
      <c r="G2189" s="337"/>
      <c r="H2189" s="329">
        <v>0</v>
      </c>
      <c r="I2189" s="704"/>
      <c r="J2189" s="39"/>
      <c r="K2189" s="39"/>
      <c r="L2189" s="39"/>
      <c r="M2189" s="39"/>
    </row>
    <row r="2190" spans="1:13" ht="54" customHeight="1" x14ac:dyDescent="0.2">
      <c r="A2190" s="1050"/>
      <c r="B2190" s="1610"/>
      <c r="C2190" s="330" t="s">
        <v>1224</v>
      </c>
      <c r="D2190" s="338">
        <v>300</v>
      </c>
      <c r="E2190" s="325">
        <v>300</v>
      </c>
      <c r="F2190" s="328">
        <f>E2190/D2190*100</f>
        <v>100</v>
      </c>
      <c r="G2190" s="339" t="s">
        <v>1653</v>
      </c>
      <c r="H2190" s="329">
        <v>300</v>
      </c>
      <c r="I2190" s="704" t="s">
        <v>1282</v>
      </c>
      <c r="J2190" s="39"/>
      <c r="K2190" s="39"/>
      <c r="L2190" s="39"/>
      <c r="M2190" s="39"/>
    </row>
    <row r="2191" spans="1:13" ht="30" x14ac:dyDescent="0.2">
      <c r="A2191" s="1050"/>
      <c r="B2191" s="1610"/>
      <c r="C2191" s="330" t="s">
        <v>268</v>
      </c>
      <c r="D2191" s="325">
        <v>0</v>
      </c>
      <c r="E2191" s="325">
        <v>0</v>
      </c>
      <c r="F2191" s="328">
        <v>0</v>
      </c>
      <c r="G2191" s="337"/>
      <c r="H2191" s="329">
        <v>0</v>
      </c>
      <c r="I2191" s="704"/>
      <c r="J2191" s="39"/>
      <c r="K2191" s="39"/>
      <c r="L2191" s="39"/>
      <c r="M2191" s="39"/>
    </row>
    <row r="2192" spans="1:13" ht="45" x14ac:dyDescent="0.2">
      <c r="A2192" s="1051"/>
      <c r="B2192" s="1611"/>
      <c r="C2192" s="330" t="s">
        <v>477</v>
      </c>
      <c r="D2192" s="325">
        <v>0</v>
      </c>
      <c r="E2192" s="325">
        <v>0</v>
      </c>
      <c r="F2192" s="328">
        <v>0</v>
      </c>
      <c r="G2192" s="337"/>
      <c r="H2192" s="329">
        <v>0</v>
      </c>
      <c r="I2192" s="704"/>
      <c r="J2192" s="39"/>
      <c r="K2192" s="39"/>
      <c r="L2192" s="39"/>
      <c r="M2192" s="39"/>
    </row>
    <row r="2193" spans="1:13" ht="34.5" customHeight="1" x14ac:dyDescent="0.2">
      <c r="A2193" s="1049" t="s">
        <v>102</v>
      </c>
      <c r="B2193" s="1585" t="s">
        <v>483</v>
      </c>
      <c r="C2193" s="324" t="s">
        <v>267</v>
      </c>
      <c r="D2193" s="325">
        <f>D2194+D2195+D2196+D2197</f>
        <v>500</v>
      </c>
      <c r="E2193" s="325">
        <f>E2194+E2195+E2196+E2197</f>
        <v>373.33</v>
      </c>
      <c r="F2193" s="328">
        <f>E2193/D2193*100</f>
        <v>74.665999999999997</v>
      </c>
      <c r="G2193" s="1323" t="s">
        <v>1654</v>
      </c>
      <c r="H2193" s="329">
        <f>SUM(H2194:H2198)</f>
        <v>373.33</v>
      </c>
      <c r="I2193" s="1323" t="s">
        <v>1655</v>
      </c>
      <c r="J2193" s="39"/>
      <c r="K2193" s="39"/>
      <c r="L2193" s="39"/>
      <c r="M2193" s="39"/>
    </row>
    <row r="2194" spans="1:13" ht="45" x14ac:dyDescent="0.2">
      <c r="A2194" s="1050"/>
      <c r="B2194" s="1586"/>
      <c r="C2194" s="327" t="s">
        <v>210</v>
      </c>
      <c r="D2194" s="325">
        <v>0</v>
      </c>
      <c r="E2194" s="325">
        <v>0</v>
      </c>
      <c r="F2194" s="328">
        <v>0</v>
      </c>
      <c r="G2194" s="1324"/>
      <c r="H2194" s="329">
        <v>0</v>
      </c>
      <c r="I2194" s="1324"/>
      <c r="J2194" s="39"/>
      <c r="K2194" s="39"/>
      <c r="L2194" s="39"/>
      <c r="M2194" s="39"/>
    </row>
    <row r="2195" spans="1:13" ht="45" customHeight="1" x14ac:dyDescent="0.2">
      <c r="A2195" s="1050"/>
      <c r="B2195" s="1586"/>
      <c r="C2195" s="330" t="s">
        <v>2</v>
      </c>
      <c r="D2195" s="325">
        <v>0</v>
      </c>
      <c r="E2195" s="325">
        <v>0</v>
      </c>
      <c r="F2195" s="328">
        <v>0</v>
      </c>
      <c r="G2195" s="1324"/>
      <c r="H2195" s="329">
        <v>0</v>
      </c>
      <c r="I2195" s="1324"/>
      <c r="J2195" s="39"/>
      <c r="K2195" s="39"/>
      <c r="L2195" s="39"/>
      <c r="M2195" s="39"/>
    </row>
    <row r="2196" spans="1:13" ht="48" customHeight="1" x14ac:dyDescent="0.2">
      <c r="A2196" s="1050"/>
      <c r="B2196" s="1586"/>
      <c r="C2196" s="330" t="s">
        <v>1224</v>
      </c>
      <c r="D2196" s="325">
        <v>500</v>
      </c>
      <c r="E2196" s="325">
        <v>373.33</v>
      </c>
      <c r="F2196" s="328">
        <f>E2196/D2196*100</f>
        <v>74.665999999999997</v>
      </c>
      <c r="G2196" s="1324"/>
      <c r="H2196" s="329">
        <f>E2196</f>
        <v>373.33</v>
      </c>
      <c r="I2196" s="1324"/>
      <c r="J2196" s="39"/>
      <c r="K2196" s="39"/>
      <c r="L2196" s="39"/>
      <c r="M2196" s="39"/>
    </row>
    <row r="2197" spans="1:13" ht="30" x14ac:dyDescent="0.2">
      <c r="A2197" s="1050"/>
      <c r="B2197" s="1586"/>
      <c r="C2197" s="330" t="s">
        <v>268</v>
      </c>
      <c r="D2197" s="325">
        <v>0</v>
      </c>
      <c r="E2197" s="325">
        <v>0</v>
      </c>
      <c r="F2197" s="328">
        <v>0</v>
      </c>
      <c r="G2197" s="1324"/>
      <c r="H2197" s="329">
        <v>0</v>
      </c>
      <c r="I2197" s="1324"/>
      <c r="J2197" s="39"/>
      <c r="K2197" s="39"/>
      <c r="L2197" s="39"/>
      <c r="M2197" s="39"/>
    </row>
    <row r="2198" spans="1:13" ht="45" x14ac:dyDescent="0.2">
      <c r="A2198" s="1051"/>
      <c r="B2198" s="1586"/>
      <c r="C2198" s="331" t="s">
        <v>477</v>
      </c>
      <c r="D2198" s="340">
        <v>0</v>
      </c>
      <c r="E2198" s="340">
        <v>0</v>
      </c>
      <c r="F2198" s="341">
        <v>0</v>
      </c>
      <c r="G2198" s="1325"/>
      <c r="H2198" s="329">
        <v>0</v>
      </c>
      <c r="I2198" s="1325"/>
      <c r="J2198" s="39"/>
      <c r="K2198" s="39"/>
      <c r="L2198" s="39"/>
      <c r="M2198" s="39"/>
    </row>
    <row r="2199" spans="1:13" ht="15" customHeight="1" x14ac:dyDescent="0.2">
      <c r="A2199" s="1314" t="s">
        <v>14</v>
      </c>
      <c r="B2199" s="1592" t="s">
        <v>863</v>
      </c>
      <c r="C2199" s="324" t="s">
        <v>267</v>
      </c>
      <c r="D2199" s="333">
        <f>SUM(D2200:D2204)</f>
        <v>12122</v>
      </c>
      <c r="E2199" s="333">
        <f>SUM(E2200:E2204)</f>
        <v>9835.11</v>
      </c>
      <c r="F2199" s="342">
        <f>E2199/D2199*100</f>
        <v>81.134383765055276</v>
      </c>
      <c r="G2199" s="52"/>
      <c r="H2199" s="329">
        <f>E2199</f>
        <v>9835.11</v>
      </c>
      <c r="I2199" s="704"/>
      <c r="J2199" s="39"/>
      <c r="K2199" s="39"/>
      <c r="L2199" s="39"/>
      <c r="M2199" s="39"/>
    </row>
    <row r="2200" spans="1:13" ht="45" x14ac:dyDescent="0.2">
      <c r="A2200" s="1315"/>
      <c r="B2200" s="1593"/>
      <c r="C2200" s="324" t="s">
        <v>210</v>
      </c>
      <c r="D2200" s="333">
        <f>D2206+D2212</f>
        <v>0</v>
      </c>
      <c r="E2200" s="333">
        <f>E2206+E2212</f>
        <v>0</v>
      </c>
      <c r="F2200" s="342">
        <v>0</v>
      </c>
      <c r="G2200" s="52"/>
      <c r="H2200" s="329">
        <v>0</v>
      </c>
      <c r="I2200" s="704"/>
      <c r="J2200" s="39"/>
      <c r="K2200" s="39"/>
      <c r="L2200" s="39"/>
      <c r="M2200" s="39"/>
    </row>
    <row r="2201" spans="1:13" ht="45" customHeight="1" x14ac:dyDescent="0.2">
      <c r="A2201" s="1315"/>
      <c r="B2201" s="1593"/>
      <c r="C2201" s="324" t="s">
        <v>2</v>
      </c>
      <c r="D2201" s="333">
        <f t="shared" ref="D2201:E2204" si="292">D2207+D2213</f>
        <v>0</v>
      </c>
      <c r="E2201" s="333">
        <f t="shared" si="292"/>
        <v>0</v>
      </c>
      <c r="F2201" s="342">
        <v>0</v>
      </c>
      <c r="G2201" s="52"/>
      <c r="H2201" s="329">
        <v>0</v>
      </c>
      <c r="I2201" s="704"/>
      <c r="J2201" s="39"/>
      <c r="K2201" s="39"/>
      <c r="L2201" s="39"/>
      <c r="M2201" s="39"/>
    </row>
    <row r="2202" spans="1:13" ht="49.5" customHeight="1" x14ac:dyDescent="0.2">
      <c r="A2202" s="1315"/>
      <c r="B2202" s="1593"/>
      <c r="C2202" s="324" t="s">
        <v>1224</v>
      </c>
      <c r="D2202" s="333">
        <f t="shared" si="292"/>
        <v>0</v>
      </c>
      <c r="E2202" s="333">
        <f t="shared" si="292"/>
        <v>0</v>
      </c>
      <c r="F2202" s="342">
        <v>0</v>
      </c>
      <c r="G2202" s="52"/>
      <c r="H2202" s="329">
        <v>0</v>
      </c>
      <c r="I2202" s="704"/>
      <c r="J2202" s="39"/>
      <c r="K2202" s="39"/>
      <c r="L2202" s="39"/>
      <c r="M2202" s="39"/>
    </row>
    <row r="2203" spans="1:13" ht="30" x14ac:dyDescent="0.2">
      <c r="A2203" s="1315"/>
      <c r="B2203" s="1593"/>
      <c r="C2203" s="324" t="s">
        <v>268</v>
      </c>
      <c r="D2203" s="333">
        <f t="shared" si="292"/>
        <v>0</v>
      </c>
      <c r="E2203" s="333">
        <f t="shared" si="292"/>
        <v>0</v>
      </c>
      <c r="F2203" s="342">
        <v>0</v>
      </c>
      <c r="G2203" s="52"/>
      <c r="H2203" s="329">
        <v>0</v>
      </c>
      <c r="I2203" s="704"/>
      <c r="J2203" s="39"/>
      <c r="K2203" s="39"/>
      <c r="L2203" s="39"/>
      <c r="M2203" s="39"/>
    </row>
    <row r="2204" spans="1:13" ht="45" x14ac:dyDescent="0.2">
      <c r="A2204" s="1316"/>
      <c r="B2204" s="1594"/>
      <c r="C2204" s="324" t="s">
        <v>477</v>
      </c>
      <c r="D2204" s="333">
        <f t="shared" si="292"/>
        <v>12122</v>
      </c>
      <c r="E2204" s="333">
        <f t="shared" si="292"/>
        <v>9835.11</v>
      </c>
      <c r="F2204" s="342">
        <f>E2204/D2204*100</f>
        <v>81.134383765055276</v>
      </c>
      <c r="G2204" s="52"/>
      <c r="H2204" s="329">
        <f>E2204</f>
        <v>9835.11</v>
      </c>
      <c r="I2204" s="704"/>
      <c r="J2204" s="39"/>
      <c r="K2204" s="39"/>
      <c r="L2204" s="39"/>
      <c r="M2204" s="39"/>
    </row>
    <row r="2205" spans="1:13" ht="15" customHeight="1" x14ac:dyDescent="0.2">
      <c r="A2205" s="1314" t="s">
        <v>145</v>
      </c>
      <c r="B2205" s="1561" t="s">
        <v>484</v>
      </c>
      <c r="C2205" s="324" t="s">
        <v>267</v>
      </c>
      <c r="D2205" s="333">
        <f>D2206+D2207+D2208+D2210</f>
        <v>3000</v>
      </c>
      <c r="E2205" s="333">
        <f>E2206+E2207+E2208+E2210</f>
        <v>1728.25</v>
      </c>
      <c r="F2205" s="342">
        <f>E2205/D2205*100</f>
        <v>57.608333333333327</v>
      </c>
      <c r="G2205" s="935" t="s">
        <v>1253</v>
      </c>
      <c r="H2205" s="329">
        <f>SUM(H2206:H2210)</f>
        <v>1728.25</v>
      </c>
      <c r="I2205" s="1046" t="s">
        <v>1656</v>
      </c>
      <c r="J2205" s="39"/>
      <c r="K2205" s="39"/>
      <c r="L2205" s="39"/>
      <c r="M2205" s="39"/>
    </row>
    <row r="2206" spans="1:13" ht="45" x14ac:dyDescent="0.2">
      <c r="A2206" s="1315"/>
      <c r="B2206" s="1561"/>
      <c r="C2206" s="324" t="s">
        <v>210</v>
      </c>
      <c r="D2206" s="333">
        <v>0</v>
      </c>
      <c r="E2206" s="333">
        <v>0</v>
      </c>
      <c r="F2206" s="342">
        <v>0</v>
      </c>
      <c r="G2206" s="936"/>
      <c r="H2206" s="329">
        <v>0</v>
      </c>
      <c r="I2206" s="1047"/>
      <c r="J2206" s="39"/>
      <c r="K2206" s="39"/>
      <c r="L2206" s="39"/>
      <c r="M2206" s="39"/>
    </row>
    <row r="2207" spans="1:13" ht="45" customHeight="1" x14ac:dyDescent="0.2">
      <c r="A2207" s="1315"/>
      <c r="B2207" s="1561"/>
      <c r="C2207" s="324" t="s">
        <v>2</v>
      </c>
      <c r="D2207" s="333">
        <v>0</v>
      </c>
      <c r="E2207" s="333">
        <v>0</v>
      </c>
      <c r="F2207" s="342">
        <v>0</v>
      </c>
      <c r="G2207" s="936"/>
      <c r="H2207" s="329">
        <v>0</v>
      </c>
      <c r="I2207" s="1047"/>
      <c r="J2207" s="39"/>
      <c r="K2207" s="39"/>
      <c r="L2207" s="39"/>
      <c r="M2207" s="39"/>
    </row>
    <row r="2208" spans="1:13" ht="48" customHeight="1" x14ac:dyDescent="0.2">
      <c r="A2208" s="1315"/>
      <c r="B2208" s="1561"/>
      <c r="C2208" s="324" t="s">
        <v>1224</v>
      </c>
      <c r="D2208" s="333">
        <v>0</v>
      </c>
      <c r="E2208" s="333">
        <v>0</v>
      </c>
      <c r="F2208" s="342">
        <v>0</v>
      </c>
      <c r="G2208" s="936"/>
      <c r="H2208" s="329">
        <v>0</v>
      </c>
      <c r="I2208" s="1047"/>
      <c r="J2208" s="39"/>
      <c r="K2208" s="39"/>
      <c r="L2208" s="39"/>
      <c r="M2208" s="39"/>
    </row>
    <row r="2209" spans="1:13" ht="30" customHeight="1" x14ac:dyDescent="0.2">
      <c r="A2209" s="1315"/>
      <c r="B2209" s="1561"/>
      <c r="C2209" s="324" t="s">
        <v>268</v>
      </c>
      <c r="D2209" s="333">
        <v>0</v>
      </c>
      <c r="E2209" s="333">
        <v>0</v>
      </c>
      <c r="F2209" s="342">
        <v>0</v>
      </c>
      <c r="G2209" s="936"/>
      <c r="H2209" s="329">
        <v>0</v>
      </c>
      <c r="I2209" s="1047"/>
      <c r="J2209" s="39"/>
      <c r="K2209" s="39"/>
      <c r="L2209" s="39"/>
      <c r="M2209" s="39"/>
    </row>
    <row r="2210" spans="1:13" ht="65.25" customHeight="1" x14ac:dyDescent="0.2">
      <c r="A2210" s="1315"/>
      <c r="B2210" s="1592"/>
      <c r="C2210" s="324" t="s">
        <v>477</v>
      </c>
      <c r="D2210" s="343">
        <v>3000</v>
      </c>
      <c r="E2210" s="343">
        <v>1728.25</v>
      </c>
      <c r="F2210" s="344">
        <f>E2210/D2210*100</f>
        <v>57.608333333333327</v>
      </c>
      <c r="G2210" s="937"/>
      <c r="H2210" s="329">
        <f>E2210</f>
        <v>1728.25</v>
      </c>
      <c r="I2210" s="1048"/>
      <c r="J2210" s="39"/>
      <c r="K2210" s="39"/>
      <c r="L2210" s="39"/>
      <c r="M2210" s="39"/>
    </row>
    <row r="2211" spans="1:13" ht="15" customHeight="1" x14ac:dyDescent="0.2">
      <c r="A2211" s="1327" t="s">
        <v>167</v>
      </c>
      <c r="B2211" s="1561" t="s">
        <v>485</v>
      </c>
      <c r="C2211" s="345" t="s">
        <v>267</v>
      </c>
      <c r="D2211" s="333">
        <f>D2212+D2213+D2214+D2216</f>
        <v>9122</v>
      </c>
      <c r="E2211" s="333">
        <f>E2212+E2213+E2214+E2216</f>
        <v>8106.86</v>
      </c>
      <c r="F2211" s="342">
        <f>E2211/D2211*100</f>
        <v>88.871519403639553</v>
      </c>
      <c r="G2211" s="1595" t="s">
        <v>1254</v>
      </c>
      <c r="H2211" s="329">
        <f>SUM(H2212:H2216)</f>
        <v>8106.86</v>
      </c>
      <c r="I2211" s="1323" t="s">
        <v>1657</v>
      </c>
      <c r="J2211" s="39"/>
      <c r="K2211" s="39"/>
      <c r="L2211" s="39"/>
      <c r="M2211" s="39"/>
    </row>
    <row r="2212" spans="1:13" ht="45" x14ac:dyDescent="0.2">
      <c r="A2212" s="1327"/>
      <c r="B2212" s="1561"/>
      <c r="C2212" s="346" t="s">
        <v>210</v>
      </c>
      <c r="D2212" s="347">
        <v>0</v>
      </c>
      <c r="E2212" s="347">
        <v>0</v>
      </c>
      <c r="F2212" s="348">
        <v>0</v>
      </c>
      <c r="G2212" s="1596"/>
      <c r="H2212" s="329">
        <v>0</v>
      </c>
      <c r="I2212" s="1324"/>
      <c r="J2212" s="39"/>
      <c r="K2212" s="39"/>
      <c r="L2212" s="39"/>
      <c r="M2212" s="39"/>
    </row>
    <row r="2213" spans="1:13" ht="45" customHeight="1" x14ac:dyDescent="0.2">
      <c r="A2213" s="1327"/>
      <c r="B2213" s="1561"/>
      <c r="C2213" s="349" t="s">
        <v>2</v>
      </c>
      <c r="D2213" s="325">
        <v>0</v>
      </c>
      <c r="E2213" s="325">
        <v>0</v>
      </c>
      <c r="F2213" s="328">
        <v>0</v>
      </c>
      <c r="G2213" s="1596"/>
      <c r="H2213" s="329">
        <v>0</v>
      </c>
      <c r="I2213" s="1324"/>
      <c r="J2213" s="39"/>
      <c r="K2213" s="39"/>
      <c r="L2213" s="39"/>
      <c r="M2213" s="39"/>
    </row>
    <row r="2214" spans="1:13" ht="51.75" customHeight="1" x14ac:dyDescent="0.2">
      <c r="A2214" s="1327"/>
      <c r="B2214" s="1561"/>
      <c r="C2214" s="349" t="s">
        <v>1224</v>
      </c>
      <c r="D2214" s="325">
        <v>0</v>
      </c>
      <c r="E2214" s="325">
        <v>0</v>
      </c>
      <c r="F2214" s="328">
        <v>0</v>
      </c>
      <c r="G2214" s="1596"/>
      <c r="H2214" s="329">
        <v>0</v>
      </c>
      <c r="I2214" s="1324"/>
      <c r="J2214" s="39"/>
      <c r="K2214" s="39"/>
      <c r="L2214" s="39"/>
      <c r="M2214" s="39"/>
    </row>
    <row r="2215" spans="1:13" ht="30" customHeight="1" x14ac:dyDescent="0.2">
      <c r="A2215" s="1327"/>
      <c r="B2215" s="1561"/>
      <c r="C2215" s="349" t="s">
        <v>268</v>
      </c>
      <c r="D2215" s="350">
        <v>0</v>
      </c>
      <c r="E2215" s="325">
        <v>0</v>
      </c>
      <c r="F2215" s="328">
        <v>0</v>
      </c>
      <c r="G2215" s="1596"/>
      <c r="H2215" s="329">
        <v>0</v>
      </c>
      <c r="I2215" s="1324"/>
      <c r="J2215" s="39"/>
      <c r="K2215" s="39"/>
      <c r="L2215" s="39"/>
      <c r="M2215" s="39"/>
    </row>
    <row r="2216" spans="1:13" ht="64.5" customHeight="1" x14ac:dyDescent="0.2">
      <c r="A2216" s="1327"/>
      <c r="B2216" s="1561"/>
      <c r="C2216" s="351" t="s">
        <v>477</v>
      </c>
      <c r="D2216" s="340">
        <v>9122</v>
      </c>
      <c r="E2216" s="340">
        <v>8106.86</v>
      </c>
      <c r="F2216" s="341">
        <f>E2216/D2216*100</f>
        <v>88.871519403639553</v>
      </c>
      <c r="G2216" s="1597"/>
      <c r="H2216" s="329">
        <f>E2216</f>
        <v>8106.86</v>
      </c>
      <c r="I2216" s="1325"/>
      <c r="J2216" s="39"/>
      <c r="K2216" s="39"/>
      <c r="L2216" s="39"/>
      <c r="M2216" s="39"/>
    </row>
    <row r="2217" spans="1:13" ht="15" customHeight="1" x14ac:dyDescent="0.2">
      <c r="A2217" s="1049" t="s">
        <v>171</v>
      </c>
      <c r="B2217" s="1585" t="s">
        <v>486</v>
      </c>
      <c r="C2217" s="324" t="s">
        <v>267</v>
      </c>
      <c r="D2217" s="338">
        <f>D2218+D2219+D2220+D2221</f>
        <v>150</v>
      </c>
      <c r="E2217" s="338">
        <f>SUM(E2218:E2222)</f>
        <v>150</v>
      </c>
      <c r="F2217" s="341">
        <f>E2217/D2217*100</f>
        <v>100</v>
      </c>
      <c r="G2217" s="52"/>
      <c r="H2217" s="329">
        <f t="shared" ref="H2217:H2223" si="293">E2217</f>
        <v>150</v>
      </c>
      <c r="I2217" s="704"/>
      <c r="J2217" s="39"/>
      <c r="K2217" s="39"/>
      <c r="L2217" s="39"/>
      <c r="M2217" s="39"/>
    </row>
    <row r="2218" spans="1:13" ht="45" x14ac:dyDescent="0.2">
      <c r="A2218" s="1050"/>
      <c r="B2218" s="1586"/>
      <c r="C2218" s="327" t="s">
        <v>210</v>
      </c>
      <c r="D2218" s="338">
        <f>D2224+D2230+D2236</f>
        <v>0</v>
      </c>
      <c r="E2218" s="338">
        <v>0</v>
      </c>
      <c r="F2218" s="328">
        <v>0</v>
      </c>
      <c r="G2218" s="52"/>
      <c r="H2218" s="329">
        <f t="shared" si="293"/>
        <v>0</v>
      </c>
      <c r="I2218" s="704"/>
      <c r="J2218" s="39"/>
      <c r="K2218" s="39"/>
      <c r="L2218" s="39"/>
      <c r="M2218" s="39"/>
    </row>
    <row r="2219" spans="1:13" ht="45" customHeight="1" x14ac:dyDescent="0.2">
      <c r="A2219" s="1050"/>
      <c r="B2219" s="1586"/>
      <c r="C2219" s="330" t="s">
        <v>2</v>
      </c>
      <c r="D2219" s="338">
        <f>D2225+D2231+D2237</f>
        <v>0</v>
      </c>
      <c r="E2219" s="338">
        <v>0</v>
      </c>
      <c r="F2219" s="328">
        <v>0</v>
      </c>
      <c r="G2219" s="52"/>
      <c r="H2219" s="329">
        <f t="shared" si="293"/>
        <v>0</v>
      </c>
      <c r="I2219" s="704"/>
      <c r="J2219" s="39"/>
      <c r="K2219" s="39"/>
      <c r="L2219" s="39"/>
      <c r="M2219" s="39"/>
    </row>
    <row r="2220" spans="1:13" ht="52.5" customHeight="1" x14ac:dyDescent="0.2">
      <c r="A2220" s="1050"/>
      <c r="B2220" s="1586"/>
      <c r="C2220" s="330" t="s">
        <v>1224</v>
      </c>
      <c r="D2220" s="338">
        <f>D2226+D2232+D2238</f>
        <v>150</v>
      </c>
      <c r="E2220" s="338">
        <f>E2226+E2232</f>
        <v>150</v>
      </c>
      <c r="F2220" s="341">
        <f>E2220/D2220*100</f>
        <v>100</v>
      </c>
      <c r="G2220" s="52"/>
      <c r="H2220" s="329">
        <f t="shared" si="293"/>
        <v>150</v>
      </c>
      <c r="I2220" s="704"/>
      <c r="J2220" s="39"/>
      <c r="K2220" s="39"/>
      <c r="L2220" s="39"/>
      <c r="M2220" s="39"/>
    </row>
    <row r="2221" spans="1:13" ht="30" x14ac:dyDescent="0.2">
      <c r="A2221" s="1050"/>
      <c r="B2221" s="1586"/>
      <c r="C2221" s="330" t="s">
        <v>268</v>
      </c>
      <c r="D2221" s="338">
        <f>D2227+D2233+D2239</f>
        <v>0</v>
      </c>
      <c r="E2221" s="338">
        <f>E2227+E2233</f>
        <v>0</v>
      </c>
      <c r="F2221" s="328">
        <v>0</v>
      </c>
      <c r="G2221" s="52"/>
      <c r="H2221" s="329">
        <f t="shared" si="293"/>
        <v>0</v>
      </c>
      <c r="I2221" s="704"/>
      <c r="J2221" s="39"/>
      <c r="K2221" s="39"/>
      <c r="L2221" s="39"/>
      <c r="M2221" s="39"/>
    </row>
    <row r="2222" spans="1:13" ht="45" x14ac:dyDescent="0.2">
      <c r="A2222" s="1051"/>
      <c r="B2222" s="1601"/>
      <c r="C2222" s="330" t="s">
        <v>477</v>
      </c>
      <c r="D2222" s="338">
        <f>D2228+D2234+D2240</f>
        <v>0</v>
      </c>
      <c r="E2222" s="338">
        <f>E2228+E2234</f>
        <v>0</v>
      </c>
      <c r="F2222" s="328">
        <v>0</v>
      </c>
      <c r="G2222" s="52"/>
      <c r="H2222" s="329">
        <f t="shared" si="293"/>
        <v>0</v>
      </c>
      <c r="I2222" s="704"/>
      <c r="J2222" s="39"/>
      <c r="K2222" s="39"/>
      <c r="L2222" s="39"/>
      <c r="M2222" s="39"/>
    </row>
    <row r="2223" spans="1:13" ht="15" customHeight="1" x14ac:dyDescent="0.2">
      <c r="A2223" s="1049" t="s">
        <v>173</v>
      </c>
      <c r="B2223" s="1585" t="s">
        <v>487</v>
      </c>
      <c r="C2223" s="324" t="s">
        <v>267</v>
      </c>
      <c r="D2223" s="338">
        <f>D2224+D2225+D2226+D2227</f>
        <v>150</v>
      </c>
      <c r="E2223" s="338">
        <f>E2224+E2225+E2226+E2227</f>
        <v>150</v>
      </c>
      <c r="F2223" s="341">
        <f>E2223/D2223*100</f>
        <v>100</v>
      </c>
      <c r="G2223" s="1323" t="s">
        <v>1658</v>
      </c>
      <c r="H2223" s="329">
        <f t="shared" si="293"/>
        <v>150</v>
      </c>
      <c r="I2223" s="1046" t="s">
        <v>1282</v>
      </c>
      <c r="J2223" s="39"/>
      <c r="K2223" s="39"/>
      <c r="L2223" s="39"/>
      <c r="M2223" s="39"/>
    </row>
    <row r="2224" spans="1:13" ht="45" x14ac:dyDescent="0.2">
      <c r="A2224" s="1050"/>
      <c r="B2224" s="1586"/>
      <c r="C2224" s="327" t="s">
        <v>210</v>
      </c>
      <c r="D2224" s="325">
        <v>0</v>
      </c>
      <c r="E2224" s="325">
        <v>0</v>
      </c>
      <c r="F2224" s="328">
        <v>0</v>
      </c>
      <c r="G2224" s="1324"/>
      <c r="H2224" s="329">
        <v>0</v>
      </c>
      <c r="I2224" s="1047"/>
      <c r="J2224" s="39"/>
      <c r="K2224" s="39"/>
      <c r="L2224" s="39"/>
      <c r="M2224" s="39"/>
    </row>
    <row r="2225" spans="1:13" ht="45" customHeight="1" x14ac:dyDescent="0.2">
      <c r="A2225" s="1050"/>
      <c r="B2225" s="1586"/>
      <c r="C2225" s="330" t="s">
        <v>2</v>
      </c>
      <c r="D2225" s="325">
        <v>0</v>
      </c>
      <c r="E2225" s="325">
        <v>0</v>
      </c>
      <c r="F2225" s="328">
        <v>0</v>
      </c>
      <c r="G2225" s="1324"/>
      <c r="H2225" s="329">
        <v>0</v>
      </c>
      <c r="I2225" s="1047"/>
      <c r="J2225" s="39"/>
      <c r="K2225" s="39"/>
      <c r="L2225" s="39"/>
      <c r="M2225" s="39"/>
    </row>
    <row r="2226" spans="1:13" ht="136.5" customHeight="1" x14ac:dyDescent="0.2">
      <c r="A2226" s="1050"/>
      <c r="B2226" s="1586"/>
      <c r="C2226" s="330" t="s">
        <v>1224</v>
      </c>
      <c r="D2226" s="338">
        <v>150</v>
      </c>
      <c r="E2226" s="325">
        <v>150</v>
      </c>
      <c r="F2226" s="341">
        <f>E2226/D2226*100</f>
        <v>100</v>
      </c>
      <c r="G2226" s="1324"/>
      <c r="H2226" s="329">
        <f>E2226</f>
        <v>150</v>
      </c>
      <c r="I2226" s="1047"/>
      <c r="J2226" s="39"/>
      <c r="K2226" s="39"/>
      <c r="L2226" s="39"/>
      <c r="M2226" s="39"/>
    </row>
    <row r="2227" spans="1:13" ht="30" x14ac:dyDescent="0.2">
      <c r="A2227" s="1050"/>
      <c r="B2227" s="1586"/>
      <c r="C2227" s="330" t="s">
        <v>268</v>
      </c>
      <c r="D2227" s="325">
        <v>0</v>
      </c>
      <c r="E2227" s="325">
        <v>0</v>
      </c>
      <c r="F2227" s="328">
        <v>0</v>
      </c>
      <c r="G2227" s="1324"/>
      <c r="H2227" s="329">
        <v>0</v>
      </c>
      <c r="I2227" s="1048"/>
      <c r="J2227" s="39"/>
      <c r="K2227" s="39"/>
      <c r="L2227" s="39"/>
      <c r="M2227" s="39"/>
    </row>
    <row r="2228" spans="1:13" ht="45" x14ac:dyDescent="0.2">
      <c r="A2228" s="1051"/>
      <c r="B2228" s="1586"/>
      <c r="C2228" s="330" t="s">
        <v>477</v>
      </c>
      <c r="D2228" s="325">
        <v>0</v>
      </c>
      <c r="E2228" s="325">
        <v>0</v>
      </c>
      <c r="F2228" s="328">
        <v>0</v>
      </c>
      <c r="G2228" s="1325"/>
      <c r="H2228" s="329">
        <v>0</v>
      </c>
      <c r="I2228" s="704"/>
      <c r="J2228" s="39"/>
      <c r="K2228" s="39"/>
      <c r="L2228" s="39"/>
      <c r="M2228" s="39"/>
    </row>
    <row r="2229" spans="1:13" ht="15" customHeight="1" x14ac:dyDescent="0.2">
      <c r="A2229" s="1314" t="s">
        <v>488</v>
      </c>
      <c r="B2229" s="1561" t="s">
        <v>489</v>
      </c>
      <c r="C2229" s="352" t="s">
        <v>267</v>
      </c>
      <c r="D2229" s="325">
        <f>D2230+D2231+D2232+D2233</f>
        <v>0</v>
      </c>
      <c r="E2229" s="325">
        <f>E2230+E2231+E2232+E2233</f>
        <v>0</v>
      </c>
      <c r="F2229" s="328">
        <v>0</v>
      </c>
      <c r="G2229" s="1323" t="s">
        <v>1659</v>
      </c>
      <c r="H2229" s="329">
        <f>H2230+H2231+H2232+H2233</f>
        <v>0</v>
      </c>
      <c r="I2229" s="704"/>
      <c r="J2229" s="39"/>
      <c r="K2229" s="39"/>
      <c r="L2229" s="39"/>
      <c r="M2229" s="39"/>
    </row>
    <row r="2230" spans="1:13" ht="45" x14ac:dyDescent="0.2">
      <c r="A2230" s="1315"/>
      <c r="B2230" s="1561"/>
      <c r="C2230" s="346" t="s">
        <v>210</v>
      </c>
      <c r="D2230" s="325">
        <v>0</v>
      </c>
      <c r="E2230" s="325">
        <v>0</v>
      </c>
      <c r="F2230" s="328">
        <v>0</v>
      </c>
      <c r="G2230" s="1324"/>
      <c r="H2230" s="329">
        <v>0</v>
      </c>
      <c r="I2230" s="704"/>
      <c r="J2230" s="39"/>
      <c r="K2230" s="39"/>
      <c r="L2230" s="39"/>
      <c r="M2230" s="39"/>
    </row>
    <row r="2231" spans="1:13" ht="45" customHeight="1" x14ac:dyDescent="0.2">
      <c r="A2231" s="1315"/>
      <c r="B2231" s="1561"/>
      <c r="C2231" s="349" t="s">
        <v>2</v>
      </c>
      <c r="D2231" s="325">
        <v>0</v>
      </c>
      <c r="E2231" s="325">
        <v>0</v>
      </c>
      <c r="F2231" s="328">
        <v>0</v>
      </c>
      <c r="G2231" s="1324"/>
      <c r="H2231" s="329">
        <v>0</v>
      </c>
      <c r="I2231" s="704"/>
      <c r="J2231" s="39"/>
      <c r="K2231" s="39"/>
      <c r="L2231" s="39"/>
      <c r="M2231" s="39"/>
    </row>
    <row r="2232" spans="1:13" ht="48" customHeight="1" x14ac:dyDescent="0.2">
      <c r="A2232" s="1315"/>
      <c r="B2232" s="1561"/>
      <c r="C2232" s="349" t="s">
        <v>1224</v>
      </c>
      <c r="D2232" s="325">
        <v>0</v>
      </c>
      <c r="E2232" s="325">
        <v>0</v>
      </c>
      <c r="F2232" s="328">
        <v>0</v>
      </c>
      <c r="G2232" s="1324"/>
      <c r="H2232" s="329">
        <v>0</v>
      </c>
      <c r="I2232" s="157"/>
      <c r="J2232" s="39"/>
      <c r="K2232" s="39"/>
      <c r="L2232" s="39"/>
      <c r="M2232" s="39"/>
    </row>
    <row r="2233" spans="1:13" ht="56.25" customHeight="1" x14ac:dyDescent="0.2">
      <c r="A2233" s="1315"/>
      <c r="B2233" s="1561"/>
      <c r="C2233" s="349" t="s">
        <v>268</v>
      </c>
      <c r="D2233" s="325">
        <v>0</v>
      </c>
      <c r="E2233" s="325">
        <v>0</v>
      </c>
      <c r="F2233" s="328">
        <v>0</v>
      </c>
      <c r="G2233" s="1324"/>
      <c r="H2233" s="329">
        <v>0</v>
      </c>
      <c r="I2233" s="157"/>
      <c r="J2233" s="39"/>
      <c r="K2233" s="39"/>
      <c r="L2233" s="39"/>
      <c r="M2233" s="39"/>
    </row>
    <row r="2234" spans="1:13" ht="165" customHeight="1" x14ac:dyDescent="0.2">
      <c r="A2234" s="1316"/>
      <c r="B2234" s="1561"/>
      <c r="C2234" s="349" t="s">
        <v>477</v>
      </c>
      <c r="D2234" s="325">
        <v>0</v>
      </c>
      <c r="E2234" s="325">
        <v>0</v>
      </c>
      <c r="F2234" s="328">
        <v>0</v>
      </c>
      <c r="G2234" s="1325"/>
      <c r="H2234" s="329">
        <v>0</v>
      </c>
      <c r="I2234" s="157"/>
      <c r="J2234" s="39"/>
      <c r="K2234" s="39"/>
      <c r="L2234" s="39"/>
      <c r="M2234" s="39"/>
    </row>
    <row r="2235" spans="1:13" ht="15" customHeight="1" x14ac:dyDescent="0.2">
      <c r="A2235" s="1334" t="s">
        <v>490</v>
      </c>
      <c r="B2235" s="1561" t="s">
        <v>491</v>
      </c>
      <c r="C2235" s="352" t="s">
        <v>267</v>
      </c>
      <c r="D2235" s="325">
        <f>SUM(D2236:D2240)</f>
        <v>0</v>
      </c>
      <c r="E2235" s="325">
        <f>SUM(E2236:E2240)</f>
        <v>0</v>
      </c>
      <c r="F2235" s="328">
        <f>SUM(F2236:F2240)</f>
        <v>0</v>
      </c>
      <c r="G2235" s="1561" t="s">
        <v>1660</v>
      </c>
      <c r="H2235" s="329">
        <f>SUM(H2236:H2240)</f>
        <v>0</v>
      </c>
      <c r="I2235" s="157"/>
      <c r="J2235" s="39"/>
      <c r="K2235" s="39"/>
      <c r="L2235" s="39"/>
      <c r="M2235" s="39"/>
    </row>
    <row r="2236" spans="1:13" ht="45" customHeight="1" x14ac:dyDescent="0.2">
      <c r="A2236" s="1335"/>
      <c r="B2236" s="1561"/>
      <c r="C2236" s="346" t="s">
        <v>210</v>
      </c>
      <c r="D2236" s="325">
        <v>0</v>
      </c>
      <c r="E2236" s="325">
        <v>0</v>
      </c>
      <c r="F2236" s="328">
        <v>0</v>
      </c>
      <c r="G2236" s="1561"/>
      <c r="H2236" s="329">
        <v>0</v>
      </c>
      <c r="I2236" s="157"/>
      <c r="J2236" s="39"/>
      <c r="K2236" s="39"/>
      <c r="L2236" s="39"/>
      <c r="M2236" s="39"/>
    </row>
    <row r="2237" spans="1:13" ht="45" customHeight="1" x14ac:dyDescent="0.2">
      <c r="A2237" s="1335"/>
      <c r="B2237" s="1561"/>
      <c r="C2237" s="349" t="s">
        <v>2</v>
      </c>
      <c r="D2237" s="325">
        <v>0</v>
      </c>
      <c r="E2237" s="325">
        <v>0</v>
      </c>
      <c r="F2237" s="328">
        <v>0</v>
      </c>
      <c r="G2237" s="1561"/>
      <c r="H2237" s="329">
        <v>0</v>
      </c>
      <c r="I2237" s="157"/>
      <c r="J2237" s="39"/>
      <c r="K2237" s="39"/>
      <c r="L2237" s="39"/>
      <c r="M2237" s="39"/>
    </row>
    <row r="2238" spans="1:13" ht="52.5" customHeight="1" x14ac:dyDescent="0.2">
      <c r="A2238" s="1335"/>
      <c r="B2238" s="1561"/>
      <c r="C2238" s="349" t="s">
        <v>1224</v>
      </c>
      <c r="D2238" s="325">
        <v>0</v>
      </c>
      <c r="E2238" s="325">
        <v>0</v>
      </c>
      <c r="F2238" s="328">
        <v>0</v>
      </c>
      <c r="G2238" s="1561"/>
      <c r="H2238" s="329">
        <v>0</v>
      </c>
      <c r="I2238" s="157"/>
      <c r="J2238" s="39"/>
      <c r="K2238" s="39"/>
      <c r="L2238" s="39"/>
      <c r="M2238" s="39"/>
    </row>
    <row r="2239" spans="1:13" ht="30" x14ac:dyDescent="0.2">
      <c r="A2239" s="1335"/>
      <c r="B2239" s="1561"/>
      <c r="C2239" s="349" t="s">
        <v>268</v>
      </c>
      <c r="D2239" s="325">
        <v>0</v>
      </c>
      <c r="E2239" s="325">
        <v>0</v>
      </c>
      <c r="F2239" s="328">
        <v>0</v>
      </c>
      <c r="G2239" s="1561"/>
      <c r="H2239" s="329">
        <v>0</v>
      </c>
      <c r="I2239" s="157"/>
      <c r="J2239" s="39"/>
      <c r="K2239" s="39"/>
      <c r="L2239" s="39"/>
      <c r="M2239" s="39"/>
    </row>
    <row r="2240" spans="1:13" ht="45" x14ac:dyDescent="0.2">
      <c r="A2240" s="1336"/>
      <c r="B2240" s="1561"/>
      <c r="C2240" s="349" t="s">
        <v>477</v>
      </c>
      <c r="D2240" s="325">
        <v>0</v>
      </c>
      <c r="E2240" s="325">
        <v>0</v>
      </c>
      <c r="F2240" s="328">
        <v>0</v>
      </c>
      <c r="G2240" s="1561"/>
      <c r="H2240" s="329">
        <v>0</v>
      </c>
      <c r="I2240" s="157"/>
      <c r="J2240" s="39"/>
      <c r="K2240" s="39"/>
      <c r="L2240" s="39"/>
      <c r="M2240" s="39"/>
    </row>
    <row r="2241" spans="1:13" ht="36" customHeight="1" x14ac:dyDescent="0.2">
      <c r="A2241" s="889" t="s">
        <v>864</v>
      </c>
      <c r="B2241" s="890"/>
      <c r="C2241" s="890"/>
      <c r="D2241" s="890"/>
      <c r="E2241" s="890"/>
      <c r="F2241" s="890"/>
      <c r="G2241" s="890"/>
      <c r="H2241" s="890"/>
      <c r="I2241" s="891"/>
      <c r="J2241" s="39"/>
      <c r="K2241" s="39"/>
      <c r="L2241" s="39"/>
      <c r="M2241" s="39"/>
    </row>
    <row r="2242" spans="1:13" ht="15" customHeight="1" x14ac:dyDescent="0.2">
      <c r="A2242" s="1329"/>
      <c r="B2242" s="1606" t="s">
        <v>212</v>
      </c>
      <c r="C2242" s="353" t="s">
        <v>267</v>
      </c>
      <c r="D2242" s="314">
        <f>D2243+D2244+D2245+D2246</f>
        <v>5234.7900000000009</v>
      </c>
      <c r="E2242" s="314">
        <f>E2243+E2244+E2245+E2246</f>
        <v>4781.3900000000003</v>
      </c>
      <c r="F2242" s="315">
        <f>E2242/D2242*100</f>
        <v>91.338716548323802</v>
      </c>
      <c r="G2242" s="50"/>
      <c r="H2242" s="316">
        <f>E2242</f>
        <v>4781.3900000000003</v>
      </c>
      <c r="I2242" s="704"/>
      <c r="J2242" s="39"/>
      <c r="K2242" s="39"/>
      <c r="L2242" s="39"/>
      <c r="M2242" s="39"/>
    </row>
    <row r="2243" spans="1:13" ht="42.75" x14ac:dyDescent="0.2">
      <c r="A2243" s="1329"/>
      <c r="B2243" s="1607"/>
      <c r="C2243" s="354" t="s">
        <v>210</v>
      </c>
      <c r="D2243" s="314">
        <f t="shared" ref="D2243:E2246" si="294">D2248+D2318</f>
        <v>0</v>
      </c>
      <c r="E2243" s="314">
        <f t="shared" si="294"/>
        <v>0</v>
      </c>
      <c r="F2243" s="315">
        <v>0</v>
      </c>
      <c r="G2243" s="50"/>
      <c r="H2243" s="316">
        <f t="shared" ref="H2243:H2256" si="295">E2243</f>
        <v>0</v>
      </c>
      <c r="I2243" s="764"/>
      <c r="J2243" s="39"/>
      <c r="K2243" s="39"/>
      <c r="L2243" s="39"/>
      <c r="M2243" s="39"/>
    </row>
    <row r="2244" spans="1:13" ht="57" x14ac:dyDescent="0.2">
      <c r="A2244" s="1329"/>
      <c r="B2244" s="1607"/>
      <c r="C2244" s="355" t="s">
        <v>2</v>
      </c>
      <c r="D2244" s="314">
        <f>D2249+D2319</f>
        <v>2543.4900000000002</v>
      </c>
      <c r="E2244" s="314">
        <f t="shared" si="294"/>
        <v>2543.4900000000002</v>
      </c>
      <c r="F2244" s="315">
        <f>E2244/D2244*100</f>
        <v>100</v>
      </c>
      <c r="G2244" s="50"/>
      <c r="H2244" s="316">
        <f t="shared" si="295"/>
        <v>2543.4900000000002</v>
      </c>
      <c r="I2244" s="157"/>
      <c r="J2244" s="39"/>
      <c r="K2244" s="39"/>
      <c r="L2244" s="39"/>
      <c r="M2244" s="39"/>
    </row>
    <row r="2245" spans="1:13" ht="49.5" customHeight="1" x14ac:dyDescent="0.2">
      <c r="A2245" s="1329"/>
      <c r="B2245" s="1607"/>
      <c r="C2245" s="355" t="s">
        <v>1224</v>
      </c>
      <c r="D2245" s="314">
        <f t="shared" si="294"/>
        <v>2691.3</v>
      </c>
      <c r="E2245" s="314">
        <f t="shared" si="294"/>
        <v>2237.9</v>
      </c>
      <c r="F2245" s="315">
        <f>E2245/D2245*100</f>
        <v>83.153123026046899</v>
      </c>
      <c r="G2245" s="50"/>
      <c r="H2245" s="316">
        <f t="shared" si="295"/>
        <v>2237.9</v>
      </c>
      <c r="I2245" s="157"/>
      <c r="J2245" s="39"/>
      <c r="K2245" s="39"/>
      <c r="L2245" s="39"/>
      <c r="M2245" s="39"/>
    </row>
    <row r="2246" spans="1:13" ht="34.5" customHeight="1" x14ac:dyDescent="0.2">
      <c r="A2246" s="1329"/>
      <c r="B2246" s="1608"/>
      <c r="C2246" s="355" t="s">
        <v>268</v>
      </c>
      <c r="D2246" s="314">
        <f t="shared" si="294"/>
        <v>0</v>
      </c>
      <c r="E2246" s="314">
        <f t="shared" si="294"/>
        <v>0</v>
      </c>
      <c r="F2246" s="315">
        <v>0</v>
      </c>
      <c r="G2246" s="50"/>
      <c r="H2246" s="316">
        <f t="shared" si="295"/>
        <v>0</v>
      </c>
      <c r="I2246" s="157"/>
      <c r="J2246" s="39"/>
      <c r="K2246" s="39"/>
      <c r="L2246" s="39"/>
      <c r="M2246" s="39"/>
    </row>
    <row r="2247" spans="1:13" ht="15" customHeight="1" x14ac:dyDescent="0.2">
      <c r="A2247" s="1328" t="s">
        <v>10</v>
      </c>
      <c r="B2247" s="1604" t="s">
        <v>492</v>
      </c>
      <c r="C2247" s="324" t="s">
        <v>267</v>
      </c>
      <c r="D2247" s="356">
        <f>D2248+D2249+D2250+D2251</f>
        <v>5234.7900000000009</v>
      </c>
      <c r="E2247" s="356">
        <f>E2248+E2249+E2250+E2251</f>
        <v>4781.3900000000003</v>
      </c>
      <c r="F2247" s="357">
        <f>E2247/D2247*100</f>
        <v>91.338716548323802</v>
      </c>
      <c r="G2247" s="53"/>
      <c r="H2247" s="358">
        <f>E2247</f>
        <v>4781.3900000000003</v>
      </c>
      <c r="I2247" s="763"/>
      <c r="J2247" s="39"/>
      <c r="K2247" s="39"/>
      <c r="L2247" s="39"/>
      <c r="M2247" s="39"/>
    </row>
    <row r="2248" spans="1:13" ht="45" x14ac:dyDescent="0.2">
      <c r="A2248" s="1328"/>
      <c r="B2248" s="1584"/>
      <c r="C2248" s="327" t="s">
        <v>210</v>
      </c>
      <c r="D2248" s="356">
        <f t="shared" ref="D2248:E2251" si="296">D2253+D2278+D2298</f>
        <v>0</v>
      </c>
      <c r="E2248" s="356">
        <f t="shared" si="296"/>
        <v>0</v>
      </c>
      <c r="F2248" s="357">
        <v>0</v>
      </c>
      <c r="G2248" s="53"/>
      <c r="H2248" s="358">
        <f t="shared" si="295"/>
        <v>0</v>
      </c>
      <c r="I2248" s="157"/>
      <c r="J2248" s="39"/>
      <c r="K2248" s="39"/>
      <c r="L2248" s="39"/>
      <c r="M2248" s="39"/>
    </row>
    <row r="2249" spans="1:13" ht="45" customHeight="1" x14ac:dyDescent="0.2">
      <c r="A2249" s="1328"/>
      <c r="B2249" s="1584"/>
      <c r="C2249" s="330" t="s">
        <v>2</v>
      </c>
      <c r="D2249" s="356">
        <f t="shared" si="296"/>
        <v>2543.4900000000002</v>
      </c>
      <c r="E2249" s="356">
        <f>E2254+E2279+E2299</f>
        <v>2543.4900000000002</v>
      </c>
      <c r="F2249" s="357">
        <f>E2249/D2249*100</f>
        <v>100</v>
      </c>
      <c r="G2249" s="53"/>
      <c r="H2249" s="358">
        <f t="shared" si="295"/>
        <v>2543.4900000000002</v>
      </c>
      <c r="I2249" s="157"/>
      <c r="J2249" s="39"/>
      <c r="K2249" s="39"/>
      <c r="L2249" s="39"/>
      <c r="M2249" s="39"/>
    </row>
    <row r="2250" spans="1:13" ht="51.75" customHeight="1" x14ac:dyDescent="0.2">
      <c r="A2250" s="1328"/>
      <c r="B2250" s="1584"/>
      <c r="C2250" s="330" t="s">
        <v>1224</v>
      </c>
      <c r="D2250" s="356">
        <f t="shared" si="296"/>
        <v>2691.3</v>
      </c>
      <c r="E2250" s="356">
        <f t="shared" si="296"/>
        <v>2237.9</v>
      </c>
      <c r="F2250" s="357">
        <f>E2250/D2250*100</f>
        <v>83.153123026046899</v>
      </c>
      <c r="G2250" s="53"/>
      <c r="H2250" s="358">
        <f t="shared" si="295"/>
        <v>2237.9</v>
      </c>
      <c r="I2250" s="157"/>
      <c r="J2250" s="39"/>
      <c r="K2250" s="39"/>
      <c r="L2250" s="39"/>
      <c r="M2250" s="39"/>
    </row>
    <row r="2251" spans="1:13" ht="30" x14ac:dyDescent="0.2">
      <c r="A2251" s="1328"/>
      <c r="B2251" s="1584"/>
      <c r="C2251" s="330" t="s">
        <v>268</v>
      </c>
      <c r="D2251" s="356">
        <f t="shared" si="296"/>
        <v>0</v>
      </c>
      <c r="E2251" s="356">
        <f t="shared" si="296"/>
        <v>0</v>
      </c>
      <c r="F2251" s="357">
        <v>0</v>
      </c>
      <c r="G2251" s="53"/>
      <c r="H2251" s="358">
        <f t="shared" si="295"/>
        <v>0</v>
      </c>
      <c r="I2251" s="157"/>
      <c r="J2251" s="39"/>
      <c r="K2251" s="39"/>
      <c r="L2251" s="39"/>
      <c r="M2251" s="39"/>
    </row>
    <row r="2252" spans="1:13" ht="15" customHeight="1" x14ac:dyDescent="0.2">
      <c r="A2252" s="1049" t="s">
        <v>11</v>
      </c>
      <c r="B2252" s="1585" t="s">
        <v>493</v>
      </c>
      <c r="C2252" s="324" t="s">
        <v>267</v>
      </c>
      <c r="D2252" s="356">
        <f>SUM(D2253:D2256)</f>
        <v>3397.41</v>
      </c>
      <c r="E2252" s="356">
        <f>SUM(E2253:E2256)</f>
        <v>2944.01</v>
      </c>
      <c r="F2252" s="357">
        <f>E2252/D2252*100</f>
        <v>86.654539781774957</v>
      </c>
      <c r="G2252" s="53"/>
      <c r="H2252" s="358">
        <f t="shared" si="295"/>
        <v>2944.01</v>
      </c>
      <c r="I2252" s="157"/>
      <c r="J2252" s="39"/>
      <c r="K2252" s="39"/>
      <c r="L2252" s="39"/>
      <c r="M2252" s="39"/>
    </row>
    <row r="2253" spans="1:13" ht="45" x14ac:dyDescent="0.2">
      <c r="A2253" s="1050"/>
      <c r="B2253" s="1586"/>
      <c r="C2253" s="327" t="s">
        <v>210</v>
      </c>
      <c r="D2253" s="356">
        <f t="shared" ref="D2253:E2255" si="297">D2258+D2263+D2268+D2273</f>
        <v>0</v>
      </c>
      <c r="E2253" s="356">
        <f t="shared" si="297"/>
        <v>0</v>
      </c>
      <c r="F2253" s="357">
        <v>0</v>
      </c>
      <c r="G2253" s="53"/>
      <c r="H2253" s="358">
        <f t="shared" si="295"/>
        <v>0</v>
      </c>
      <c r="I2253" s="157"/>
      <c r="J2253" s="39"/>
      <c r="K2253" s="39"/>
      <c r="L2253" s="39"/>
      <c r="M2253" s="39"/>
    </row>
    <row r="2254" spans="1:13" ht="45" customHeight="1" x14ac:dyDescent="0.2">
      <c r="A2254" s="1050"/>
      <c r="B2254" s="1586"/>
      <c r="C2254" s="330" t="s">
        <v>2</v>
      </c>
      <c r="D2254" s="356">
        <f t="shared" si="297"/>
        <v>706.1099999999999</v>
      </c>
      <c r="E2254" s="356">
        <f>E2259+E2264+E2269+E2274</f>
        <v>706.1099999999999</v>
      </c>
      <c r="F2254" s="357">
        <f>E2254/D2254*100</f>
        <v>100</v>
      </c>
      <c r="G2254" s="53"/>
      <c r="H2254" s="358">
        <f t="shared" si="295"/>
        <v>706.1099999999999</v>
      </c>
      <c r="I2254" s="547"/>
      <c r="J2254" s="39"/>
      <c r="K2254" s="39"/>
      <c r="L2254" s="39"/>
      <c r="M2254" s="39"/>
    </row>
    <row r="2255" spans="1:13" ht="48" customHeight="1" x14ac:dyDescent="0.2">
      <c r="A2255" s="1050"/>
      <c r="B2255" s="1586"/>
      <c r="C2255" s="330" t="s">
        <v>1224</v>
      </c>
      <c r="D2255" s="356">
        <f t="shared" si="297"/>
        <v>2691.3</v>
      </c>
      <c r="E2255" s="356">
        <f>E2260</f>
        <v>2237.9</v>
      </c>
      <c r="F2255" s="357">
        <f>E2255/D2255*100</f>
        <v>83.153123026046899</v>
      </c>
      <c r="G2255" s="61"/>
      <c r="H2255" s="358">
        <f t="shared" si="295"/>
        <v>2237.9</v>
      </c>
      <c r="I2255" s="547"/>
      <c r="J2255" s="39"/>
      <c r="K2255" s="39"/>
      <c r="L2255" s="39"/>
      <c r="M2255" s="39"/>
    </row>
    <row r="2256" spans="1:13" ht="30" x14ac:dyDescent="0.2">
      <c r="A2256" s="1051"/>
      <c r="B2256" s="1601"/>
      <c r="C2256" s="330" t="s">
        <v>268</v>
      </c>
      <c r="D2256" s="356">
        <v>0</v>
      </c>
      <c r="E2256" s="356">
        <v>0</v>
      </c>
      <c r="F2256" s="357">
        <v>0</v>
      </c>
      <c r="G2256" s="53"/>
      <c r="H2256" s="358">
        <f t="shared" si="295"/>
        <v>0</v>
      </c>
      <c r="I2256" s="157"/>
      <c r="J2256" s="39"/>
      <c r="K2256" s="39"/>
      <c r="L2256" s="39"/>
      <c r="M2256" s="39"/>
    </row>
    <row r="2257" spans="1:13" ht="29.25" customHeight="1" x14ac:dyDescent="0.2">
      <c r="A2257" s="1328" t="s">
        <v>12</v>
      </c>
      <c r="B2257" s="1576" t="s">
        <v>494</v>
      </c>
      <c r="C2257" s="324" t="s">
        <v>267</v>
      </c>
      <c r="D2257" s="356">
        <f>D2258+D2259+D2260+D2261</f>
        <v>3292.36</v>
      </c>
      <c r="E2257" s="356">
        <f>E2258+E2259+E2260+E2261</f>
        <v>2838.96</v>
      </c>
      <c r="F2257" s="357">
        <f>E2257/D2257*100</f>
        <v>86.228723468879465</v>
      </c>
      <c r="G2257" s="1587" t="s">
        <v>1255</v>
      </c>
      <c r="H2257" s="358">
        <f>E2257</f>
        <v>2838.96</v>
      </c>
      <c r="I2257" s="1323" t="s">
        <v>1661</v>
      </c>
      <c r="J2257" s="39"/>
      <c r="K2257" s="39"/>
      <c r="L2257" s="39"/>
      <c r="M2257" s="39"/>
    </row>
    <row r="2258" spans="1:13" ht="45" x14ac:dyDescent="0.2">
      <c r="A2258" s="1328"/>
      <c r="B2258" s="1576"/>
      <c r="C2258" s="327" t="s">
        <v>210</v>
      </c>
      <c r="D2258" s="356">
        <v>0</v>
      </c>
      <c r="E2258" s="356">
        <v>0</v>
      </c>
      <c r="F2258" s="357">
        <v>0</v>
      </c>
      <c r="G2258" s="1588"/>
      <c r="H2258" s="358">
        <v>0</v>
      </c>
      <c r="I2258" s="1324"/>
      <c r="J2258" s="39"/>
      <c r="K2258" s="39"/>
      <c r="L2258" s="39"/>
      <c r="M2258" s="39"/>
    </row>
    <row r="2259" spans="1:13" ht="60" customHeight="1" x14ac:dyDescent="0.2">
      <c r="A2259" s="1328"/>
      <c r="B2259" s="1576"/>
      <c r="C2259" s="330" t="s">
        <v>2</v>
      </c>
      <c r="D2259" s="356">
        <v>601.05999999999995</v>
      </c>
      <c r="E2259" s="356">
        <v>601.05999999999995</v>
      </c>
      <c r="F2259" s="357">
        <f>E2259/D2259*100</f>
        <v>100</v>
      </c>
      <c r="G2259" s="1588"/>
      <c r="H2259" s="358">
        <f>E2259</f>
        <v>601.05999999999995</v>
      </c>
      <c r="I2259" s="1324"/>
      <c r="J2259" s="39"/>
      <c r="K2259" s="39"/>
      <c r="L2259" s="39"/>
      <c r="M2259" s="39"/>
    </row>
    <row r="2260" spans="1:13" ht="56.25" customHeight="1" x14ac:dyDescent="0.2">
      <c r="A2260" s="1328"/>
      <c r="B2260" s="1576"/>
      <c r="C2260" s="330" t="s">
        <v>1224</v>
      </c>
      <c r="D2260" s="356">
        <v>2691.3</v>
      </c>
      <c r="E2260" s="325">
        <v>2237.9</v>
      </c>
      <c r="F2260" s="357">
        <f>E2260/D2260*100</f>
        <v>83.153123026046899</v>
      </c>
      <c r="G2260" s="1588"/>
      <c r="H2260" s="358">
        <f>E2260</f>
        <v>2237.9</v>
      </c>
      <c r="I2260" s="1324"/>
      <c r="J2260" s="39"/>
      <c r="K2260" s="39"/>
      <c r="L2260" s="39"/>
      <c r="M2260" s="39"/>
    </row>
    <row r="2261" spans="1:13" ht="92.25" customHeight="1" x14ac:dyDescent="0.2">
      <c r="A2261" s="1328"/>
      <c r="B2261" s="1576"/>
      <c r="C2261" s="330" t="s">
        <v>268</v>
      </c>
      <c r="D2261" s="356">
        <v>0</v>
      </c>
      <c r="E2261" s="356">
        <v>0</v>
      </c>
      <c r="F2261" s="357">
        <v>0</v>
      </c>
      <c r="G2261" s="1589"/>
      <c r="H2261" s="358">
        <v>0</v>
      </c>
      <c r="I2261" s="1325"/>
      <c r="J2261" s="39"/>
      <c r="K2261" s="39"/>
      <c r="L2261" s="39"/>
      <c r="M2261" s="39"/>
    </row>
    <row r="2262" spans="1:13" ht="39" customHeight="1" x14ac:dyDescent="0.2">
      <c r="A2262" s="1328" t="s">
        <v>100</v>
      </c>
      <c r="B2262" s="1576" t="s">
        <v>495</v>
      </c>
      <c r="C2262" s="324" t="s">
        <v>267</v>
      </c>
      <c r="D2262" s="356">
        <f>D2263+D2264+D2265+D2266</f>
        <v>38.54</v>
      </c>
      <c r="E2262" s="356">
        <f>E2263+E2264+E2265+E2266</f>
        <v>38.54</v>
      </c>
      <c r="F2262" s="357">
        <f>E2262/D2262*100</f>
        <v>100</v>
      </c>
      <c r="G2262" s="1587" t="s">
        <v>1662</v>
      </c>
      <c r="H2262" s="358">
        <f>H2263+H2264+H2265+H2266</f>
        <v>38.54</v>
      </c>
      <c r="I2262" s="1323" t="s">
        <v>1412</v>
      </c>
      <c r="J2262" s="39"/>
      <c r="K2262" s="39"/>
      <c r="L2262" s="39"/>
      <c r="M2262" s="39"/>
    </row>
    <row r="2263" spans="1:13" ht="45" x14ac:dyDescent="0.2">
      <c r="A2263" s="1328"/>
      <c r="B2263" s="1576"/>
      <c r="C2263" s="327" t="s">
        <v>210</v>
      </c>
      <c r="D2263" s="356">
        <v>0</v>
      </c>
      <c r="E2263" s="356">
        <v>0</v>
      </c>
      <c r="F2263" s="359">
        <v>0</v>
      </c>
      <c r="G2263" s="1588"/>
      <c r="H2263" s="358">
        <v>0</v>
      </c>
      <c r="I2263" s="1324"/>
      <c r="J2263" s="39"/>
      <c r="K2263" s="39"/>
      <c r="L2263" s="39"/>
      <c r="M2263" s="39"/>
    </row>
    <row r="2264" spans="1:13" ht="72.75" customHeight="1" x14ac:dyDescent="0.2">
      <c r="A2264" s="1328"/>
      <c r="B2264" s="1576"/>
      <c r="C2264" s="330" t="s">
        <v>2</v>
      </c>
      <c r="D2264" s="356">
        <v>38.54</v>
      </c>
      <c r="E2264" s="360">
        <v>38.54</v>
      </c>
      <c r="F2264" s="361">
        <f>E2264/D2264*100</f>
        <v>100</v>
      </c>
      <c r="G2264" s="1588"/>
      <c r="H2264" s="358">
        <f>E2264</f>
        <v>38.54</v>
      </c>
      <c r="I2264" s="1324"/>
      <c r="J2264" s="39"/>
      <c r="K2264" s="39"/>
      <c r="L2264" s="39"/>
      <c r="M2264" s="39"/>
    </row>
    <row r="2265" spans="1:13" ht="51.75" customHeight="1" x14ac:dyDescent="0.2">
      <c r="A2265" s="1328"/>
      <c r="B2265" s="1576"/>
      <c r="C2265" s="330" t="s">
        <v>1224</v>
      </c>
      <c r="D2265" s="356">
        <v>0</v>
      </c>
      <c r="E2265" s="360">
        <v>0</v>
      </c>
      <c r="F2265" s="361">
        <v>0</v>
      </c>
      <c r="G2265" s="1588"/>
      <c r="H2265" s="358">
        <v>0</v>
      </c>
      <c r="I2265" s="1324"/>
      <c r="J2265" s="39"/>
      <c r="K2265" s="39"/>
      <c r="L2265" s="39"/>
      <c r="M2265" s="39"/>
    </row>
    <row r="2266" spans="1:13" ht="30" x14ac:dyDescent="0.2">
      <c r="A2266" s="1328"/>
      <c r="B2266" s="1576"/>
      <c r="C2266" s="330" t="s">
        <v>268</v>
      </c>
      <c r="D2266" s="356">
        <v>0</v>
      </c>
      <c r="E2266" s="356">
        <v>0</v>
      </c>
      <c r="F2266" s="363">
        <v>0</v>
      </c>
      <c r="G2266" s="1589"/>
      <c r="H2266" s="358">
        <v>0</v>
      </c>
      <c r="I2266" s="1325"/>
      <c r="J2266" s="39"/>
      <c r="K2266" s="39"/>
      <c r="L2266" s="39"/>
      <c r="M2266" s="39"/>
    </row>
    <row r="2267" spans="1:13" ht="35.25" customHeight="1" x14ac:dyDescent="0.2">
      <c r="A2267" s="1328" t="s">
        <v>101</v>
      </c>
      <c r="B2267" s="1576" t="s">
        <v>496</v>
      </c>
      <c r="C2267" s="324" t="s">
        <v>267</v>
      </c>
      <c r="D2267" s="356">
        <f>D2268+D2269+D2270+D2271</f>
        <v>5.0999999999999996</v>
      </c>
      <c r="E2267" s="356">
        <f>E2268+E2269+E2270+E2271</f>
        <v>5.0999999999999996</v>
      </c>
      <c r="F2267" s="357">
        <f>E2267/D2267*100</f>
        <v>100</v>
      </c>
      <c r="G2267" s="1545" t="s">
        <v>949</v>
      </c>
      <c r="H2267" s="358">
        <f>H2268+H2269+H2270+H2271</f>
        <v>5.0999999999999996</v>
      </c>
      <c r="I2267" s="1323" t="s">
        <v>1412</v>
      </c>
      <c r="J2267" s="39"/>
      <c r="K2267" s="39"/>
      <c r="L2267" s="39"/>
      <c r="M2267" s="39"/>
    </row>
    <row r="2268" spans="1:13" ht="45" x14ac:dyDescent="0.2">
      <c r="A2268" s="1328"/>
      <c r="B2268" s="1576"/>
      <c r="C2268" s="327" t="s">
        <v>210</v>
      </c>
      <c r="D2268" s="356">
        <v>0</v>
      </c>
      <c r="E2268" s="356">
        <v>0</v>
      </c>
      <c r="F2268" s="357">
        <v>0</v>
      </c>
      <c r="G2268" s="1605"/>
      <c r="H2268" s="358">
        <v>0</v>
      </c>
      <c r="I2268" s="1324"/>
      <c r="J2268" s="39"/>
      <c r="K2268" s="39"/>
      <c r="L2268" s="39"/>
      <c r="M2268" s="39"/>
    </row>
    <row r="2269" spans="1:13" ht="45" customHeight="1" x14ac:dyDescent="0.2">
      <c r="A2269" s="1328"/>
      <c r="B2269" s="1576"/>
      <c r="C2269" s="330" t="s">
        <v>2</v>
      </c>
      <c r="D2269" s="356">
        <v>5.0999999999999996</v>
      </c>
      <c r="E2269" s="356">
        <v>5.0999999999999996</v>
      </c>
      <c r="F2269" s="357">
        <f>E2269/D2269*100</f>
        <v>100</v>
      </c>
      <c r="G2269" s="1605"/>
      <c r="H2269" s="358">
        <f>E2269</f>
        <v>5.0999999999999996</v>
      </c>
      <c r="I2269" s="1324"/>
      <c r="J2269" s="39"/>
      <c r="K2269" s="39"/>
      <c r="L2269" s="39"/>
      <c r="M2269" s="39"/>
    </row>
    <row r="2270" spans="1:13" ht="51" customHeight="1" x14ac:dyDescent="0.2">
      <c r="A2270" s="1328"/>
      <c r="B2270" s="1576"/>
      <c r="C2270" s="330" t="s">
        <v>1224</v>
      </c>
      <c r="D2270" s="356">
        <v>0</v>
      </c>
      <c r="E2270" s="356">
        <v>0</v>
      </c>
      <c r="F2270" s="357">
        <v>0</v>
      </c>
      <c r="G2270" s="1605"/>
      <c r="H2270" s="358">
        <v>0</v>
      </c>
      <c r="I2270" s="1324"/>
      <c r="J2270" s="39"/>
      <c r="K2270" s="39"/>
      <c r="L2270" s="39"/>
      <c r="M2270" s="39"/>
    </row>
    <row r="2271" spans="1:13" ht="30" x14ac:dyDescent="0.2">
      <c r="A2271" s="1328"/>
      <c r="B2271" s="1576"/>
      <c r="C2271" s="330" t="s">
        <v>268</v>
      </c>
      <c r="D2271" s="356">
        <v>0</v>
      </c>
      <c r="E2271" s="356">
        <v>0</v>
      </c>
      <c r="F2271" s="359">
        <v>0</v>
      </c>
      <c r="G2271" s="1546"/>
      <c r="H2271" s="358">
        <v>0</v>
      </c>
      <c r="I2271" s="1325"/>
      <c r="J2271" s="39"/>
      <c r="K2271" s="39"/>
      <c r="L2271" s="39"/>
      <c r="M2271" s="39"/>
    </row>
    <row r="2272" spans="1:13" ht="84" customHeight="1" x14ac:dyDescent="0.2">
      <c r="A2272" s="1328" t="s">
        <v>102</v>
      </c>
      <c r="B2272" s="1576" t="s">
        <v>497</v>
      </c>
      <c r="C2272" s="324" t="s">
        <v>267</v>
      </c>
      <c r="D2272" s="356">
        <f>D2273+D2274+D2275+D2276</f>
        <v>61.41</v>
      </c>
      <c r="E2272" s="360">
        <f>E2273+E2274+E2275+E2276</f>
        <v>61.41</v>
      </c>
      <c r="F2272" s="644">
        <f>E2272/D2272*100</f>
        <v>100</v>
      </c>
      <c r="G2272" s="1578" t="s">
        <v>1256</v>
      </c>
      <c r="H2272" s="358">
        <f>H2273+H2274+H2275+H2276</f>
        <v>61.41</v>
      </c>
      <c r="I2272" s="1323" t="s">
        <v>1412</v>
      </c>
      <c r="J2272" s="39"/>
      <c r="K2272" s="39"/>
      <c r="L2272" s="39"/>
      <c r="M2272" s="39"/>
    </row>
    <row r="2273" spans="1:13" ht="89.25" customHeight="1" x14ac:dyDescent="0.2">
      <c r="A2273" s="1328"/>
      <c r="B2273" s="1576"/>
      <c r="C2273" s="327" t="s">
        <v>210</v>
      </c>
      <c r="D2273" s="356">
        <v>0</v>
      </c>
      <c r="E2273" s="360">
        <v>0</v>
      </c>
      <c r="F2273" s="645">
        <v>0</v>
      </c>
      <c r="G2273" s="1579"/>
      <c r="H2273" s="358">
        <v>0</v>
      </c>
      <c r="I2273" s="1324"/>
      <c r="J2273" s="39"/>
      <c r="K2273" s="39"/>
      <c r="L2273" s="39"/>
      <c r="M2273" s="39"/>
    </row>
    <row r="2274" spans="1:13" ht="96.75" customHeight="1" x14ac:dyDescent="0.2">
      <c r="A2274" s="1328"/>
      <c r="B2274" s="1576"/>
      <c r="C2274" s="330" t="s">
        <v>2</v>
      </c>
      <c r="D2274" s="356">
        <v>61.41</v>
      </c>
      <c r="E2274" s="360">
        <v>61.41</v>
      </c>
      <c r="F2274" s="645">
        <f>E2274/D2274*100</f>
        <v>100</v>
      </c>
      <c r="G2274" s="1579"/>
      <c r="H2274" s="358">
        <f>E2274</f>
        <v>61.41</v>
      </c>
      <c r="I2274" s="1324"/>
      <c r="J2274" s="39"/>
      <c r="K2274" s="39"/>
      <c r="L2274" s="39"/>
      <c r="M2274" s="39"/>
    </row>
    <row r="2275" spans="1:13" ht="86.25" customHeight="1" x14ac:dyDescent="0.2">
      <c r="A2275" s="1328"/>
      <c r="B2275" s="1576"/>
      <c r="C2275" s="330" t="s">
        <v>1224</v>
      </c>
      <c r="D2275" s="356">
        <v>0</v>
      </c>
      <c r="E2275" s="360">
        <v>0</v>
      </c>
      <c r="F2275" s="646">
        <v>0</v>
      </c>
      <c r="G2275" s="1579"/>
      <c r="H2275" s="358">
        <v>0</v>
      </c>
      <c r="I2275" s="1324"/>
      <c r="J2275" s="39"/>
      <c r="K2275" s="39"/>
      <c r="L2275" s="39"/>
      <c r="M2275" s="39"/>
    </row>
    <row r="2276" spans="1:13" ht="120" customHeight="1" x14ac:dyDescent="0.2">
      <c r="A2276" s="1328"/>
      <c r="B2276" s="1576"/>
      <c r="C2276" s="330" t="s">
        <v>268</v>
      </c>
      <c r="D2276" s="356">
        <v>0</v>
      </c>
      <c r="E2276" s="360">
        <v>0</v>
      </c>
      <c r="F2276" s="361">
        <v>0</v>
      </c>
      <c r="G2276" s="1580"/>
      <c r="H2276" s="358">
        <v>0</v>
      </c>
      <c r="I2276" s="1325"/>
      <c r="J2276" s="39"/>
      <c r="K2276" s="39"/>
      <c r="L2276" s="39"/>
      <c r="M2276" s="39"/>
    </row>
    <row r="2277" spans="1:13" ht="15" customHeight="1" x14ac:dyDescent="0.2">
      <c r="A2277" s="1049" t="s">
        <v>14</v>
      </c>
      <c r="B2277" s="1585" t="s">
        <v>498</v>
      </c>
      <c r="C2277" s="324" t="s">
        <v>267</v>
      </c>
      <c r="D2277" s="356">
        <f>D2278+D2279+D2280+D2281</f>
        <v>1334.5800000000002</v>
      </c>
      <c r="E2277" s="356">
        <f>E2278+E2279+E2280+E2281</f>
        <v>1334.5800000000002</v>
      </c>
      <c r="F2277" s="363">
        <f>E2277/D2277*100</f>
        <v>100</v>
      </c>
      <c r="G2277" s="53"/>
      <c r="H2277" s="358">
        <f t="shared" ref="H2277:H2297" si="298">E2277</f>
        <v>1334.5800000000002</v>
      </c>
      <c r="I2277" s="157"/>
      <c r="J2277" s="39"/>
      <c r="K2277" s="39"/>
      <c r="L2277" s="39"/>
      <c r="M2277" s="39"/>
    </row>
    <row r="2278" spans="1:13" ht="45" x14ac:dyDescent="0.2">
      <c r="A2278" s="1050"/>
      <c r="B2278" s="1586"/>
      <c r="C2278" s="327" t="s">
        <v>210</v>
      </c>
      <c r="D2278" s="356">
        <f t="shared" ref="D2278:E2281" si="299">D2283+D2288+D2293</f>
        <v>0</v>
      </c>
      <c r="E2278" s="356">
        <f t="shared" si="299"/>
        <v>0</v>
      </c>
      <c r="F2278" s="357">
        <v>0</v>
      </c>
      <c r="G2278" s="53"/>
      <c r="H2278" s="358">
        <f t="shared" si="298"/>
        <v>0</v>
      </c>
      <c r="I2278" s="157"/>
      <c r="J2278" s="39"/>
      <c r="K2278" s="39"/>
      <c r="L2278" s="39"/>
      <c r="M2278" s="39"/>
    </row>
    <row r="2279" spans="1:13" ht="45" customHeight="1" x14ac:dyDescent="0.2">
      <c r="A2279" s="1050"/>
      <c r="B2279" s="1586"/>
      <c r="C2279" s="330" t="s">
        <v>2</v>
      </c>
      <c r="D2279" s="356">
        <f t="shared" si="299"/>
        <v>1334.5800000000002</v>
      </c>
      <c r="E2279" s="356">
        <f>E2284+E2289+E2294</f>
        <v>1334.5800000000002</v>
      </c>
      <c r="F2279" s="357">
        <f>E2279/D2279*100</f>
        <v>100</v>
      </c>
      <c r="G2279" s="53"/>
      <c r="H2279" s="358">
        <f t="shared" si="298"/>
        <v>1334.5800000000002</v>
      </c>
      <c r="I2279" s="157"/>
      <c r="J2279" s="39"/>
      <c r="K2279" s="39"/>
      <c r="L2279" s="39"/>
      <c r="M2279" s="39"/>
    </row>
    <row r="2280" spans="1:13" ht="55.5" customHeight="1" x14ac:dyDescent="0.2">
      <c r="A2280" s="1050"/>
      <c r="B2280" s="1586"/>
      <c r="C2280" s="330" t="s">
        <v>1224</v>
      </c>
      <c r="D2280" s="356">
        <f t="shared" si="299"/>
        <v>0</v>
      </c>
      <c r="E2280" s="356">
        <f t="shared" si="299"/>
        <v>0</v>
      </c>
      <c r="F2280" s="357">
        <v>0</v>
      </c>
      <c r="G2280" s="53"/>
      <c r="H2280" s="358">
        <f t="shared" si="298"/>
        <v>0</v>
      </c>
      <c r="I2280" s="157"/>
      <c r="J2280" s="39"/>
      <c r="K2280" s="39"/>
      <c r="L2280" s="39"/>
      <c r="M2280" s="39"/>
    </row>
    <row r="2281" spans="1:13" ht="30" x14ac:dyDescent="0.2">
      <c r="A2281" s="1051"/>
      <c r="B2281" s="1601"/>
      <c r="C2281" s="330" t="s">
        <v>268</v>
      </c>
      <c r="D2281" s="356">
        <f t="shared" si="299"/>
        <v>0</v>
      </c>
      <c r="E2281" s="356">
        <f t="shared" si="299"/>
        <v>0</v>
      </c>
      <c r="F2281" s="357">
        <v>0</v>
      </c>
      <c r="G2281" s="53"/>
      <c r="H2281" s="358">
        <f t="shared" si="298"/>
        <v>0</v>
      </c>
      <c r="I2281" s="157"/>
      <c r="J2281" s="39"/>
      <c r="K2281" s="39"/>
      <c r="L2281" s="39"/>
      <c r="M2281" s="39"/>
    </row>
    <row r="2282" spans="1:13" ht="33" customHeight="1" x14ac:dyDescent="0.2">
      <c r="A2282" s="1049" t="s">
        <v>145</v>
      </c>
      <c r="B2282" s="1585" t="s">
        <v>499</v>
      </c>
      <c r="C2282" s="324" t="s">
        <v>267</v>
      </c>
      <c r="D2282" s="356">
        <f>SUM(D2283:D2286)</f>
        <v>1190.92</v>
      </c>
      <c r="E2282" s="356">
        <f>SUM(E2283:E2286)</f>
        <v>1190.92</v>
      </c>
      <c r="F2282" s="357">
        <f>E2282/D2282*100</f>
        <v>100</v>
      </c>
      <c r="G2282" s="1587" t="s">
        <v>1663</v>
      </c>
      <c r="H2282" s="358">
        <f t="shared" si="298"/>
        <v>1190.92</v>
      </c>
      <c r="I2282" s="1323" t="s">
        <v>1412</v>
      </c>
      <c r="J2282" s="39"/>
      <c r="K2282" s="39"/>
      <c r="L2282" s="39"/>
      <c r="M2282" s="39"/>
    </row>
    <row r="2283" spans="1:13" ht="45" x14ac:dyDescent="0.2">
      <c r="A2283" s="1050"/>
      <c r="B2283" s="1586"/>
      <c r="C2283" s="327" t="s">
        <v>210</v>
      </c>
      <c r="D2283" s="356">
        <v>0</v>
      </c>
      <c r="E2283" s="356">
        <v>0</v>
      </c>
      <c r="F2283" s="359">
        <v>0</v>
      </c>
      <c r="G2283" s="1588"/>
      <c r="H2283" s="358">
        <f t="shared" si="298"/>
        <v>0</v>
      </c>
      <c r="I2283" s="1324"/>
      <c r="J2283" s="39"/>
      <c r="K2283" s="39"/>
      <c r="L2283" s="39"/>
      <c r="M2283" s="39"/>
    </row>
    <row r="2284" spans="1:13" ht="60" customHeight="1" x14ac:dyDescent="0.2">
      <c r="A2284" s="1050"/>
      <c r="B2284" s="1586"/>
      <c r="C2284" s="330" t="s">
        <v>2</v>
      </c>
      <c r="D2284" s="356">
        <v>1190.92</v>
      </c>
      <c r="E2284" s="360">
        <v>1190.92</v>
      </c>
      <c r="F2284" s="361">
        <f>E2284/D2284*100</f>
        <v>100</v>
      </c>
      <c r="G2284" s="1588"/>
      <c r="H2284" s="358">
        <f t="shared" si="298"/>
        <v>1190.92</v>
      </c>
      <c r="I2284" s="1324"/>
      <c r="J2284" s="39"/>
      <c r="K2284" s="39"/>
      <c r="L2284" s="39"/>
      <c r="M2284" s="39"/>
    </row>
    <row r="2285" spans="1:13" ht="54.75" customHeight="1" x14ac:dyDescent="0.2">
      <c r="A2285" s="1050"/>
      <c r="B2285" s="1586"/>
      <c r="C2285" s="330" t="s">
        <v>1224</v>
      </c>
      <c r="D2285" s="356">
        <v>0</v>
      </c>
      <c r="E2285" s="360">
        <v>0</v>
      </c>
      <c r="F2285" s="361">
        <v>0</v>
      </c>
      <c r="G2285" s="1588"/>
      <c r="H2285" s="358">
        <f t="shared" si="298"/>
        <v>0</v>
      </c>
      <c r="I2285" s="1324"/>
      <c r="J2285" s="39"/>
      <c r="K2285" s="39"/>
      <c r="L2285" s="39"/>
      <c r="M2285" s="39"/>
    </row>
    <row r="2286" spans="1:13" ht="30" x14ac:dyDescent="0.2">
      <c r="A2286" s="1051"/>
      <c r="B2286" s="1601"/>
      <c r="C2286" s="330" t="s">
        <v>268</v>
      </c>
      <c r="D2286" s="356">
        <v>0</v>
      </c>
      <c r="E2286" s="356">
        <v>0</v>
      </c>
      <c r="F2286" s="363">
        <v>0</v>
      </c>
      <c r="G2286" s="1589"/>
      <c r="H2286" s="358">
        <f t="shared" si="298"/>
        <v>0</v>
      </c>
      <c r="I2286" s="1325"/>
      <c r="J2286" s="39"/>
      <c r="K2286" s="39"/>
      <c r="L2286" s="39"/>
      <c r="M2286" s="39"/>
    </row>
    <row r="2287" spans="1:13" ht="39" customHeight="1" x14ac:dyDescent="0.2">
      <c r="A2287" s="1049" t="s">
        <v>167</v>
      </c>
      <c r="B2287" s="1585" t="s">
        <v>500</v>
      </c>
      <c r="C2287" s="324" t="s">
        <v>267</v>
      </c>
      <c r="D2287" s="356">
        <f>SUM(D2288:D2291)</f>
        <v>35</v>
      </c>
      <c r="E2287" s="356">
        <f>SUM(E2288:E2291)</f>
        <v>35</v>
      </c>
      <c r="F2287" s="357">
        <v>0</v>
      </c>
      <c r="G2287" s="53"/>
      <c r="H2287" s="358">
        <f t="shared" si="298"/>
        <v>35</v>
      </c>
      <c r="I2287" s="1323" t="s">
        <v>1412</v>
      </c>
      <c r="J2287" s="39"/>
      <c r="K2287" s="39"/>
      <c r="L2287" s="39"/>
      <c r="M2287" s="39"/>
    </row>
    <row r="2288" spans="1:13" ht="45" x14ac:dyDescent="0.2">
      <c r="A2288" s="1050"/>
      <c r="B2288" s="1586"/>
      <c r="C2288" s="327" t="s">
        <v>210</v>
      </c>
      <c r="D2288" s="356">
        <v>0</v>
      </c>
      <c r="E2288" s="356">
        <v>0</v>
      </c>
      <c r="F2288" s="357">
        <v>0</v>
      </c>
      <c r="G2288" s="53"/>
      <c r="H2288" s="358">
        <f t="shared" si="298"/>
        <v>0</v>
      </c>
      <c r="I2288" s="1324"/>
      <c r="J2288" s="39"/>
      <c r="K2288" s="39"/>
      <c r="L2288" s="39"/>
      <c r="M2288" s="39"/>
    </row>
    <row r="2289" spans="1:13" ht="45" customHeight="1" x14ac:dyDescent="0.2">
      <c r="A2289" s="1050"/>
      <c r="B2289" s="1586"/>
      <c r="C2289" s="330" t="s">
        <v>2</v>
      </c>
      <c r="D2289" s="356">
        <v>35</v>
      </c>
      <c r="E2289" s="356">
        <v>35</v>
      </c>
      <c r="F2289" s="357">
        <f>E2289/D2289*100</f>
        <v>100</v>
      </c>
      <c r="G2289" s="365"/>
      <c r="H2289" s="358">
        <f t="shared" si="298"/>
        <v>35</v>
      </c>
      <c r="I2289" s="1324"/>
      <c r="J2289" s="39"/>
      <c r="K2289" s="39"/>
      <c r="L2289" s="39"/>
      <c r="M2289" s="39"/>
    </row>
    <row r="2290" spans="1:13" ht="45.75" customHeight="1" x14ac:dyDescent="0.2">
      <c r="A2290" s="1050"/>
      <c r="B2290" s="1586"/>
      <c r="C2290" s="330" t="s">
        <v>1224</v>
      </c>
      <c r="D2290" s="356">
        <v>0</v>
      </c>
      <c r="E2290" s="356">
        <v>0</v>
      </c>
      <c r="F2290" s="357">
        <v>0</v>
      </c>
      <c r="G2290" s="53"/>
      <c r="H2290" s="358">
        <f t="shared" si="298"/>
        <v>0</v>
      </c>
      <c r="I2290" s="1324"/>
      <c r="J2290" s="39"/>
      <c r="K2290" s="39"/>
      <c r="L2290" s="39"/>
      <c r="M2290" s="39"/>
    </row>
    <row r="2291" spans="1:13" ht="30" x14ac:dyDescent="0.2">
      <c r="A2291" s="1051"/>
      <c r="B2291" s="1601"/>
      <c r="C2291" s="330" t="s">
        <v>268</v>
      </c>
      <c r="D2291" s="356">
        <v>0</v>
      </c>
      <c r="E2291" s="356">
        <v>0</v>
      </c>
      <c r="F2291" s="357">
        <v>0</v>
      </c>
      <c r="G2291" s="53"/>
      <c r="H2291" s="358">
        <f t="shared" si="298"/>
        <v>0</v>
      </c>
      <c r="I2291" s="1325"/>
      <c r="J2291" s="39"/>
      <c r="K2291" s="39"/>
      <c r="L2291" s="39"/>
      <c r="M2291" s="39"/>
    </row>
    <row r="2292" spans="1:13" ht="15" customHeight="1" x14ac:dyDescent="0.2">
      <c r="A2292" s="1049" t="s">
        <v>169</v>
      </c>
      <c r="B2292" s="1585" t="s">
        <v>501</v>
      </c>
      <c r="C2292" s="324" t="s">
        <v>267</v>
      </c>
      <c r="D2292" s="356">
        <f>SUM(D2293:D2296)</f>
        <v>108.66</v>
      </c>
      <c r="E2292" s="356">
        <f>SUM(E2293:E2296)</f>
        <v>108.66</v>
      </c>
      <c r="F2292" s="357">
        <f>E2292/D2292*100</f>
        <v>100</v>
      </c>
      <c r="G2292" s="1587" t="s">
        <v>502</v>
      </c>
      <c r="H2292" s="358">
        <f t="shared" si="298"/>
        <v>108.66</v>
      </c>
      <c r="I2292" s="1323" t="s">
        <v>1412</v>
      </c>
      <c r="J2292" s="39"/>
      <c r="K2292" s="39"/>
      <c r="L2292" s="39"/>
      <c r="M2292" s="39"/>
    </row>
    <row r="2293" spans="1:13" ht="45" x14ac:dyDescent="0.2">
      <c r="A2293" s="1050"/>
      <c r="B2293" s="1586"/>
      <c r="C2293" s="327" t="s">
        <v>210</v>
      </c>
      <c r="D2293" s="356">
        <v>0</v>
      </c>
      <c r="E2293" s="356">
        <v>0</v>
      </c>
      <c r="F2293" s="357">
        <v>0</v>
      </c>
      <c r="G2293" s="1588"/>
      <c r="H2293" s="358">
        <f t="shared" si="298"/>
        <v>0</v>
      </c>
      <c r="I2293" s="1324"/>
      <c r="J2293" s="39"/>
      <c r="K2293" s="39"/>
      <c r="L2293" s="39"/>
      <c r="M2293" s="39"/>
    </row>
    <row r="2294" spans="1:13" ht="60" customHeight="1" x14ac:dyDescent="0.2">
      <c r="A2294" s="1050"/>
      <c r="B2294" s="1586"/>
      <c r="C2294" s="330" t="s">
        <v>2</v>
      </c>
      <c r="D2294" s="356">
        <v>108.66</v>
      </c>
      <c r="E2294" s="356">
        <v>108.66</v>
      </c>
      <c r="F2294" s="357">
        <f>E2294/D2294*100</f>
        <v>100</v>
      </c>
      <c r="G2294" s="1588"/>
      <c r="H2294" s="358">
        <f t="shared" si="298"/>
        <v>108.66</v>
      </c>
      <c r="I2294" s="1324"/>
      <c r="J2294" s="39"/>
      <c r="K2294" s="39"/>
      <c r="L2294" s="39"/>
      <c r="M2294" s="39"/>
    </row>
    <row r="2295" spans="1:13" ht="54" customHeight="1" x14ac:dyDescent="0.2">
      <c r="A2295" s="1050"/>
      <c r="B2295" s="1586"/>
      <c r="C2295" s="330" t="s">
        <v>1224</v>
      </c>
      <c r="D2295" s="356">
        <v>0</v>
      </c>
      <c r="E2295" s="356">
        <v>0</v>
      </c>
      <c r="F2295" s="357">
        <v>0</v>
      </c>
      <c r="G2295" s="1588"/>
      <c r="H2295" s="358">
        <f t="shared" si="298"/>
        <v>0</v>
      </c>
      <c r="I2295" s="1324"/>
      <c r="J2295" s="39"/>
      <c r="K2295" s="39"/>
      <c r="L2295" s="39"/>
      <c r="M2295" s="39"/>
    </row>
    <row r="2296" spans="1:13" ht="30" x14ac:dyDescent="0.2">
      <c r="A2296" s="1051"/>
      <c r="B2296" s="1601"/>
      <c r="C2296" s="330" t="s">
        <v>268</v>
      </c>
      <c r="D2296" s="356">
        <v>0</v>
      </c>
      <c r="E2296" s="356">
        <v>0</v>
      </c>
      <c r="F2296" s="357">
        <v>0</v>
      </c>
      <c r="G2296" s="1589"/>
      <c r="H2296" s="358">
        <f t="shared" si="298"/>
        <v>0</v>
      </c>
      <c r="I2296" s="1325"/>
      <c r="J2296" s="39"/>
      <c r="K2296" s="39"/>
      <c r="L2296" s="39"/>
      <c r="M2296" s="39"/>
    </row>
    <row r="2297" spans="1:13" ht="15" customHeight="1" x14ac:dyDescent="0.2">
      <c r="A2297" s="1049" t="s">
        <v>171</v>
      </c>
      <c r="B2297" s="1585" t="s">
        <v>503</v>
      </c>
      <c r="C2297" s="324" t="s">
        <v>267</v>
      </c>
      <c r="D2297" s="356">
        <f>SUM(D2298:D2301)</f>
        <v>502.8</v>
      </c>
      <c r="E2297" s="356">
        <f>SUM(E2298:E2301)</f>
        <v>502.8</v>
      </c>
      <c r="F2297" s="357">
        <f>E2297/D2297*100</f>
        <v>100</v>
      </c>
      <c r="G2297" s="53"/>
      <c r="H2297" s="358">
        <f t="shared" si="298"/>
        <v>502.8</v>
      </c>
      <c r="I2297" s="157"/>
      <c r="J2297" s="39"/>
      <c r="K2297" s="39"/>
      <c r="L2297" s="39"/>
      <c r="M2297" s="39"/>
    </row>
    <row r="2298" spans="1:13" ht="45" x14ac:dyDescent="0.2">
      <c r="A2298" s="1050"/>
      <c r="B2298" s="1586"/>
      <c r="C2298" s="327" t="s">
        <v>210</v>
      </c>
      <c r="D2298" s="356">
        <f>D2303+D2308+D2313</f>
        <v>0</v>
      </c>
      <c r="E2298" s="356">
        <f>E2303+E2308+E2313</f>
        <v>0</v>
      </c>
      <c r="F2298" s="357">
        <v>0</v>
      </c>
      <c r="G2298" s="53"/>
      <c r="H2298" s="358">
        <v>0</v>
      </c>
      <c r="I2298" s="157"/>
      <c r="J2298" s="39"/>
      <c r="K2298" s="39"/>
      <c r="L2298" s="39"/>
      <c r="M2298" s="39"/>
    </row>
    <row r="2299" spans="1:13" ht="45" customHeight="1" x14ac:dyDescent="0.2">
      <c r="A2299" s="1050"/>
      <c r="B2299" s="1586"/>
      <c r="C2299" s="330" t="s">
        <v>2</v>
      </c>
      <c r="D2299" s="356">
        <f>D2304+D2309+D2314</f>
        <v>502.8</v>
      </c>
      <c r="E2299" s="356">
        <f>E2304+E2309+E2314</f>
        <v>502.8</v>
      </c>
      <c r="F2299" s="357">
        <f>E2299/D2299*100</f>
        <v>100</v>
      </c>
      <c r="G2299" s="53"/>
      <c r="H2299" s="358">
        <f>E2299</f>
        <v>502.8</v>
      </c>
      <c r="I2299" s="157"/>
      <c r="J2299" s="39"/>
      <c r="K2299" s="39"/>
      <c r="L2299" s="39"/>
      <c r="M2299" s="39"/>
    </row>
    <row r="2300" spans="1:13" ht="52.5" customHeight="1" x14ac:dyDescent="0.2">
      <c r="A2300" s="1050"/>
      <c r="B2300" s="1586"/>
      <c r="C2300" s="330" t="s">
        <v>1224</v>
      </c>
      <c r="D2300" s="356">
        <f>D2305+D2315</f>
        <v>0</v>
      </c>
      <c r="E2300" s="356">
        <f>E2305+E2315</f>
        <v>0</v>
      </c>
      <c r="F2300" s="357">
        <v>0</v>
      </c>
      <c r="G2300" s="53"/>
      <c r="H2300" s="358">
        <v>0</v>
      </c>
      <c r="I2300" s="157"/>
      <c r="J2300" s="39"/>
      <c r="K2300" s="39"/>
      <c r="L2300" s="39"/>
      <c r="M2300" s="39"/>
    </row>
    <row r="2301" spans="1:13" ht="30" x14ac:dyDescent="0.2">
      <c r="A2301" s="1051"/>
      <c r="B2301" s="1601"/>
      <c r="C2301" s="330" t="s">
        <v>268</v>
      </c>
      <c r="D2301" s="356">
        <f>D2306+D2310+D2316</f>
        <v>0</v>
      </c>
      <c r="E2301" s="356">
        <f>E2306+E2310+E2316</f>
        <v>0</v>
      </c>
      <c r="F2301" s="357">
        <v>0</v>
      </c>
      <c r="G2301" s="53"/>
      <c r="H2301" s="358">
        <v>0</v>
      </c>
      <c r="I2301" s="157"/>
      <c r="J2301" s="39"/>
      <c r="K2301" s="39"/>
      <c r="L2301" s="39"/>
      <c r="M2301" s="39"/>
    </row>
    <row r="2302" spans="1:13" ht="42.75" customHeight="1" x14ac:dyDescent="0.2">
      <c r="A2302" s="1328" t="s">
        <v>173</v>
      </c>
      <c r="B2302" s="1576" t="s">
        <v>504</v>
      </c>
      <c r="C2302" s="324" t="s">
        <v>267</v>
      </c>
      <c r="D2302" s="356">
        <f>D2303+D2304+D2305+D2306</f>
        <v>352.8</v>
      </c>
      <c r="E2302" s="356">
        <f>E2303+E2304+E2305+E2306</f>
        <v>352.8</v>
      </c>
      <c r="F2302" s="357">
        <f>E2302/D2302*100</f>
        <v>100</v>
      </c>
      <c r="G2302" s="1587" t="s">
        <v>1664</v>
      </c>
      <c r="H2302" s="358">
        <f>H2303+H2304+H2305+H2306</f>
        <v>352.8</v>
      </c>
      <c r="I2302" s="1323" t="s">
        <v>1282</v>
      </c>
      <c r="J2302" s="39"/>
      <c r="K2302" s="39"/>
      <c r="L2302" s="39"/>
      <c r="M2302" s="39"/>
    </row>
    <row r="2303" spans="1:13" ht="45" x14ac:dyDescent="0.2">
      <c r="A2303" s="1328"/>
      <c r="B2303" s="1576"/>
      <c r="C2303" s="327" t="s">
        <v>210</v>
      </c>
      <c r="D2303" s="356">
        <v>0</v>
      </c>
      <c r="E2303" s="356">
        <v>0</v>
      </c>
      <c r="F2303" s="357">
        <v>0</v>
      </c>
      <c r="G2303" s="1588"/>
      <c r="H2303" s="358">
        <v>0</v>
      </c>
      <c r="I2303" s="1324"/>
      <c r="J2303" s="39"/>
      <c r="K2303" s="39"/>
      <c r="L2303" s="39"/>
      <c r="M2303" s="39"/>
    </row>
    <row r="2304" spans="1:13" ht="45" customHeight="1" x14ac:dyDescent="0.2">
      <c r="A2304" s="1328"/>
      <c r="B2304" s="1576"/>
      <c r="C2304" s="330" t="s">
        <v>2</v>
      </c>
      <c r="D2304" s="356">
        <v>352.8</v>
      </c>
      <c r="E2304" s="356">
        <v>352.8</v>
      </c>
      <c r="F2304" s="357">
        <f>E2304/D2304*100</f>
        <v>100</v>
      </c>
      <c r="G2304" s="1588"/>
      <c r="H2304" s="358">
        <f>E2304</f>
        <v>352.8</v>
      </c>
      <c r="I2304" s="1324"/>
      <c r="J2304" s="39"/>
      <c r="K2304" s="39"/>
      <c r="L2304" s="39"/>
      <c r="M2304" s="39"/>
    </row>
    <row r="2305" spans="1:13" ht="50.25" customHeight="1" x14ac:dyDescent="0.2">
      <c r="A2305" s="1328"/>
      <c r="B2305" s="1576"/>
      <c r="C2305" s="330" t="s">
        <v>1224</v>
      </c>
      <c r="D2305" s="356">
        <v>0</v>
      </c>
      <c r="E2305" s="356">
        <v>0</v>
      </c>
      <c r="F2305" s="357">
        <v>0</v>
      </c>
      <c r="G2305" s="1588"/>
      <c r="H2305" s="358">
        <v>0</v>
      </c>
      <c r="I2305" s="1324"/>
      <c r="J2305" s="39"/>
      <c r="K2305" s="39"/>
      <c r="L2305" s="39"/>
      <c r="M2305" s="39"/>
    </row>
    <row r="2306" spans="1:13" ht="30" x14ac:dyDescent="0.2">
      <c r="A2306" s="1328"/>
      <c r="B2306" s="1576"/>
      <c r="C2306" s="330" t="s">
        <v>268</v>
      </c>
      <c r="D2306" s="356">
        <v>0</v>
      </c>
      <c r="E2306" s="356">
        <v>0</v>
      </c>
      <c r="F2306" s="357">
        <v>0</v>
      </c>
      <c r="G2306" s="1589"/>
      <c r="H2306" s="358">
        <v>0</v>
      </c>
      <c r="I2306" s="1325"/>
      <c r="J2306" s="39"/>
      <c r="K2306" s="39"/>
      <c r="L2306" s="39"/>
      <c r="M2306" s="39"/>
    </row>
    <row r="2307" spans="1:13" ht="37.5" customHeight="1" x14ac:dyDescent="0.2">
      <c r="A2307" s="1328" t="s">
        <v>488</v>
      </c>
      <c r="B2307" s="1576" t="s">
        <v>505</v>
      </c>
      <c r="C2307" s="324" t="s">
        <v>267</v>
      </c>
      <c r="D2307" s="356">
        <f>D2308+D2309+D2310+D2311</f>
        <v>150</v>
      </c>
      <c r="E2307" s="356">
        <f>E2308+E2309+E2310+E2311</f>
        <v>150</v>
      </c>
      <c r="F2307" s="357">
        <f>E2307/D2307*100</f>
        <v>100</v>
      </c>
      <c r="G2307" s="1587" t="s">
        <v>1665</v>
      </c>
      <c r="H2307" s="358">
        <f>H2308+H2309+H2310+H2311</f>
        <v>20</v>
      </c>
      <c r="I2307" s="1323" t="s">
        <v>1282</v>
      </c>
      <c r="J2307" s="39"/>
      <c r="K2307" s="39"/>
      <c r="L2307" s="39"/>
      <c r="M2307" s="39"/>
    </row>
    <row r="2308" spans="1:13" ht="45" x14ac:dyDescent="0.2">
      <c r="A2308" s="1328"/>
      <c r="B2308" s="1576"/>
      <c r="C2308" s="327" t="s">
        <v>210</v>
      </c>
      <c r="D2308" s="356">
        <v>0</v>
      </c>
      <c r="E2308" s="356">
        <v>0</v>
      </c>
      <c r="F2308" s="357">
        <v>0</v>
      </c>
      <c r="G2308" s="1588"/>
      <c r="H2308" s="358">
        <v>0</v>
      </c>
      <c r="I2308" s="1324"/>
      <c r="J2308" s="39"/>
      <c r="K2308" s="39"/>
      <c r="L2308" s="39"/>
      <c r="M2308" s="39"/>
    </row>
    <row r="2309" spans="1:13" ht="45" customHeight="1" x14ac:dyDescent="0.2">
      <c r="A2309" s="1328"/>
      <c r="B2309" s="1576"/>
      <c r="C2309" s="330" t="s">
        <v>2</v>
      </c>
      <c r="D2309" s="356">
        <v>150</v>
      </c>
      <c r="E2309" s="366">
        <v>150</v>
      </c>
      <c r="F2309" s="359">
        <f>E2309/D2309*100</f>
        <v>100</v>
      </c>
      <c r="G2309" s="1588"/>
      <c r="H2309" s="358">
        <v>20</v>
      </c>
      <c r="I2309" s="1324"/>
      <c r="J2309" s="39"/>
      <c r="K2309" s="39"/>
      <c r="L2309" s="39"/>
      <c r="M2309" s="39"/>
    </row>
    <row r="2310" spans="1:13" ht="47.25" customHeight="1" x14ac:dyDescent="0.2">
      <c r="A2310" s="1328"/>
      <c r="B2310" s="1576"/>
      <c r="C2310" s="330" t="s">
        <v>1224</v>
      </c>
      <c r="D2310" s="360">
        <v>0</v>
      </c>
      <c r="E2310" s="214">
        <v>0</v>
      </c>
      <c r="F2310" s="361">
        <v>0</v>
      </c>
      <c r="G2310" s="1588"/>
      <c r="H2310" s="358">
        <v>0</v>
      </c>
      <c r="I2310" s="1324"/>
      <c r="J2310" s="39"/>
      <c r="K2310" s="39"/>
      <c r="L2310" s="39"/>
      <c r="M2310" s="39"/>
    </row>
    <row r="2311" spans="1:13" ht="30" x14ac:dyDescent="0.2">
      <c r="A2311" s="1328"/>
      <c r="B2311" s="1576"/>
      <c r="C2311" s="330" t="s">
        <v>268</v>
      </c>
      <c r="D2311" s="356">
        <v>0</v>
      </c>
      <c r="E2311" s="367">
        <v>0</v>
      </c>
      <c r="F2311" s="363">
        <v>0</v>
      </c>
      <c r="G2311" s="1589"/>
      <c r="H2311" s="358">
        <v>0</v>
      </c>
      <c r="I2311" s="1325"/>
      <c r="J2311" s="39"/>
      <c r="K2311" s="39"/>
      <c r="L2311" s="39"/>
      <c r="M2311" s="39"/>
    </row>
    <row r="2312" spans="1:13" ht="15" customHeight="1" x14ac:dyDescent="0.2">
      <c r="A2312" s="1328" t="s">
        <v>490</v>
      </c>
      <c r="B2312" s="1576" t="s">
        <v>506</v>
      </c>
      <c r="C2312" s="324" t="s">
        <v>267</v>
      </c>
      <c r="D2312" s="356">
        <f>D2313+D2314+D2315+D2316</f>
        <v>0</v>
      </c>
      <c r="E2312" s="356">
        <v>0</v>
      </c>
      <c r="F2312" s="357">
        <v>0</v>
      </c>
      <c r="G2312" s="1587" t="s">
        <v>1666</v>
      </c>
      <c r="H2312" s="358">
        <f>H2313+H2314+H2315+H2316</f>
        <v>0</v>
      </c>
      <c r="I2312" s="157"/>
      <c r="J2312" s="39"/>
      <c r="K2312" s="39"/>
      <c r="L2312" s="39"/>
      <c r="M2312" s="39"/>
    </row>
    <row r="2313" spans="1:13" ht="45" x14ac:dyDescent="0.2">
      <c r="A2313" s="1328"/>
      <c r="B2313" s="1576"/>
      <c r="C2313" s="327" t="s">
        <v>210</v>
      </c>
      <c r="D2313" s="356">
        <v>0</v>
      </c>
      <c r="E2313" s="356">
        <v>0</v>
      </c>
      <c r="F2313" s="357">
        <v>0</v>
      </c>
      <c r="G2313" s="1588"/>
      <c r="H2313" s="358">
        <v>0</v>
      </c>
      <c r="I2313" s="157"/>
      <c r="J2313" s="39"/>
      <c r="K2313" s="39"/>
      <c r="L2313" s="39"/>
      <c r="M2313" s="39"/>
    </row>
    <row r="2314" spans="1:13" ht="45" customHeight="1" x14ac:dyDescent="0.2">
      <c r="A2314" s="1328"/>
      <c r="B2314" s="1576"/>
      <c r="C2314" s="330" t="s">
        <v>2</v>
      </c>
      <c r="D2314" s="356">
        <v>0</v>
      </c>
      <c r="E2314" s="356">
        <v>0</v>
      </c>
      <c r="F2314" s="357">
        <v>0</v>
      </c>
      <c r="G2314" s="1588"/>
      <c r="H2314" s="358">
        <f>E2314</f>
        <v>0</v>
      </c>
      <c r="I2314" s="157"/>
      <c r="J2314" s="39"/>
      <c r="K2314" s="39"/>
      <c r="L2314" s="39"/>
      <c r="M2314" s="39"/>
    </row>
    <row r="2315" spans="1:13" ht="48" customHeight="1" x14ac:dyDescent="0.2">
      <c r="A2315" s="1328"/>
      <c r="B2315" s="1576"/>
      <c r="C2315" s="330" t="s">
        <v>1224</v>
      </c>
      <c r="D2315" s="356">
        <v>0</v>
      </c>
      <c r="E2315" s="356">
        <v>0</v>
      </c>
      <c r="F2315" s="357">
        <v>0</v>
      </c>
      <c r="G2315" s="1588"/>
      <c r="H2315" s="358">
        <v>0</v>
      </c>
      <c r="I2315" s="157"/>
      <c r="J2315" s="39"/>
      <c r="K2315" s="39"/>
      <c r="L2315" s="39"/>
      <c r="M2315" s="39"/>
    </row>
    <row r="2316" spans="1:13" ht="30" x14ac:dyDescent="0.2">
      <c r="A2316" s="1328"/>
      <c r="B2316" s="1576"/>
      <c r="C2316" s="331" t="s">
        <v>268</v>
      </c>
      <c r="D2316" s="356">
        <v>0</v>
      </c>
      <c r="E2316" s="356">
        <v>0</v>
      </c>
      <c r="F2316" s="357">
        <v>0</v>
      </c>
      <c r="G2316" s="1589"/>
      <c r="H2316" s="358">
        <v>0</v>
      </c>
      <c r="I2316" s="157"/>
      <c r="J2316" s="39"/>
      <c r="K2316" s="39"/>
      <c r="L2316" s="39"/>
      <c r="M2316" s="39"/>
    </row>
    <row r="2317" spans="1:13" ht="15" customHeight="1" x14ac:dyDescent="0.2">
      <c r="A2317" s="1049">
        <v>2</v>
      </c>
      <c r="B2317" s="1602" t="s">
        <v>507</v>
      </c>
      <c r="C2317" s="324" t="s">
        <v>267</v>
      </c>
      <c r="D2317" s="368">
        <f>SUM(D2318:D2321)</f>
        <v>0</v>
      </c>
      <c r="E2317" s="356">
        <f>SUM(E2318:E2321)</f>
        <v>0</v>
      </c>
      <c r="F2317" s="357">
        <v>0</v>
      </c>
      <c r="G2317" s="53"/>
      <c r="H2317" s="358">
        <f t="shared" ref="H2317:H2341" si="300">E2317</f>
        <v>0</v>
      </c>
      <c r="I2317" s="763"/>
      <c r="J2317" s="39"/>
      <c r="K2317" s="39"/>
      <c r="L2317" s="39"/>
      <c r="M2317" s="39"/>
    </row>
    <row r="2318" spans="1:13" ht="45" x14ac:dyDescent="0.2">
      <c r="A2318" s="1050"/>
      <c r="B2318" s="1603"/>
      <c r="C2318" s="327" t="s">
        <v>210</v>
      </c>
      <c r="D2318" s="368">
        <v>0</v>
      </c>
      <c r="E2318" s="356">
        <f>E2323</f>
        <v>0</v>
      </c>
      <c r="F2318" s="357">
        <v>0</v>
      </c>
      <c r="G2318" s="53"/>
      <c r="H2318" s="358">
        <f t="shared" si="300"/>
        <v>0</v>
      </c>
      <c r="I2318" s="157"/>
      <c r="J2318" s="39"/>
      <c r="K2318" s="39"/>
      <c r="L2318" s="39"/>
      <c r="M2318" s="39"/>
    </row>
    <row r="2319" spans="1:13" ht="45" customHeight="1" x14ac:dyDescent="0.2">
      <c r="A2319" s="1050"/>
      <c r="B2319" s="1603"/>
      <c r="C2319" s="330" t="s">
        <v>2</v>
      </c>
      <c r="D2319" s="368">
        <v>0</v>
      </c>
      <c r="E2319" s="356">
        <f>E2324</f>
        <v>0</v>
      </c>
      <c r="F2319" s="357">
        <v>0</v>
      </c>
      <c r="G2319" s="53"/>
      <c r="H2319" s="358">
        <f t="shared" si="300"/>
        <v>0</v>
      </c>
      <c r="I2319" s="157"/>
      <c r="J2319" s="39"/>
      <c r="K2319" s="39"/>
      <c r="L2319" s="39"/>
      <c r="M2319" s="39"/>
    </row>
    <row r="2320" spans="1:13" ht="51" customHeight="1" x14ac:dyDescent="0.2">
      <c r="A2320" s="1050"/>
      <c r="B2320" s="1603"/>
      <c r="C2320" s="330" t="s">
        <v>1224</v>
      </c>
      <c r="D2320" s="368">
        <v>0</v>
      </c>
      <c r="E2320" s="356">
        <f>E2325</f>
        <v>0</v>
      </c>
      <c r="F2320" s="357">
        <v>0</v>
      </c>
      <c r="G2320" s="53"/>
      <c r="H2320" s="358">
        <f t="shared" si="300"/>
        <v>0</v>
      </c>
      <c r="I2320" s="157"/>
      <c r="J2320" s="39"/>
      <c r="K2320" s="39"/>
      <c r="L2320" s="39"/>
      <c r="M2320" s="39"/>
    </row>
    <row r="2321" spans="1:13" ht="30" x14ac:dyDescent="0.2">
      <c r="A2321" s="1051"/>
      <c r="B2321" s="1583"/>
      <c r="C2321" s="331" t="s">
        <v>268</v>
      </c>
      <c r="D2321" s="368">
        <v>0</v>
      </c>
      <c r="E2321" s="356">
        <f>E2326</f>
        <v>0</v>
      </c>
      <c r="F2321" s="357">
        <v>0</v>
      </c>
      <c r="G2321" s="53"/>
      <c r="H2321" s="358">
        <f t="shared" si="300"/>
        <v>0</v>
      </c>
      <c r="I2321" s="157"/>
      <c r="J2321" s="39"/>
      <c r="K2321" s="39"/>
      <c r="L2321" s="39"/>
      <c r="M2321" s="39"/>
    </row>
    <row r="2322" spans="1:13" ht="15" customHeight="1" x14ac:dyDescent="0.2">
      <c r="A2322" s="1049" t="s">
        <v>17</v>
      </c>
      <c r="B2322" s="1585" t="s">
        <v>508</v>
      </c>
      <c r="C2322" s="324" t="s">
        <v>267</v>
      </c>
      <c r="D2322" s="368">
        <f>SUM(D2323:D2326)</f>
        <v>0</v>
      </c>
      <c r="E2322" s="368">
        <f>SUM(E2323:E2326)</f>
        <v>0</v>
      </c>
      <c r="F2322" s="357">
        <v>0</v>
      </c>
      <c r="G2322" s="53"/>
      <c r="H2322" s="358">
        <f t="shared" si="300"/>
        <v>0</v>
      </c>
      <c r="I2322" s="157"/>
      <c r="J2322" s="39"/>
      <c r="K2322" s="39"/>
      <c r="L2322" s="39"/>
      <c r="M2322" s="39"/>
    </row>
    <row r="2323" spans="1:13" ht="45" x14ac:dyDescent="0.2">
      <c r="A2323" s="1050"/>
      <c r="B2323" s="1586"/>
      <c r="C2323" s="327" t="s">
        <v>210</v>
      </c>
      <c r="D2323" s="368">
        <f t="shared" ref="D2323:E2326" si="301">D2328</f>
        <v>0</v>
      </c>
      <c r="E2323" s="356">
        <f t="shared" si="301"/>
        <v>0</v>
      </c>
      <c r="F2323" s="357">
        <v>0</v>
      </c>
      <c r="G2323" s="53"/>
      <c r="H2323" s="358">
        <f t="shared" si="300"/>
        <v>0</v>
      </c>
      <c r="I2323" s="157"/>
      <c r="J2323" s="39"/>
      <c r="K2323" s="39"/>
      <c r="L2323" s="39"/>
      <c r="M2323" s="39"/>
    </row>
    <row r="2324" spans="1:13" ht="45" customHeight="1" x14ac:dyDescent="0.2">
      <c r="A2324" s="1050"/>
      <c r="B2324" s="1586"/>
      <c r="C2324" s="330" t="s">
        <v>2</v>
      </c>
      <c r="D2324" s="368">
        <f t="shared" si="301"/>
        <v>0</v>
      </c>
      <c r="E2324" s="356">
        <f t="shared" si="301"/>
        <v>0</v>
      </c>
      <c r="F2324" s="357">
        <v>0</v>
      </c>
      <c r="G2324" s="53"/>
      <c r="H2324" s="358">
        <f t="shared" si="300"/>
        <v>0</v>
      </c>
      <c r="I2324" s="157"/>
      <c r="J2324" s="39"/>
      <c r="K2324" s="39"/>
      <c r="L2324" s="39"/>
      <c r="M2324" s="39"/>
    </row>
    <row r="2325" spans="1:13" ht="51" customHeight="1" x14ac:dyDescent="0.2">
      <c r="A2325" s="1050"/>
      <c r="B2325" s="1586"/>
      <c r="C2325" s="330" t="s">
        <v>1224</v>
      </c>
      <c r="D2325" s="368">
        <f t="shared" si="301"/>
        <v>0</v>
      </c>
      <c r="E2325" s="356">
        <f t="shared" si="301"/>
        <v>0</v>
      </c>
      <c r="F2325" s="357">
        <v>0</v>
      </c>
      <c r="G2325" s="53"/>
      <c r="H2325" s="358">
        <f t="shared" si="300"/>
        <v>0</v>
      </c>
      <c r="I2325" s="157"/>
      <c r="J2325" s="39"/>
      <c r="K2325" s="39"/>
      <c r="L2325" s="39"/>
      <c r="M2325" s="39"/>
    </row>
    <row r="2326" spans="1:13" ht="30" x14ac:dyDescent="0.2">
      <c r="A2326" s="1051"/>
      <c r="B2326" s="1601"/>
      <c r="C2326" s="331" t="s">
        <v>268</v>
      </c>
      <c r="D2326" s="368">
        <f t="shared" si="301"/>
        <v>0</v>
      </c>
      <c r="E2326" s="356">
        <f t="shared" si="301"/>
        <v>0</v>
      </c>
      <c r="F2326" s="357">
        <v>0</v>
      </c>
      <c r="G2326" s="53"/>
      <c r="H2326" s="358">
        <f t="shared" si="300"/>
        <v>0</v>
      </c>
      <c r="I2326" s="157"/>
      <c r="J2326" s="39"/>
      <c r="K2326" s="39"/>
      <c r="L2326" s="39"/>
      <c r="M2326" s="39"/>
    </row>
    <row r="2327" spans="1:13" ht="15" customHeight="1" x14ac:dyDescent="0.2">
      <c r="A2327" s="1049" t="s">
        <v>18</v>
      </c>
      <c r="B2327" s="1585" t="s">
        <v>509</v>
      </c>
      <c r="C2327" s="324" t="s">
        <v>267</v>
      </c>
      <c r="D2327" s="368">
        <f>SUM(D2328:D2331)</f>
        <v>0</v>
      </c>
      <c r="E2327" s="356">
        <f>SUM(E2328:E2331)</f>
        <v>0</v>
      </c>
      <c r="F2327" s="357">
        <v>0</v>
      </c>
      <c r="G2327" s="1323" t="s">
        <v>1667</v>
      </c>
      <c r="H2327" s="358">
        <f t="shared" si="300"/>
        <v>0</v>
      </c>
      <c r="I2327" s="157"/>
      <c r="J2327" s="39"/>
      <c r="K2327" s="39"/>
      <c r="L2327" s="39"/>
      <c r="M2327" s="39"/>
    </row>
    <row r="2328" spans="1:13" ht="45" x14ac:dyDescent="0.2">
      <c r="A2328" s="1050"/>
      <c r="B2328" s="1586"/>
      <c r="C2328" s="327" t="s">
        <v>210</v>
      </c>
      <c r="D2328" s="368">
        <v>0</v>
      </c>
      <c r="E2328" s="356">
        <v>0</v>
      </c>
      <c r="F2328" s="357">
        <v>0</v>
      </c>
      <c r="G2328" s="1324"/>
      <c r="H2328" s="358">
        <f t="shared" si="300"/>
        <v>0</v>
      </c>
      <c r="I2328" s="157"/>
      <c r="J2328" s="39"/>
      <c r="K2328" s="39"/>
      <c r="L2328" s="39"/>
      <c r="M2328" s="39"/>
    </row>
    <row r="2329" spans="1:13" ht="45" customHeight="1" x14ac:dyDescent="0.2">
      <c r="A2329" s="1050"/>
      <c r="B2329" s="1586"/>
      <c r="C2329" s="330" t="s">
        <v>2</v>
      </c>
      <c r="D2329" s="368">
        <v>0</v>
      </c>
      <c r="E2329" s="356">
        <v>0</v>
      </c>
      <c r="F2329" s="357">
        <v>0</v>
      </c>
      <c r="G2329" s="1324"/>
      <c r="H2329" s="358">
        <f t="shared" si="300"/>
        <v>0</v>
      </c>
      <c r="I2329" s="157"/>
      <c r="J2329" s="39"/>
      <c r="K2329" s="39"/>
      <c r="L2329" s="39"/>
      <c r="M2329" s="39"/>
    </row>
    <row r="2330" spans="1:13" ht="48.75" customHeight="1" x14ac:dyDescent="0.2">
      <c r="A2330" s="1050"/>
      <c r="B2330" s="1586"/>
      <c r="C2330" s="330" t="s">
        <v>1224</v>
      </c>
      <c r="D2330" s="368">
        <v>0</v>
      </c>
      <c r="E2330" s="356">
        <v>0</v>
      </c>
      <c r="F2330" s="357">
        <v>0</v>
      </c>
      <c r="G2330" s="1324"/>
      <c r="H2330" s="358">
        <f t="shared" si="300"/>
        <v>0</v>
      </c>
      <c r="I2330" s="157"/>
      <c r="J2330" s="39"/>
      <c r="K2330" s="39"/>
      <c r="L2330" s="39"/>
      <c r="M2330" s="39"/>
    </row>
    <row r="2331" spans="1:13" ht="30" x14ac:dyDescent="0.2">
      <c r="A2331" s="1050"/>
      <c r="B2331" s="1586"/>
      <c r="C2331" s="331" t="s">
        <v>268</v>
      </c>
      <c r="D2331" s="369">
        <v>0</v>
      </c>
      <c r="E2331" s="366">
        <v>0</v>
      </c>
      <c r="F2331" s="359">
        <v>0</v>
      </c>
      <c r="G2331" s="1325"/>
      <c r="H2331" s="358">
        <f t="shared" si="300"/>
        <v>0</v>
      </c>
      <c r="I2331" s="157"/>
      <c r="J2331" s="39"/>
      <c r="K2331" s="39"/>
      <c r="L2331" s="39"/>
      <c r="M2331" s="39"/>
    </row>
    <row r="2332" spans="1:13" ht="15" customHeight="1" x14ac:dyDescent="0.2">
      <c r="A2332" s="1049" t="s">
        <v>139</v>
      </c>
      <c r="B2332" s="1585" t="s">
        <v>510</v>
      </c>
      <c r="C2332" s="324" t="s">
        <v>267</v>
      </c>
      <c r="D2332" s="368">
        <f>SUM(D2333:D2336)</f>
        <v>0</v>
      </c>
      <c r="E2332" s="368">
        <f>SUM(E2333:E2336)</f>
        <v>0</v>
      </c>
      <c r="F2332" s="357">
        <v>0</v>
      </c>
      <c r="G2332" s="53"/>
      <c r="H2332" s="358">
        <f t="shared" si="300"/>
        <v>0</v>
      </c>
      <c r="I2332" s="157"/>
      <c r="J2332" s="39"/>
      <c r="K2332" s="39"/>
      <c r="L2332" s="39"/>
      <c r="M2332" s="39"/>
    </row>
    <row r="2333" spans="1:13" ht="45" x14ac:dyDescent="0.2">
      <c r="A2333" s="1050"/>
      <c r="B2333" s="1586"/>
      <c r="C2333" s="327" t="s">
        <v>210</v>
      </c>
      <c r="D2333" s="368">
        <f t="shared" ref="D2333:E2336" si="302">D2338</f>
        <v>0</v>
      </c>
      <c r="E2333" s="356">
        <f t="shared" si="302"/>
        <v>0</v>
      </c>
      <c r="F2333" s="357">
        <v>0</v>
      </c>
      <c r="G2333" s="53"/>
      <c r="H2333" s="358">
        <f t="shared" si="300"/>
        <v>0</v>
      </c>
      <c r="I2333" s="157"/>
      <c r="J2333" s="39"/>
      <c r="K2333" s="39"/>
      <c r="L2333" s="39"/>
      <c r="M2333" s="39"/>
    </row>
    <row r="2334" spans="1:13" ht="45" customHeight="1" x14ac:dyDescent="0.2">
      <c r="A2334" s="1050"/>
      <c r="B2334" s="1586"/>
      <c r="C2334" s="330" t="s">
        <v>2</v>
      </c>
      <c r="D2334" s="368">
        <f t="shared" si="302"/>
        <v>0</v>
      </c>
      <c r="E2334" s="356">
        <f t="shared" si="302"/>
        <v>0</v>
      </c>
      <c r="F2334" s="357">
        <v>0</v>
      </c>
      <c r="G2334" s="53"/>
      <c r="H2334" s="358">
        <f t="shared" si="300"/>
        <v>0</v>
      </c>
      <c r="I2334" s="157"/>
      <c r="J2334" s="39"/>
      <c r="K2334" s="39"/>
      <c r="L2334" s="39"/>
      <c r="M2334" s="39"/>
    </row>
    <row r="2335" spans="1:13" ht="49.5" customHeight="1" x14ac:dyDescent="0.2">
      <c r="A2335" s="1050"/>
      <c r="B2335" s="1586"/>
      <c r="C2335" s="330" t="s">
        <v>1224</v>
      </c>
      <c r="D2335" s="368">
        <f t="shared" si="302"/>
        <v>0</v>
      </c>
      <c r="E2335" s="356">
        <f t="shared" si="302"/>
        <v>0</v>
      </c>
      <c r="F2335" s="357">
        <v>0</v>
      </c>
      <c r="G2335" s="53"/>
      <c r="H2335" s="358">
        <f t="shared" si="300"/>
        <v>0</v>
      </c>
      <c r="I2335" s="157"/>
      <c r="J2335" s="39"/>
      <c r="K2335" s="39"/>
      <c r="L2335" s="39"/>
      <c r="M2335" s="39"/>
    </row>
    <row r="2336" spans="1:13" ht="30" x14ac:dyDescent="0.2">
      <c r="A2336" s="1051"/>
      <c r="B2336" s="1601"/>
      <c r="C2336" s="331" t="s">
        <v>268</v>
      </c>
      <c r="D2336" s="368">
        <f t="shared" si="302"/>
        <v>0</v>
      </c>
      <c r="E2336" s="356">
        <f t="shared" si="302"/>
        <v>0</v>
      </c>
      <c r="F2336" s="357">
        <v>0</v>
      </c>
      <c r="G2336" s="53"/>
      <c r="H2336" s="358">
        <f t="shared" si="300"/>
        <v>0</v>
      </c>
      <c r="I2336" s="157"/>
      <c r="J2336" s="39"/>
      <c r="K2336" s="39"/>
      <c r="L2336" s="39"/>
      <c r="M2336" s="39"/>
    </row>
    <row r="2337" spans="1:13" ht="15" customHeight="1" x14ac:dyDescent="0.2">
      <c r="A2337" s="1049" t="s">
        <v>140</v>
      </c>
      <c r="B2337" s="1585" t="s">
        <v>511</v>
      </c>
      <c r="C2337" s="324" t="s">
        <v>267</v>
      </c>
      <c r="D2337" s="368">
        <f>SUM(D2338:D2341)</f>
        <v>0</v>
      </c>
      <c r="E2337" s="356">
        <f>SUM(E2338:E2341)</f>
        <v>0</v>
      </c>
      <c r="F2337" s="357">
        <v>0</v>
      </c>
      <c r="G2337" s="53"/>
      <c r="H2337" s="358">
        <f t="shared" si="300"/>
        <v>0</v>
      </c>
      <c r="I2337" s="157"/>
      <c r="J2337" s="39"/>
      <c r="K2337" s="39"/>
      <c r="L2337" s="39"/>
      <c r="M2337" s="39"/>
    </row>
    <row r="2338" spans="1:13" ht="45" x14ac:dyDescent="0.2">
      <c r="A2338" s="1050"/>
      <c r="B2338" s="1586"/>
      <c r="C2338" s="327" t="s">
        <v>210</v>
      </c>
      <c r="D2338" s="368">
        <v>0</v>
      </c>
      <c r="E2338" s="356">
        <v>0</v>
      </c>
      <c r="F2338" s="357">
        <v>0</v>
      </c>
      <c r="G2338" s="53"/>
      <c r="H2338" s="358">
        <f t="shared" si="300"/>
        <v>0</v>
      </c>
      <c r="I2338" s="157"/>
      <c r="J2338" s="39"/>
      <c r="K2338" s="39"/>
      <c r="L2338" s="39"/>
      <c r="M2338" s="39"/>
    </row>
    <row r="2339" spans="1:13" ht="45" customHeight="1" x14ac:dyDescent="0.2">
      <c r="A2339" s="1050"/>
      <c r="B2339" s="1586"/>
      <c r="C2339" s="330" t="s">
        <v>2</v>
      </c>
      <c r="D2339" s="368">
        <v>0</v>
      </c>
      <c r="E2339" s="356">
        <v>0</v>
      </c>
      <c r="F2339" s="357">
        <v>0</v>
      </c>
      <c r="G2339" s="365"/>
      <c r="H2339" s="358">
        <f t="shared" si="300"/>
        <v>0</v>
      </c>
      <c r="I2339" s="157"/>
      <c r="J2339" s="39"/>
      <c r="K2339" s="39"/>
      <c r="L2339" s="39"/>
      <c r="M2339" s="39"/>
    </row>
    <row r="2340" spans="1:13" ht="49.5" customHeight="1" x14ac:dyDescent="0.2">
      <c r="A2340" s="1050"/>
      <c r="B2340" s="1586"/>
      <c r="C2340" s="330" t="s">
        <v>1224</v>
      </c>
      <c r="D2340" s="368">
        <v>0</v>
      </c>
      <c r="E2340" s="356">
        <v>0</v>
      </c>
      <c r="F2340" s="357">
        <v>0</v>
      </c>
      <c r="G2340" s="53"/>
      <c r="H2340" s="358">
        <f t="shared" si="300"/>
        <v>0</v>
      </c>
      <c r="I2340" s="157"/>
      <c r="J2340" s="39"/>
      <c r="K2340" s="39"/>
      <c r="L2340" s="39"/>
      <c r="M2340" s="39"/>
    </row>
    <row r="2341" spans="1:13" ht="30" x14ac:dyDescent="0.2">
      <c r="A2341" s="1050"/>
      <c r="B2341" s="1586"/>
      <c r="C2341" s="331" t="s">
        <v>268</v>
      </c>
      <c r="D2341" s="369">
        <v>0</v>
      </c>
      <c r="E2341" s="366">
        <v>0</v>
      </c>
      <c r="F2341" s="359">
        <v>0</v>
      </c>
      <c r="G2341" s="54"/>
      <c r="H2341" s="358">
        <f t="shared" si="300"/>
        <v>0</v>
      </c>
      <c r="I2341" s="157"/>
      <c r="J2341" s="39"/>
      <c r="K2341" s="39"/>
      <c r="L2341" s="39"/>
      <c r="M2341" s="39"/>
    </row>
    <row r="2342" spans="1:13" ht="27.75" customHeight="1" x14ac:dyDescent="0.2">
      <c r="A2342" s="889" t="s">
        <v>512</v>
      </c>
      <c r="B2342" s="890"/>
      <c r="C2342" s="890"/>
      <c r="D2342" s="890"/>
      <c r="E2342" s="890"/>
      <c r="F2342" s="890"/>
      <c r="G2342" s="890"/>
      <c r="H2342" s="890"/>
      <c r="I2342" s="891"/>
      <c r="J2342" s="39"/>
      <c r="K2342" s="39"/>
      <c r="L2342" s="39"/>
      <c r="M2342" s="39"/>
    </row>
    <row r="2343" spans="1:13" ht="15" customHeight="1" x14ac:dyDescent="0.2">
      <c r="A2343" s="1051"/>
      <c r="B2343" s="1604" t="s">
        <v>212</v>
      </c>
      <c r="C2343" s="370" t="s">
        <v>267</v>
      </c>
      <c r="D2343" s="318">
        <f>D2344+D2345+D2346+D2347</f>
        <v>0</v>
      </c>
      <c r="E2343" s="318">
        <f>E2344+E2345+E2346+E2347</f>
        <v>0</v>
      </c>
      <c r="F2343" s="371">
        <v>0</v>
      </c>
      <c r="G2343" s="55"/>
      <c r="H2343" s="316">
        <f>H2344+H2345+H2346+H2347</f>
        <v>0</v>
      </c>
      <c r="I2343" s="157"/>
      <c r="J2343" s="39"/>
      <c r="K2343" s="39"/>
      <c r="L2343" s="39"/>
      <c r="M2343" s="39"/>
    </row>
    <row r="2344" spans="1:13" ht="42.75" x14ac:dyDescent="0.2">
      <c r="A2344" s="1328"/>
      <c r="B2344" s="1576"/>
      <c r="C2344" s="317" t="s">
        <v>210</v>
      </c>
      <c r="D2344" s="314">
        <f>SUM(D2349+D2394)</f>
        <v>0</v>
      </c>
      <c r="E2344" s="314">
        <v>0</v>
      </c>
      <c r="F2344" s="315">
        <v>0</v>
      </c>
      <c r="G2344" s="50"/>
      <c r="H2344" s="316">
        <v>0</v>
      </c>
      <c r="I2344" s="157"/>
      <c r="J2344" s="39"/>
      <c r="K2344" s="39"/>
      <c r="L2344" s="39"/>
      <c r="M2344" s="39"/>
    </row>
    <row r="2345" spans="1:13" ht="57" x14ac:dyDescent="0.2">
      <c r="A2345" s="1328"/>
      <c r="B2345" s="1576"/>
      <c r="C2345" s="319" t="s">
        <v>2</v>
      </c>
      <c r="D2345" s="314">
        <f>SUM(D2350+D2395)</f>
        <v>0</v>
      </c>
      <c r="E2345" s="314">
        <v>0</v>
      </c>
      <c r="F2345" s="315">
        <v>0</v>
      </c>
      <c r="G2345" s="50"/>
      <c r="H2345" s="316">
        <v>0</v>
      </c>
      <c r="I2345" s="157"/>
      <c r="J2345" s="39"/>
      <c r="K2345" s="39"/>
      <c r="L2345" s="39"/>
      <c r="M2345" s="39"/>
    </row>
    <row r="2346" spans="1:13" ht="48.75" customHeight="1" x14ac:dyDescent="0.2">
      <c r="A2346" s="1328"/>
      <c r="B2346" s="1576"/>
      <c r="C2346" s="319" t="s">
        <v>1224</v>
      </c>
      <c r="D2346" s="314">
        <f>SUM(D2351+D2396)</f>
        <v>0</v>
      </c>
      <c r="E2346" s="314">
        <v>0</v>
      </c>
      <c r="F2346" s="315">
        <v>0</v>
      </c>
      <c r="G2346" s="50"/>
      <c r="H2346" s="316">
        <v>0</v>
      </c>
      <c r="I2346" s="157"/>
      <c r="J2346" s="39"/>
      <c r="K2346" s="39"/>
      <c r="L2346" s="39"/>
      <c r="M2346" s="39"/>
    </row>
    <row r="2347" spans="1:13" ht="28.5" x14ac:dyDescent="0.2">
      <c r="A2347" s="1328"/>
      <c r="B2347" s="1576"/>
      <c r="C2347" s="319" t="s">
        <v>268</v>
      </c>
      <c r="D2347" s="314">
        <f>SUM(D2352+D2397)</f>
        <v>0</v>
      </c>
      <c r="E2347" s="314">
        <v>0</v>
      </c>
      <c r="F2347" s="315">
        <v>0</v>
      </c>
      <c r="G2347" s="50"/>
      <c r="H2347" s="316">
        <v>0</v>
      </c>
      <c r="I2347" s="157"/>
      <c r="J2347" s="39"/>
      <c r="K2347" s="39"/>
      <c r="L2347" s="39"/>
      <c r="M2347" s="39"/>
    </row>
    <row r="2348" spans="1:13" ht="15" customHeight="1" x14ac:dyDescent="0.2">
      <c r="A2348" s="1328" t="s">
        <v>10</v>
      </c>
      <c r="B2348" s="1584" t="s">
        <v>513</v>
      </c>
      <c r="C2348" s="324" t="s">
        <v>267</v>
      </c>
      <c r="D2348" s="356">
        <f>D2349+D2350+D2351+D2352</f>
        <v>0</v>
      </c>
      <c r="E2348" s="356">
        <v>0</v>
      </c>
      <c r="F2348" s="357">
        <v>0</v>
      </c>
      <c r="G2348" s="53"/>
      <c r="H2348" s="358">
        <v>0</v>
      </c>
      <c r="I2348" s="157"/>
      <c r="J2348" s="39"/>
      <c r="K2348" s="39"/>
      <c r="L2348" s="39"/>
      <c r="M2348" s="39"/>
    </row>
    <row r="2349" spans="1:13" ht="45" x14ac:dyDescent="0.2">
      <c r="A2349" s="1328"/>
      <c r="B2349" s="1584"/>
      <c r="C2349" s="327" t="s">
        <v>210</v>
      </c>
      <c r="D2349" s="356">
        <f>D2359+D2364+D2369+D2384+D2389</f>
        <v>0</v>
      </c>
      <c r="E2349" s="356">
        <v>0</v>
      </c>
      <c r="F2349" s="357">
        <v>0</v>
      </c>
      <c r="G2349" s="53"/>
      <c r="H2349" s="358">
        <v>0</v>
      </c>
      <c r="I2349" s="157"/>
      <c r="J2349" s="39"/>
      <c r="K2349" s="39"/>
      <c r="L2349" s="39"/>
      <c r="M2349" s="39"/>
    </row>
    <row r="2350" spans="1:13" ht="45" customHeight="1" x14ac:dyDescent="0.2">
      <c r="A2350" s="1328"/>
      <c r="B2350" s="1584"/>
      <c r="C2350" s="330" t="s">
        <v>2</v>
      </c>
      <c r="D2350" s="356">
        <f>D2360+D2365+D2370+D2385+D2390</f>
        <v>0</v>
      </c>
      <c r="E2350" s="356">
        <v>0</v>
      </c>
      <c r="F2350" s="357">
        <v>0</v>
      </c>
      <c r="G2350" s="53"/>
      <c r="H2350" s="358">
        <v>0</v>
      </c>
      <c r="I2350" s="157"/>
      <c r="J2350" s="39"/>
      <c r="K2350" s="39"/>
      <c r="L2350" s="39"/>
      <c r="M2350" s="39"/>
    </row>
    <row r="2351" spans="1:13" ht="54" customHeight="1" x14ac:dyDescent="0.2">
      <c r="A2351" s="1328"/>
      <c r="B2351" s="1584"/>
      <c r="C2351" s="330" t="s">
        <v>1224</v>
      </c>
      <c r="D2351" s="356">
        <f>D2361+D2366+D2371+D2386+D2391</f>
        <v>0</v>
      </c>
      <c r="E2351" s="356">
        <v>0</v>
      </c>
      <c r="F2351" s="357">
        <v>0</v>
      </c>
      <c r="G2351" s="53"/>
      <c r="H2351" s="358">
        <v>0</v>
      </c>
      <c r="I2351" s="157"/>
      <c r="J2351" s="39"/>
      <c r="K2351" s="39"/>
      <c r="L2351" s="39"/>
      <c r="M2351" s="39"/>
    </row>
    <row r="2352" spans="1:13" ht="30" x14ac:dyDescent="0.2">
      <c r="A2352" s="1328"/>
      <c r="B2352" s="1584"/>
      <c r="C2352" s="330" t="s">
        <v>268</v>
      </c>
      <c r="D2352" s="356">
        <f>D2362+D2367+D2372+D2387+D2392</f>
        <v>0</v>
      </c>
      <c r="E2352" s="356">
        <v>0</v>
      </c>
      <c r="F2352" s="357">
        <v>0</v>
      </c>
      <c r="G2352" s="53"/>
      <c r="H2352" s="358">
        <v>0</v>
      </c>
      <c r="I2352" s="157"/>
      <c r="J2352" s="39"/>
      <c r="K2352" s="39"/>
      <c r="L2352" s="39"/>
      <c r="M2352" s="39"/>
    </row>
    <row r="2353" spans="1:13" ht="15" customHeight="1" x14ac:dyDescent="0.2">
      <c r="A2353" s="1049" t="s">
        <v>11</v>
      </c>
      <c r="B2353" s="1585" t="s">
        <v>514</v>
      </c>
      <c r="C2353" s="324" t="s">
        <v>267</v>
      </c>
      <c r="D2353" s="356">
        <v>0</v>
      </c>
      <c r="E2353" s="356">
        <v>0</v>
      </c>
      <c r="F2353" s="357">
        <v>0</v>
      </c>
      <c r="G2353" s="53"/>
      <c r="H2353" s="358">
        <v>0</v>
      </c>
      <c r="I2353" s="157"/>
      <c r="J2353" s="39"/>
      <c r="K2353" s="39"/>
      <c r="L2353" s="39"/>
      <c r="M2353" s="39"/>
    </row>
    <row r="2354" spans="1:13" ht="45" x14ac:dyDescent="0.2">
      <c r="A2354" s="1050"/>
      <c r="B2354" s="1586"/>
      <c r="C2354" s="327" t="s">
        <v>210</v>
      </c>
      <c r="D2354" s="356">
        <v>0</v>
      </c>
      <c r="E2354" s="356">
        <v>0</v>
      </c>
      <c r="F2354" s="357">
        <v>0</v>
      </c>
      <c r="G2354" s="53"/>
      <c r="H2354" s="358">
        <v>0</v>
      </c>
      <c r="I2354" s="157"/>
      <c r="J2354" s="39"/>
      <c r="K2354" s="39"/>
      <c r="L2354" s="39"/>
      <c r="M2354" s="39"/>
    </row>
    <row r="2355" spans="1:13" ht="45" customHeight="1" x14ac:dyDescent="0.2">
      <c r="A2355" s="1050"/>
      <c r="B2355" s="1586"/>
      <c r="C2355" s="330" t="s">
        <v>2</v>
      </c>
      <c r="D2355" s="356">
        <v>0</v>
      </c>
      <c r="E2355" s="356">
        <v>0</v>
      </c>
      <c r="F2355" s="357">
        <v>0</v>
      </c>
      <c r="G2355" s="53"/>
      <c r="H2355" s="358">
        <v>0</v>
      </c>
      <c r="I2355" s="157"/>
      <c r="J2355" s="39"/>
      <c r="K2355" s="39"/>
      <c r="L2355" s="39"/>
      <c r="M2355" s="39"/>
    </row>
    <row r="2356" spans="1:13" ht="45.75" customHeight="1" x14ac:dyDescent="0.2">
      <c r="A2356" s="1050"/>
      <c r="B2356" s="1586"/>
      <c r="C2356" s="330" t="s">
        <v>1224</v>
      </c>
      <c r="D2356" s="356">
        <v>0</v>
      </c>
      <c r="E2356" s="356">
        <v>0</v>
      </c>
      <c r="F2356" s="357">
        <v>0</v>
      </c>
      <c r="G2356" s="53"/>
      <c r="H2356" s="358">
        <v>0</v>
      </c>
      <c r="I2356" s="157"/>
      <c r="J2356" s="39"/>
      <c r="K2356" s="39"/>
      <c r="L2356" s="39"/>
      <c r="M2356" s="39"/>
    </row>
    <row r="2357" spans="1:13" ht="30" x14ac:dyDescent="0.2">
      <c r="A2357" s="1051"/>
      <c r="B2357" s="1601"/>
      <c r="C2357" s="330" t="s">
        <v>268</v>
      </c>
      <c r="D2357" s="356">
        <v>0</v>
      </c>
      <c r="E2357" s="356">
        <v>0</v>
      </c>
      <c r="F2357" s="357">
        <v>0</v>
      </c>
      <c r="G2357" s="53"/>
      <c r="H2357" s="358">
        <v>0</v>
      </c>
      <c r="I2357" s="157"/>
      <c r="J2357" s="39"/>
      <c r="K2357" s="39"/>
      <c r="L2357" s="39"/>
      <c r="M2357" s="39"/>
    </row>
    <row r="2358" spans="1:13" ht="15" customHeight="1" x14ac:dyDescent="0.2">
      <c r="A2358" s="1328" t="s">
        <v>12</v>
      </c>
      <c r="B2358" s="1576" t="s">
        <v>515</v>
      </c>
      <c r="C2358" s="324" t="s">
        <v>267</v>
      </c>
      <c r="D2358" s="356">
        <f>D2359+D2360+D2361+D2362</f>
        <v>0</v>
      </c>
      <c r="E2358" s="356">
        <v>0</v>
      </c>
      <c r="F2358" s="357">
        <v>0</v>
      </c>
      <c r="G2358" s="53"/>
      <c r="H2358" s="358">
        <v>0</v>
      </c>
      <c r="I2358" s="157"/>
      <c r="J2358" s="39"/>
      <c r="K2358" s="39"/>
      <c r="L2358" s="39"/>
      <c r="M2358" s="39"/>
    </row>
    <row r="2359" spans="1:13" ht="45" x14ac:dyDescent="0.2">
      <c r="A2359" s="1328"/>
      <c r="B2359" s="1576"/>
      <c r="C2359" s="327" t="s">
        <v>210</v>
      </c>
      <c r="D2359" s="356">
        <v>0</v>
      </c>
      <c r="E2359" s="356">
        <v>0</v>
      </c>
      <c r="F2359" s="357">
        <v>0</v>
      </c>
      <c r="G2359" s="53"/>
      <c r="H2359" s="358">
        <v>0</v>
      </c>
      <c r="I2359" s="157"/>
      <c r="J2359" s="39"/>
      <c r="K2359" s="39"/>
      <c r="L2359" s="39"/>
      <c r="M2359" s="39"/>
    </row>
    <row r="2360" spans="1:13" ht="45" customHeight="1" x14ac:dyDescent="0.2">
      <c r="A2360" s="1328"/>
      <c r="B2360" s="1576"/>
      <c r="C2360" s="330" t="s">
        <v>2</v>
      </c>
      <c r="D2360" s="356">
        <v>0</v>
      </c>
      <c r="E2360" s="356">
        <v>0</v>
      </c>
      <c r="F2360" s="357">
        <v>0</v>
      </c>
      <c r="G2360" s="53"/>
      <c r="H2360" s="358">
        <v>0</v>
      </c>
      <c r="I2360" s="157"/>
      <c r="J2360" s="39"/>
      <c r="K2360" s="39"/>
      <c r="L2360" s="39"/>
      <c r="M2360" s="39"/>
    </row>
    <row r="2361" spans="1:13" ht="51.75" customHeight="1" x14ac:dyDescent="0.2">
      <c r="A2361" s="1328"/>
      <c r="B2361" s="1576"/>
      <c r="C2361" s="330" t="s">
        <v>1224</v>
      </c>
      <c r="D2361" s="356">
        <v>0</v>
      </c>
      <c r="E2361" s="356">
        <v>0</v>
      </c>
      <c r="F2361" s="357">
        <v>0</v>
      </c>
      <c r="G2361" s="53"/>
      <c r="H2361" s="358">
        <v>0</v>
      </c>
      <c r="I2361" s="157"/>
      <c r="J2361" s="39"/>
      <c r="K2361" s="39"/>
      <c r="L2361" s="39"/>
      <c r="M2361" s="39"/>
    </row>
    <row r="2362" spans="1:13" ht="30" x14ac:dyDescent="0.2">
      <c r="A2362" s="1328"/>
      <c r="B2362" s="1576"/>
      <c r="C2362" s="330" t="s">
        <v>268</v>
      </c>
      <c r="D2362" s="356">
        <v>0</v>
      </c>
      <c r="E2362" s="356">
        <v>0</v>
      </c>
      <c r="F2362" s="357">
        <v>0</v>
      </c>
      <c r="G2362" s="53"/>
      <c r="H2362" s="358">
        <v>0</v>
      </c>
      <c r="I2362" s="157"/>
      <c r="J2362" s="39"/>
      <c r="K2362" s="39"/>
      <c r="L2362" s="39"/>
      <c r="M2362" s="39"/>
    </row>
    <row r="2363" spans="1:13" ht="15" customHeight="1" x14ac:dyDescent="0.2">
      <c r="A2363" s="1328" t="s">
        <v>100</v>
      </c>
      <c r="B2363" s="1576" t="s">
        <v>516</v>
      </c>
      <c r="C2363" s="324" t="s">
        <v>267</v>
      </c>
      <c r="D2363" s="356">
        <f>D2364+D2365+D2366+D2367</f>
        <v>0</v>
      </c>
      <c r="E2363" s="356">
        <v>0</v>
      </c>
      <c r="F2363" s="357">
        <v>0</v>
      </c>
      <c r="G2363" s="53"/>
      <c r="H2363" s="358">
        <v>0</v>
      </c>
      <c r="I2363" s="157"/>
      <c r="J2363" s="39"/>
      <c r="K2363" s="39"/>
      <c r="L2363" s="39"/>
      <c r="M2363" s="39"/>
    </row>
    <row r="2364" spans="1:13" ht="45" x14ac:dyDescent="0.2">
      <c r="A2364" s="1328"/>
      <c r="B2364" s="1576"/>
      <c r="C2364" s="327" t="s">
        <v>210</v>
      </c>
      <c r="D2364" s="356">
        <v>0</v>
      </c>
      <c r="E2364" s="356">
        <v>0</v>
      </c>
      <c r="F2364" s="357">
        <v>0</v>
      </c>
      <c r="G2364" s="53"/>
      <c r="H2364" s="358">
        <v>0</v>
      </c>
      <c r="I2364" s="157"/>
      <c r="J2364" s="39"/>
      <c r="K2364" s="39"/>
      <c r="L2364" s="39"/>
      <c r="M2364" s="39"/>
    </row>
    <row r="2365" spans="1:13" ht="45" customHeight="1" x14ac:dyDescent="0.2">
      <c r="A2365" s="1328"/>
      <c r="B2365" s="1576"/>
      <c r="C2365" s="330" t="s">
        <v>2</v>
      </c>
      <c r="D2365" s="356">
        <v>0</v>
      </c>
      <c r="E2365" s="356">
        <v>0</v>
      </c>
      <c r="F2365" s="357">
        <v>0</v>
      </c>
      <c r="G2365" s="53"/>
      <c r="H2365" s="358">
        <v>0</v>
      </c>
      <c r="I2365" s="157"/>
      <c r="J2365" s="39"/>
      <c r="K2365" s="39"/>
      <c r="L2365" s="39"/>
      <c r="M2365" s="39"/>
    </row>
    <row r="2366" spans="1:13" ht="48" customHeight="1" x14ac:dyDescent="0.2">
      <c r="A2366" s="1328"/>
      <c r="B2366" s="1576"/>
      <c r="C2366" s="330" t="s">
        <v>1224</v>
      </c>
      <c r="D2366" s="356">
        <v>0</v>
      </c>
      <c r="E2366" s="356">
        <v>0</v>
      </c>
      <c r="F2366" s="357">
        <v>0</v>
      </c>
      <c r="G2366" s="53"/>
      <c r="H2366" s="358">
        <v>0</v>
      </c>
      <c r="I2366" s="157"/>
      <c r="J2366" s="39"/>
      <c r="K2366" s="39"/>
      <c r="L2366" s="39"/>
      <c r="M2366" s="39"/>
    </row>
    <row r="2367" spans="1:13" ht="30" x14ac:dyDescent="0.2">
      <c r="A2367" s="1328"/>
      <c r="B2367" s="1576"/>
      <c r="C2367" s="330" t="s">
        <v>268</v>
      </c>
      <c r="D2367" s="356">
        <v>0</v>
      </c>
      <c r="E2367" s="356">
        <v>0</v>
      </c>
      <c r="F2367" s="357">
        <v>0</v>
      </c>
      <c r="G2367" s="53"/>
      <c r="H2367" s="358">
        <v>0</v>
      </c>
      <c r="I2367" s="157"/>
      <c r="J2367" s="39"/>
      <c r="K2367" s="39"/>
      <c r="L2367" s="39"/>
      <c r="M2367" s="39"/>
    </row>
    <row r="2368" spans="1:13" ht="15" customHeight="1" x14ac:dyDescent="0.2">
      <c r="A2368" s="1328" t="s">
        <v>101</v>
      </c>
      <c r="B2368" s="1576" t="s">
        <v>517</v>
      </c>
      <c r="C2368" s="324" t="s">
        <v>267</v>
      </c>
      <c r="D2368" s="356">
        <f>D2369+D2370+D2371+D2372</f>
        <v>0</v>
      </c>
      <c r="E2368" s="356">
        <v>0</v>
      </c>
      <c r="F2368" s="357">
        <v>0</v>
      </c>
      <c r="G2368" s="53"/>
      <c r="H2368" s="358">
        <v>0</v>
      </c>
      <c r="I2368" s="157"/>
      <c r="J2368" s="39"/>
      <c r="K2368" s="39"/>
      <c r="L2368" s="39"/>
      <c r="M2368" s="39"/>
    </row>
    <row r="2369" spans="1:13" ht="45" x14ac:dyDescent="0.2">
      <c r="A2369" s="1328"/>
      <c r="B2369" s="1576"/>
      <c r="C2369" s="327" t="s">
        <v>210</v>
      </c>
      <c r="D2369" s="356">
        <v>0</v>
      </c>
      <c r="E2369" s="356">
        <v>0</v>
      </c>
      <c r="F2369" s="357">
        <v>0</v>
      </c>
      <c r="G2369" s="53"/>
      <c r="H2369" s="358">
        <v>0</v>
      </c>
      <c r="I2369" s="157"/>
      <c r="J2369" s="39"/>
      <c r="K2369" s="39"/>
      <c r="L2369" s="39"/>
      <c r="M2369" s="39"/>
    </row>
    <row r="2370" spans="1:13" ht="45" customHeight="1" x14ac:dyDescent="0.2">
      <c r="A2370" s="1328"/>
      <c r="B2370" s="1576"/>
      <c r="C2370" s="330" t="s">
        <v>2</v>
      </c>
      <c r="D2370" s="356">
        <v>0</v>
      </c>
      <c r="E2370" s="356">
        <v>0</v>
      </c>
      <c r="F2370" s="357">
        <v>0</v>
      </c>
      <c r="G2370" s="53"/>
      <c r="H2370" s="358">
        <v>0</v>
      </c>
      <c r="I2370" s="157"/>
      <c r="J2370" s="39"/>
      <c r="K2370" s="39"/>
      <c r="L2370" s="39"/>
      <c r="M2370" s="39"/>
    </row>
    <row r="2371" spans="1:13" ht="50.25" customHeight="1" x14ac:dyDescent="0.2">
      <c r="A2371" s="1328"/>
      <c r="B2371" s="1576"/>
      <c r="C2371" s="330" t="s">
        <v>1224</v>
      </c>
      <c r="D2371" s="356">
        <v>0</v>
      </c>
      <c r="E2371" s="356">
        <v>0</v>
      </c>
      <c r="F2371" s="357">
        <v>0</v>
      </c>
      <c r="G2371" s="53"/>
      <c r="H2371" s="358">
        <v>0</v>
      </c>
      <c r="I2371" s="157"/>
      <c r="J2371" s="39"/>
      <c r="K2371" s="39"/>
      <c r="L2371" s="39"/>
      <c r="M2371" s="39"/>
    </row>
    <row r="2372" spans="1:13" ht="30" x14ac:dyDescent="0.2">
      <c r="A2372" s="1328"/>
      <c r="B2372" s="1576"/>
      <c r="C2372" s="330" t="s">
        <v>268</v>
      </c>
      <c r="D2372" s="356">
        <v>0</v>
      </c>
      <c r="E2372" s="356">
        <v>0</v>
      </c>
      <c r="F2372" s="357">
        <v>0</v>
      </c>
      <c r="G2372" s="53"/>
      <c r="H2372" s="358">
        <v>0</v>
      </c>
      <c r="I2372" s="157"/>
      <c r="J2372" s="39"/>
      <c r="K2372" s="39"/>
      <c r="L2372" s="39"/>
      <c r="M2372" s="39"/>
    </row>
    <row r="2373" spans="1:13" ht="15" customHeight="1" x14ac:dyDescent="0.2">
      <c r="A2373" s="1049" t="s">
        <v>16</v>
      </c>
      <c r="B2373" s="1602" t="s">
        <v>518</v>
      </c>
      <c r="C2373" s="324" t="s">
        <v>267</v>
      </c>
      <c r="D2373" s="356">
        <v>0</v>
      </c>
      <c r="E2373" s="356">
        <v>0</v>
      </c>
      <c r="F2373" s="357">
        <v>0</v>
      </c>
      <c r="G2373" s="53"/>
      <c r="H2373" s="358">
        <v>0</v>
      </c>
      <c r="I2373" s="157"/>
      <c r="J2373" s="39"/>
      <c r="K2373" s="39"/>
      <c r="L2373" s="39"/>
      <c r="M2373" s="39"/>
    </row>
    <row r="2374" spans="1:13" ht="45" x14ac:dyDescent="0.2">
      <c r="A2374" s="1050"/>
      <c r="B2374" s="1603"/>
      <c r="C2374" s="327" t="s">
        <v>210</v>
      </c>
      <c r="D2374" s="356">
        <v>0</v>
      </c>
      <c r="E2374" s="356">
        <v>0</v>
      </c>
      <c r="F2374" s="357">
        <v>0</v>
      </c>
      <c r="G2374" s="53"/>
      <c r="H2374" s="358">
        <v>0</v>
      </c>
      <c r="I2374" s="157"/>
      <c r="J2374" s="39"/>
      <c r="K2374" s="39"/>
      <c r="L2374" s="39"/>
      <c r="M2374" s="39"/>
    </row>
    <row r="2375" spans="1:13" ht="45" customHeight="1" x14ac:dyDescent="0.2">
      <c r="A2375" s="1050"/>
      <c r="B2375" s="1603"/>
      <c r="C2375" s="330" t="s">
        <v>2</v>
      </c>
      <c r="D2375" s="356">
        <v>0</v>
      </c>
      <c r="E2375" s="356">
        <v>0</v>
      </c>
      <c r="F2375" s="357">
        <v>0</v>
      </c>
      <c r="G2375" s="53"/>
      <c r="H2375" s="358">
        <v>0</v>
      </c>
      <c r="I2375" s="157"/>
      <c r="J2375" s="39"/>
      <c r="K2375" s="39"/>
      <c r="L2375" s="39"/>
      <c r="M2375" s="39"/>
    </row>
    <row r="2376" spans="1:13" ht="48" customHeight="1" x14ac:dyDescent="0.2">
      <c r="A2376" s="1050"/>
      <c r="B2376" s="1603"/>
      <c r="C2376" s="330" t="s">
        <v>1224</v>
      </c>
      <c r="D2376" s="356">
        <v>0</v>
      </c>
      <c r="E2376" s="356">
        <v>0</v>
      </c>
      <c r="F2376" s="357">
        <v>0</v>
      </c>
      <c r="G2376" s="53"/>
      <c r="H2376" s="358">
        <v>0</v>
      </c>
      <c r="I2376" s="157"/>
      <c r="J2376" s="39"/>
      <c r="K2376" s="39"/>
      <c r="L2376" s="39"/>
      <c r="M2376" s="39"/>
    </row>
    <row r="2377" spans="1:13" ht="30" x14ac:dyDescent="0.2">
      <c r="A2377" s="1051"/>
      <c r="B2377" s="1583"/>
      <c r="C2377" s="330" t="s">
        <v>268</v>
      </c>
      <c r="D2377" s="356">
        <v>0</v>
      </c>
      <c r="E2377" s="356">
        <v>0</v>
      </c>
      <c r="F2377" s="357">
        <v>0</v>
      </c>
      <c r="G2377" s="53"/>
      <c r="H2377" s="358">
        <v>0</v>
      </c>
      <c r="I2377" s="157"/>
      <c r="J2377" s="39"/>
      <c r="K2377" s="39"/>
      <c r="L2377" s="39"/>
      <c r="M2377" s="39"/>
    </row>
    <row r="2378" spans="1:13" ht="15" customHeight="1" x14ac:dyDescent="0.2">
      <c r="A2378" s="1049" t="s">
        <v>17</v>
      </c>
      <c r="B2378" s="1585" t="s">
        <v>519</v>
      </c>
      <c r="C2378" s="324" t="s">
        <v>267</v>
      </c>
      <c r="D2378" s="356">
        <v>0</v>
      </c>
      <c r="E2378" s="356">
        <v>0</v>
      </c>
      <c r="F2378" s="357">
        <v>0</v>
      </c>
      <c r="G2378" s="53"/>
      <c r="H2378" s="358">
        <v>0</v>
      </c>
      <c r="I2378" s="157"/>
      <c r="J2378" s="39"/>
      <c r="K2378" s="39"/>
      <c r="L2378" s="39"/>
      <c r="M2378" s="39"/>
    </row>
    <row r="2379" spans="1:13" ht="45" x14ac:dyDescent="0.2">
      <c r="A2379" s="1050"/>
      <c r="B2379" s="1586"/>
      <c r="C2379" s="327" t="s">
        <v>210</v>
      </c>
      <c r="D2379" s="356">
        <v>0</v>
      </c>
      <c r="E2379" s="356">
        <v>0</v>
      </c>
      <c r="F2379" s="357">
        <v>0</v>
      </c>
      <c r="G2379" s="53"/>
      <c r="H2379" s="358">
        <v>0</v>
      </c>
      <c r="I2379" s="157"/>
      <c r="J2379" s="39"/>
      <c r="K2379" s="39"/>
      <c r="L2379" s="39"/>
      <c r="M2379" s="39"/>
    </row>
    <row r="2380" spans="1:13" ht="45" customHeight="1" x14ac:dyDescent="0.2">
      <c r="A2380" s="1050"/>
      <c r="B2380" s="1586"/>
      <c r="C2380" s="330" t="s">
        <v>2</v>
      </c>
      <c r="D2380" s="356">
        <v>0</v>
      </c>
      <c r="E2380" s="356">
        <v>0</v>
      </c>
      <c r="F2380" s="357">
        <v>0</v>
      </c>
      <c r="G2380" s="53"/>
      <c r="H2380" s="358">
        <v>0</v>
      </c>
      <c r="I2380" s="157"/>
      <c r="J2380" s="39"/>
      <c r="K2380" s="39"/>
      <c r="L2380" s="39"/>
      <c r="M2380" s="39"/>
    </row>
    <row r="2381" spans="1:13" ht="45.75" customHeight="1" x14ac:dyDescent="0.2">
      <c r="A2381" s="1050"/>
      <c r="B2381" s="1586"/>
      <c r="C2381" s="330" t="s">
        <v>1224</v>
      </c>
      <c r="D2381" s="356">
        <v>0</v>
      </c>
      <c r="E2381" s="356">
        <v>0</v>
      </c>
      <c r="F2381" s="357">
        <v>0</v>
      </c>
      <c r="G2381" s="53"/>
      <c r="H2381" s="358">
        <v>0</v>
      </c>
      <c r="I2381" s="157"/>
      <c r="J2381" s="39"/>
      <c r="K2381" s="39"/>
      <c r="L2381" s="39"/>
      <c r="M2381" s="39"/>
    </row>
    <row r="2382" spans="1:13" ht="30" x14ac:dyDescent="0.2">
      <c r="A2382" s="1051"/>
      <c r="B2382" s="1601"/>
      <c r="C2382" s="330" t="s">
        <v>268</v>
      </c>
      <c r="D2382" s="356">
        <v>0</v>
      </c>
      <c r="E2382" s="356">
        <v>0</v>
      </c>
      <c r="F2382" s="357">
        <v>0</v>
      </c>
      <c r="G2382" s="53"/>
      <c r="H2382" s="358">
        <v>0</v>
      </c>
      <c r="I2382" s="157"/>
      <c r="J2382" s="39"/>
      <c r="K2382" s="39"/>
      <c r="L2382" s="39"/>
      <c r="M2382" s="39"/>
    </row>
    <row r="2383" spans="1:13" ht="15" customHeight="1" x14ac:dyDescent="0.2">
      <c r="A2383" s="1328" t="s">
        <v>18</v>
      </c>
      <c r="B2383" s="1576" t="s">
        <v>520</v>
      </c>
      <c r="C2383" s="324" t="s">
        <v>267</v>
      </c>
      <c r="D2383" s="356">
        <v>0</v>
      </c>
      <c r="E2383" s="356">
        <v>0</v>
      </c>
      <c r="F2383" s="357">
        <v>0</v>
      </c>
      <c r="G2383" s="53"/>
      <c r="H2383" s="358">
        <v>0</v>
      </c>
      <c r="I2383" s="157"/>
      <c r="J2383" s="39"/>
      <c r="K2383" s="39"/>
      <c r="L2383" s="39"/>
      <c r="M2383" s="39"/>
    </row>
    <row r="2384" spans="1:13" ht="45" x14ac:dyDescent="0.2">
      <c r="A2384" s="1328"/>
      <c r="B2384" s="1576"/>
      <c r="C2384" s="327" t="s">
        <v>210</v>
      </c>
      <c r="D2384" s="356">
        <v>0</v>
      </c>
      <c r="E2384" s="356">
        <v>0</v>
      </c>
      <c r="F2384" s="357">
        <v>0</v>
      </c>
      <c r="G2384" s="53"/>
      <c r="H2384" s="358">
        <v>0</v>
      </c>
      <c r="I2384" s="157"/>
      <c r="J2384" s="39"/>
      <c r="K2384" s="39"/>
      <c r="L2384" s="39"/>
      <c r="M2384" s="39"/>
    </row>
    <row r="2385" spans="1:13" ht="45" customHeight="1" x14ac:dyDescent="0.2">
      <c r="A2385" s="1328"/>
      <c r="B2385" s="1576"/>
      <c r="C2385" s="330" t="s">
        <v>2</v>
      </c>
      <c r="D2385" s="356">
        <v>0</v>
      </c>
      <c r="E2385" s="356">
        <v>0</v>
      </c>
      <c r="F2385" s="357">
        <v>0</v>
      </c>
      <c r="G2385" s="53"/>
      <c r="H2385" s="358">
        <v>0</v>
      </c>
      <c r="I2385" s="157"/>
      <c r="J2385" s="39"/>
      <c r="K2385" s="39"/>
      <c r="L2385" s="39"/>
      <c r="M2385" s="39"/>
    </row>
    <row r="2386" spans="1:13" ht="49.5" customHeight="1" x14ac:dyDescent="0.2">
      <c r="A2386" s="1328"/>
      <c r="B2386" s="1576"/>
      <c r="C2386" s="330" t="s">
        <v>1224</v>
      </c>
      <c r="D2386" s="356">
        <v>0</v>
      </c>
      <c r="E2386" s="356">
        <v>0</v>
      </c>
      <c r="F2386" s="357">
        <v>0</v>
      </c>
      <c r="G2386" s="53"/>
      <c r="H2386" s="358">
        <v>0</v>
      </c>
      <c r="I2386" s="157"/>
      <c r="J2386" s="39"/>
      <c r="K2386" s="39"/>
      <c r="L2386" s="39"/>
      <c r="M2386" s="39"/>
    </row>
    <row r="2387" spans="1:13" ht="30" x14ac:dyDescent="0.2">
      <c r="A2387" s="1328"/>
      <c r="B2387" s="1576"/>
      <c r="C2387" s="330" t="s">
        <v>268</v>
      </c>
      <c r="D2387" s="356">
        <v>0</v>
      </c>
      <c r="E2387" s="356">
        <v>0</v>
      </c>
      <c r="F2387" s="357">
        <v>0</v>
      </c>
      <c r="G2387" s="53"/>
      <c r="H2387" s="358">
        <v>0</v>
      </c>
      <c r="I2387" s="157"/>
      <c r="J2387" s="39"/>
      <c r="K2387" s="39"/>
      <c r="L2387" s="39"/>
      <c r="M2387" s="39"/>
    </row>
    <row r="2388" spans="1:13" ht="15" customHeight="1" x14ac:dyDescent="0.2">
      <c r="A2388" s="1328" t="s">
        <v>105</v>
      </c>
      <c r="B2388" s="1576" t="s">
        <v>521</v>
      </c>
      <c r="C2388" s="324" t="s">
        <v>267</v>
      </c>
      <c r="D2388" s="356">
        <v>0</v>
      </c>
      <c r="E2388" s="356">
        <v>0</v>
      </c>
      <c r="F2388" s="357">
        <v>0</v>
      </c>
      <c r="G2388" s="53"/>
      <c r="H2388" s="358">
        <v>0</v>
      </c>
      <c r="I2388" s="157"/>
      <c r="J2388" s="39"/>
      <c r="K2388" s="39"/>
      <c r="L2388" s="39"/>
      <c r="M2388" s="39"/>
    </row>
    <row r="2389" spans="1:13" ht="45" x14ac:dyDescent="0.2">
      <c r="A2389" s="1328"/>
      <c r="B2389" s="1576"/>
      <c r="C2389" s="327" t="s">
        <v>210</v>
      </c>
      <c r="D2389" s="356">
        <v>0</v>
      </c>
      <c r="E2389" s="356">
        <v>0</v>
      </c>
      <c r="F2389" s="357">
        <v>0</v>
      </c>
      <c r="G2389" s="53"/>
      <c r="H2389" s="358">
        <v>0</v>
      </c>
      <c r="I2389" s="157"/>
      <c r="J2389" s="39"/>
      <c r="K2389" s="39"/>
      <c r="L2389" s="39"/>
      <c r="M2389" s="39"/>
    </row>
    <row r="2390" spans="1:13" ht="45" customHeight="1" x14ac:dyDescent="0.2">
      <c r="A2390" s="1328"/>
      <c r="B2390" s="1576"/>
      <c r="C2390" s="330" t="s">
        <v>2</v>
      </c>
      <c r="D2390" s="356">
        <v>0</v>
      </c>
      <c r="E2390" s="356">
        <v>0</v>
      </c>
      <c r="F2390" s="357">
        <v>0</v>
      </c>
      <c r="G2390" s="53"/>
      <c r="H2390" s="358">
        <v>0</v>
      </c>
      <c r="I2390" s="157"/>
      <c r="J2390" s="39"/>
      <c r="K2390" s="39"/>
      <c r="L2390" s="39"/>
      <c r="M2390" s="39"/>
    </row>
    <row r="2391" spans="1:13" ht="45.75" customHeight="1" x14ac:dyDescent="0.2">
      <c r="A2391" s="1328"/>
      <c r="B2391" s="1576"/>
      <c r="C2391" s="330" t="s">
        <v>1224</v>
      </c>
      <c r="D2391" s="356">
        <v>0</v>
      </c>
      <c r="E2391" s="356">
        <v>0</v>
      </c>
      <c r="F2391" s="357">
        <v>0</v>
      </c>
      <c r="G2391" s="53"/>
      <c r="H2391" s="358">
        <v>0</v>
      </c>
      <c r="I2391" s="157"/>
      <c r="J2391" s="39"/>
      <c r="K2391" s="39"/>
      <c r="L2391" s="39"/>
      <c r="M2391" s="39"/>
    </row>
    <row r="2392" spans="1:13" ht="30" x14ac:dyDescent="0.2">
      <c r="A2392" s="1328"/>
      <c r="B2392" s="1576"/>
      <c r="C2392" s="330" t="s">
        <v>268</v>
      </c>
      <c r="D2392" s="356">
        <v>0</v>
      </c>
      <c r="E2392" s="356">
        <v>0</v>
      </c>
      <c r="F2392" s="357">
        <v>0</v>
      </c>
      <c r="G2392" s="53"/>
      <c r="H2392" s="358">
        <v>0</v>
      </c>
      <c r="I2392" s="157"/>
      <c r="J2392" s="39"/>
      <c r="K2392" s="39"/>
      <c r="L2392" s="39"/>
      <c r="M2392" s="39"/>
    </row>
    <row r="2393" spans="1:13" ht="15" customHeight="1" x14ac:dyDescent="0.2">
      <c r="A2393" s="1328" t="s">
        <v>107</v>
      </c>
      <c r="B2393" s="1576" t="s">
        <v>522</v>
      </c>
      <c r="C2393" s="324" t="s">
        <v>267</v>
      </c>
      <c r="D2393" s="356">
        <v>0</v>
      </c>
      <c r="E2393" s="356">
        <v>0</v>
      </c>
      <c r="F2393" s="357">
        <v>0</v>
      </c>
      <c r="G2393" s="53"/>
      <c r="H2393" s="358">
        <v>0</v>
      </c>
      <c r="I2393" s="157"/>
      <c r="J2393" s="39"/>
      <c r="K2393" s="39"/>
      <c r="L2393" s="39"/>
      <c r="M2393" s="39"/>
    </row>
    <row r="2394" spans="1:13" ht="45" x14ac:dyDescent="0.2">
      <c r="A2394" s="1328"/>
      <c r="B2394" s="1576"/>
      <c r="C2394" s="327" t="s">
        <v>210</v>
      </c>
      <c r="D2394" s="356">
        <v>0</v>
      </c>
      <c r="E2394" s="356">
        <v>0</v>
      </c>
      <c r="F2394" s="357">
        <v>0</v>
      </c>
      <c r="G2394" s="53"/>
      <c r="H2394" s="358">
        <v>0</v>
      </c>
      <c r="I2394" s="157"/>
      <c r="J2394" s="39"/>
      <c r="K2394" s="39"/>
      <c r="L2394" s="39"/>
      <c r="M2394" s="39"/>
    </row>
    <row r="2395" spans="1:13" ht="45" customHeight="1" x14ac:dyDescent="0.2">
      <c r="A2395" s="1328"/>
      <c r="B2395" s="1576"/>
      <c r="C2395" s="330" t="s">
        <v>2</v>
      </c>
      <c r="D2395" s="356">
        <v>0</v>
      </c>
      <c r="E2395" s="356">
        <v>0</v>
      </c>
      <c r="F2395" s="357">
        <v>0</v>
      </c>
      <c r="G2395" s="53"/>
      <c r="H2395" s="358">
        <v>0</v>
      </c>
      <c r="I2395" s="157"/>
      <c r="J2395" s="39"/>
      <c r="K2395" s="39"/>
      <c r="L2395" s="39"/>
      <c r="M2395" s="39"/>
    </row>
    <row r="2396" spans="1:13" ht="45.75" customHeight="1" x14ac:dyDescent="0.2">
      <c r="A2396" s="1328"/>
      <c r="B2396" s="1576"/>
      <c r="C2396" s="330" t="s">
        <v>1224</v>
      </c>
      <c r="D2396" s="356">
        <v>0</v>
      </c>
      <c r="E2396" s="356">
        <v>0</v>
      </c>
      <c r="F2396" s="357">
        <v>0</v>
      </c>
      <c r="G2396" s="53"/>
      <c r="H2396" s="358">
        <v>0</v>
      </c>
      <c r="I2396" s="157"/>
      <c r="J2396" s="39"/>
      <c r="K2396" s="39"/>
      <c r="L2396" s="39"/>
      <c r="M2396" s="39"/>
    </row>
    <row r="2397" spans="1:13" ht="30" x14ac:dyDescent="0.2">
      <c r="A2397" s="1328"/>
      <c r="B2397" s="1576"/>
      <c r="C2397" s="330" t="s">
        <v>268</v>
      </c>
      <c r="D2397" s="356">
        <v>0</v>
      </c>
      <c r="E2397" s="356">
        <v>0</v>
      </c>
      <c r="F2397" s="357">
        <v>0</v>
      </c>
      <c r="G2397" s="53"/>
      <c r="H2397" s="358">
        <v>0</v>
      </c>
      <c r="I2397" s="157"/>
      <c r="J2397" s="39"/>
      <c r="K2397" s="39"/>
      <c r="L2397" s="39"/>
      <c r="M2397" s="39"/>
    </row>
    <row r="2398" spans="1:13" ht="15" customHeight="1" x14ac:dyDescent="0.2">
      <c r="A2398" s="1328" t="s">
        <v>135</v>
      </c>
      <c r="B2398" s="1576" t="s">
        <v>523</v>
      </c>
      <c r="C2398" s="324" t="s">
        <v>267</v>
      </c>
      <c r="D2398" s="356">
        <v>0</v>
      </c>
      <c r="E2398" s="356">
        <v>0</v>
      </c>
      <c r="F2398" s="357">
        <v>0</v>
      </c>
      <c r="G2398" s="53"/>
      <c r="H2398" s="358">
        <v>0</v>
      </c>
      <c r="I2398" s="157"/>
      <c r="J2398" s="39"/>
      <c r="K2398" s="39"/>
      <c r="L2398" s="39"/>
      <c r="M2398" s="39"/>
    </row>
    <row r="2399" spans="1:13" ht="45" x14ac:dyDescent="0.2">
      <c r="A2399" s="1328"/>
      <c r="B2399" s="1576"/>
      <c r="C2399" s="327" t="s">
        <v>210</v>
      </c>
      <c r="D2399" s="356">
        <v>0</v>
      </c>
      <c r="E2399" s="356">
        <v>0</v>
      </c>
      <c r="F2399" s="357">
        <v>0</v>
      </c>
      <c r="G2399" s="53"/>
      <c r="H2399" s="358">
        <v>0</v>
      </c>
      <c r="I2399" s="157"/>
      <c r="J2399" s="39"/>
      <c r="K2399" s="39"/>
      <c r="L2399" s="39"/>
      <c r="M2399" s="39"/>
    </row>
    <row r="2400" spans="1:13" ht="45" customHeight="1" x14ac:dyDescent="0.2">
      <c r="A2400" s="1328"/>
      <c r="B2400" s="1576"/>
      <c r="C2400" s="330" t="s">
        <v>2</v>
      </c>
      <c r="D2400" s="356">
        <v>0</v>
      </c>
      <c r="E2400" s="356">
        <v>0</v>
      </c>
      <c r="F2400" s="357">
        <v>0</v>
      </c>
      <c r="G2400" s="53"/>
      <c r="H2400" s="358">
        <v>0</v>
      </c>
      <c r="I2400" s="157"/>
      <c r="J2400" s="39"/>
      <c r="K2400" s="39"/>
      <c r="L2400" s="39"/>
      <c r="M2400" s="39"/>
    </row>
    <row r="2401" spans="1:13" ht="45" customHeight="1" x14ac:dyDescent="0.2">
      <c r="A2401" s="1328"/>
      <c r="B2401" s="1576"/>
      <c r="C2401" s="330" t="s">
        <v>1224</v>
      </c>
      <c r="D2401" s="356">
        <v>0</v>
      </c>
      <c r="E2401" s="356">
        <v>0</v>
      </c>
      <c r="F2401" s="357">
        <v>0</v>
      </c>
      <c r="G2401" s="53"/>
      <c r="H2401" s="358">
        <v>0</v>
      </c>
      <c r="I2401" s="157"/>
      <c r="J2401" s="39"/>
      <c r="K2401" s="39"/>
      <c r="L2401" s="39"/>
      <c r="M2401" s="39"/>
    </row>
    <row r="2402" spans="1:13" ht="30" x14ac:dyDescent="0.2">
      <c r="A2402" s="1328"/>
      <c r="B2402" s="1576"/>
      <c r="C2402" s="330" t="s">
        <v>268</v>
      </c>
      <c r="D2402" s="356">
        <v>0</v>
      </c>
      <c r="E2402" s="356">
        <v>0</v>
      </c>
      <c r="F2402" s="357">
        <v>0</v>
      </c>
      <c r="G2402" s="53"/>
      <c r="H2402" s="358">
        <v>0</v>
      </c>
      <c r="I2402" s="157"/>
      <c r="J2402" s="39"/>
      <c r="K2402" s="39"/>
      <c r="L2402" s="39"/>
      <c r="M2402" s="39"/>
    </row>
    <row r="2403" spans="1:13" ht="15" customHeight="1" x14ac:dyDescent="0.2">
      <c r="A2403" s="1328" t="s">
        <v>136</v>
      </c>
      <c r="B2403" s="1576" t="s">
        <v>524</v>
      </c>
      <c r="C2403" s="324" t="s">
        <v>267</v>
      </c>
      <c r="D2403" s="356">
        <v>0</v>
      </c>
      <c r="E2403" s="356">
        <v>0</v>
      </c>
      <c r="F2403" s="357">
        <v>0</v>
      </c>
      <c r="G2403" s="53"/>
      <c r="H2403" s="358">
        <v>0</v>
      </c>
      <c r="I2403" s="157"/>
      <c r="J2403" s="39"/>
      <c r="K2403" s="39"/>
      <c r="L2403" s="39"/>
      <c r="M2403" s="39"/>
    </row>
    <row r="2404" spans="1:13" ht="45" x14ac:dyDescent="0.2">
      <c r="A2404" s="1328"/>
      <c r="B2404" s="1576"/>
      <c r="C2404" s="327" t="s">
        <v>210</v>
      </c>
      <c r="D2404" s="356">
        <v>0</v>
      </c>
      <c r="E2404" s="356">
        <v>0</v>
      </c>
      <c r="F2404" s="357">
        <v>0</v>
      </c>
      <c r="G2404" s="53"/>
      <c r="H2404" s="358">
        <v>0</v>
      </c>
      <c r="I2404" s="157"/>
      <c r="J2404" s="39"/>
      <c r="K2404" s="39"/>
      <c r="L2404" s="39"/>
      <c r="M2404" s="39"/>
    </row>
    <row r="2405" spans="1:13" ht="45" customHeight="1" x14ac:dyDescent="0.2">
      <c r="A2405" s="1328"/>
      <c r="B2405" s="1576"/>
      <c r="C2405" s="330" t="s">
        <v>2</v>
      </c>
      <c r="D2405" s="356">
        <v>0</v>
      </c>
      <c r="E2405" s="356">
        <v>0</v>
      </c>
      <c r="F2405" s="357">
        <v>0</v>
      </c>
      <c r="G2405" s="53"/>
      <c r="H2405" s="358">
        <v>0</v>
      </c>
      <c r="I2405" s="157"/>
      <c r="J2405" s="39"/>
      <c r="K2405" s="39"/>
      <c r="L2405" s="39"/>
      <c r="M2405" s="39"/>
    </row>
    <row r="2406" spans="1:13" ht="53.25" customHeight="1" x14ac:dyDescent="0.2">
      <c r="A2406" s="1328"/>
      <c r="B2406" s="1576"/>
      <c r="C2406" s="330" t="s">
        <v>1224</v>
      </c>
      <c r="D2406" s="356">
        <v>0</v>
      </c>
      <c r="E2406" s="356">
        <v>0</v>
      </c>
      <c r="F2406" s="357">
        <v>0</v>
      </c>
      <c r="G2406" s="53"/>
      <c r="H2406" s="358">
        <v>0</v>
      </c>
      <c r="I2406" s="157"/>
      <c r="J2406" s="39"/>
      <c r="K2406" s="39"/>
      <c r="L2406" s="39"/>
      <c r="M2406" s="39"/>
    </row>
    <row r="2407" spans="1:13" ht="30" x14ac:dyDescent="0.2">
      <c r="A2407" s="1328"/>
      <c r="B2407" s="1576"/>
      <c r="C2407" s="330" t="s">
        <v>268</v>
      </c>
      <c r="D2407" s="356">
        <v>0</v>
      </c>
      <c r="E2407" s="356">
        <v>0</v>
      </c>
      <c r="F2407" s="357">
        <v>0</v>
      </c>
      <c r="G2407" s="53"/>
      <c r="H2407" s="358">
        <v>0</v>
      </c>
      <c r="I2407" s="157"/>
      <c r="J2407" s="39"/>
      <c r="K2407" s="39"/>
      <c r="L2407" s="39"/>
      <c r="M2407" s="39"/>
    </row>
    <row r="2408" spans="1:13" ht="15" customHeight="1" x14ac:dyDescent="0.2">
      <c r="A2408" s="1328" t="s">
        <v>138</v>
      </c>
      <c r="B2408" s="1576" t="s">
        <v>525</v>
      </c>
      <c r="C2408" s="324" t="s">
        <v>267</v>
      </c>
      <c r="D2408" s="356">
        <f>D2409+D2410+D2411+D2412</f>
        <v>0</v>
      </c>
      <c r="E2408" s="356">
        <f>E2409+E2410+E2411+E2412</f>
        <v>0</v>
      </c>
      <c r="F2408" s="357">
        <v>0</v>
      </c>
      <c r="G2408" s="53"/>
      <c r="H2408" s="358">
        <f>H2409+H2410+H2411+H2412</f>
        <v>0</v>
      </c>
      <c r="I2408" s="157"/>
      <c r="J2408" s="39"/>
      <c r="K2408" s="39"/>
      <c r="L2408" s="39"/>
      <c r="M2408" s="39"/>
    </row>
    <row r="2409" spans="1:13" ht="45" x14ac:dyDescent="0.2">
      <c r="A2409" s="1328"/>
      <c r="B2409" s="1576"/>
      <c r="C2409" s="327" t="s">
        <v>210</v>
      </c>
      <c r="D2409" s="356">
        <v>0</v>
      </c>
      <c r="E2409" s="356">
        <v>0</v>
      </c>
      <c r="F2409" s="357">
        <v>0</v>
      </c>
      <c r="G2409" s="53"/>
      <c r="H2409" s="358">
        <v>0</v>
      </c>
      <c r="I2409" s="157"/>
      <c r="J2409" s="39"/>
      <c r="K2409" s="39"/>
      <c r="L2409" s="39"/>
      <c r="M2409" s="39"/>
    </row>
    <row r="2410" spans="1:13" ht="45" customHeight="1" x14ac:dyDescent="0.2">
      <c r="A2410" s="1328"/>
      <c r="B2410" s="1576"/>
      <c r="C2410" s="330" t="s">
        <v>2</v>
      </c>
      <c r="D2410" s="356">
        <v>0</v>
      </c>
      <c r="E2410" s="356">
        <v>0</v>
      </c>
      <c r="F2410" s="357">
        <v>0</v>
      </c>
      <c r="G2410" s="53"/>
      <c r="H2410" s="358">
        <v>0</v>
      </c>
      <c r="I2410" s="157"/>
      <c r="J2410" s="39"/>
      <c r="K2410" s="39"/>
      <c r="L2410" s="39"/>
      <c r="M2410" s="39"/>
    </row>
    <row r="2411" spans="1:13" ht="44.25" customHeight="1" x14ac:dyDescent="0.2">
      <c r="A2411" s="1328"/>
      <c r="B2411" s="1576"/>
      <c r="C2411" s="330" t="s">
        <v>1224</v>
      </c>
      <c r="D2411" s="356">
        <v>0</v>
      </c>
      <c r="E2411" s="356">
        <v>0</v>
      </c>
      <c r="F2411" s="357">
        <v>0</v>
      </c>
      <c r="G2411" s="53"/>
      <c r="H2411" s="358">
        <v>0</v>
      </c>
      <c r="I2411" s="157"/>
      <c r="J2411" s="39"/>
      <c r="K2411" s="39"/>
      <c r="L2411" s="39"/>
      <c r="M2411" s="39"/>
    </row>
    <row r="2412" spans="1:13" ht="45" customHeight="1" x14ac:dyDescent="0.2">
      <c r="A2412" s="1328"/>
      <c r="B2412" s="1576"/>
      <c r="C2412" s="330" t="s">
        <v>268</v>
      </c>
      <c r="D2412" s="356">
        <v>0</v>
      </c>
      <c r="E2412" s="356">
        <v>0</v>
      </c>
      <c r="F2412" s="357">
        <v>0</v>
      </c>
      <c r="G2412" s="53"/>
      <c r="H2412" s="358">
        <v>0</v>
      </c>
      <c r="I2412" s="157"/>
      <c r="J2412" s="39"/>
      <c r="K2412" s="39"/>
      <c r="L2412" s="39"/>
      <c r="M2412" s="39"/>
    </row>
    <row r="2413" spans="1:13" ht="36" customHeight="1" x14ac:dyDescent="0.2">
      <c r="A2413" s="889" t="s">
        <v>1257</v>
      </c>
      <c r="B2413" s="890"/>
      <c r="C2413" s="890"/>
      <c r="D2413" s="890"/>
      <c r="E2413" s="890"/>
      <c r="F2413" s="890"/>
      <c r="G2413" s="890"/>
      <c r="H2413" s="890"/>
      <c r="I2413" s="891"/>
      <c r="J2413" s="39"/>
      <c r="K2413" s="39"/>
      <c r="L2413" s="39"/>
      <c r="M2413" s="39"/>
    </row>
    <row r="2414" spans="1:13" ht="15" customHeight="1" x14ac:dyDescent="0.2">
      <c r="A2414" s="1328"/>
      <c r="B2414" s="1584" t="s">
        <v>212</v>
      </c>
      <c r="C2414" s="313" t="s">
        <v>267</v>
      </c>
      <c r="D2414" s="314">
        <f>D2415+D2416+D2417+D2418</f>
        <v>0</v>
      </c>
      <c r="E2414" s="314">
        <f>E2415+E2416+E2417+E2418</f>
        <v>0</v>
      </c>
      <c r="F2414" s="315">
        <v>0</v>
      </c>
      <c r="G2414" s="50"/>
      <c r="H2414" s="316">
        <f>H2415+H2416+H2417+H2418</f>
        <v>0</v>
      </c>
      <c r="I2414" s="157"/>
      <c r="J2414" s="39"/>
      <c r="K2414" s="39"/>
      <c r="L2414" s="39"/>
      <c r="M2414" s="39"/>
    </row>
    <row r="2415" spans="1:13" ht="42.75" x14ac:dyDescent="0.2">
      <c r="A2415" s="1328"/>
      <c r="B2415" s="1576"/>
      <c r="C2415" s="317" t="s">
        <v>210</v>
      </c>
      <c r="D2415" s="314">
        <f>SUM(D2420+D2445)</f>
        <v>0</v>
      </c>
      <c r="E2415" s="314"/>
      <c r="F2415" s="315">
        <v>0</v>
      </c>
      <c r="G2415" s="50"/>
      <c r="H2415" s="316">
        <v>0</v>
      </c>
      <c r="I2415" s="157"/>
      <c r="J2415" s="39"/>
      <c r="K2415" s="39"/>
      <c r="L2415" s="39"/>
      <c r="M2415" s="39"/>
    </row>
    <row r="2416" spans="1:13" ht="57" x14ac:dyDescent="0.2">
      <c r="A2416" s="1328"/>
      <c r="B2416" s="1576"/>
      <c r="C2416" s="319" t="s">
        <v>2</v>
      </c>
      <c r="D2416" s="314">
        <f>SUM(D2421+D2446)</f>
        <v>0</v>
      </c>
      <c r="E2416" s="314">
        <f>E2421</f>
        <v>0</v>
      </c>
      <c r="F2416" s="315">
        <v>0</v>
      </c>
      <c r="G2416" s="50"/>
      <c r="H2416" s="316">
        <f>H2421</f>
        <v>0</v>
      </c>
      <c r="I2416" s="157"/>
      <c r="J2416" s="39"/>
      <c r="K2416" s="39"/>
      <c r="L2416" s="39"/>
      <c r="M2416" s="39"/>
    </row>
    <row r="2417" spans="1:13" ht="51.75" customHeight="1" x14ac:dyDescent="0.2">
      <c r="A2417" s="1328"/>
      <c r="B2417" s="1576"/>
      <c r="C2417" s="319" t="s">
        <v>1224</v>
      </c>
      <c r="D2417" s="314">
        <f>SUM(D2422+D2447)</f>
        <v>0</v>
      </c>
      <c r="E2417" s="314">
        <f>E2422</f>
        <v>0</v>
      </c>
      <c r="F2417" s="315">
        <v>0</v>
      </c>
      <c r="G2417" s="50"/>
      <c r="H2417" s="316">
        <f>H2422</f>
        <v>0</v>
      </c>
      <c r="I2417" s="157"/>
      <c r="J2417" s="39"/>
      <c r="K2417" s="39"/>
      <c r="L2417" s="39"/>
      <c r="M2417" s="39"/>
    </row>
    <row r="2418" spans="1:13" ht="28.5" x14ac:dyDescent="0.2">
      <c r="A2418" s="1328"/>
      <c r="B2418" s="1576"/>
      <c r="C2418" s="319" t="s">
        <v>268</v>
      </c>
      <c r="D2418" s="314">
        <f>SUM(D2423+D2448)</f>
        <v>0</v>
      </c>
      <c r="E2418" s="314">
        <f>E2423</f>
        <v>0</v>
      </c>
      <c r="F2418" s="315">
        <v>0</v>
      </c>
      <c r="G2418" s="50"/>
      <c r="H2418" s="316">
        <f>H2423</f>
        <v>0</v>
      </c>
      <c r="I2418" s="157"/>
      <c r="J2418" s="39"/>
      <c r="K2418" s="39"/>
      <c r="L2418" s="39"/>
      <c r="M2418" s="39"/>
    </row>
    <row r="2419" spans="1:13" ht="15" customHeight="1" x14ac:dyDescent="0.2">
      <c r="A2419" s="1328" t="s">
        <v>10</v>
      </c>
      <c r="B2419" s="1584" t="s">
        <v>526</v>
      </c>
      <c r="C2419" s="324" t="s">
        <v>267</v>
      </c>
      <c r="D2419" s="356">
        <f>D2420+D2421+D2422+D2423</f>
        <v>0</v>
      </c>
      <c r="E2419" s="356">
        <f>E2420+E2421+E2422+E2423</f>
        <v>0</v>
      </c>
      <c r="F2419" s="357">
        <v>0</v>
      </c>
      <c r="G2419" s="53"/>
      <c r="H2419" s="358">
        <f>H2420+H2421+H2422+H2423</f>
        <v>0</v>
      </c>
      <c r="I2419" s="157"/>
      <c r="J2419" s="39"/>
      <c r="K2419" s="39"/>
      <c r="L2419" s="39"/>
      <c r="M2419" s="39"/>
    </row>
    <row r="2420" spans="1:13" ht="45" x14ac:dyDescent="0.2">
      <c r="A2420" s="1328"/>
      <c r="B2420" s="1584"/>
      <c r="C2420" s="327" t="s">
        <v>210</v>
      </c>
      <c r="D2420" s="356">
        <f>D2430+D2435+D2440</f>
        <v>0</v>
      </c>
      <c r="E2420" s="356">
        <f>E2430+E2496</f>
        <v>0</v>
      </c>
      <c r="F2420" s="357">
        <v>0</v>
      </c>
      <c r="G2420" s="53"/>
      <c r="H2420" s="358">
        <f>H2430+H2496</f>
        <v>0</v>
      </c>
      <c r="I2420" s="157"/>
      <c r="J2420" s="39"/>
      <c r="K2420" s="39"/>
      <c r="L2420" s="39"/>
      <c r="M2420" s="39"/>
    </row>
    <row r="2421" spans="1:13" ht="45" customHeight="1" x14ac:dyDescent="0.2">
      <c r="A2421" s="1328"/>
      <c r="B2421" s="1584"/>
      <c r="C2421" s="330" t="s">
        <v>2</v>
      </c>
      <c r="D2421" s="356">
        <f>D2431+D2436+D2441</f>
        <v>0</v>
      </c>
      <c r="E2421" s="356">
        <f>E2431+E2497</f>
        <v>0</v>
      </c>
      <c r="F2421" s="357">
        <v>0</v>
      </c>
      <c r="G2421" s="53"/>
      <c r="H2421" s="358">
        <f>H2431+H2497</f>
        <v>0</v>
      </c>
      <c r="I2421" s="157"/>
      <c r="J2421" s="39"/>
      <c r="K2421" s="39"/>
      <c r="L2421" s="39"/>
      <c r="M2421" s="39"/>
    </row>
    <row r="2422" spans="1:13" ht="52.5" customHeight="1" x14ac:dyDescent="0.2">
      <c r="A2422" s="1328"/>
      <c r="B2422" s="1584"/>
      <c r="C2422" s="330" t="s">
        <v>1224</v>
      </c>
      <c r="D2422" s="356">
        <f>D2432+D2437+D2442</f>
        <v>0</v>
      </c>
      <c r="E2422" s="356">
        <f>E2432+E2498</f>
        <v>0</v>
      </c>
      <c r="F2422" s="357">
        <v>0</v>
      </c>
      <c r="G2422" s="53"/>
      <c r="H2422" s="358">
        <f>H2432+H2498</f>
        <v>0</v>
      </c>
      <c r="I2422" s="157"/>
      <c r="J2422" s="39"/>
      <c r="K2422" s="39"/>
      <c r="L2422" s="39"/>
      <c r="M2422" s="39"/>
    </row>
    <row r="2423" spans="1:13" ht="30" x14ac:dyDescent="0.2">
      <c r="A2423" s="1328"/>
      <c r="B2423" s="1584"/>
      <c r="C2423" s="330" t="s">
        <v>268</v>
      </c>
      <c r="D2423" s="356">
        <f>D2433+D2438+D2443</f>
        <v>0</v>
      </c>
      <c r="E2423" s="356">
        <f>E2433+E2499</f>
        <v>0</v>
      </c>
      <c r="F2423" s="357">
        <v>0</v>
      </c>
      <c r="G2423" s="53"/>
      <c r="H2423" s="358">
        <f>H2433+H2499</f>
        <v>0</v>
      </c>
      <c r="I2423" s="157"/>
      <c r="J2423" s="39"/>
      <c r="K2423" s="39"/>
      <c r="L2423" s="39"/>
      <c r="M2423" s="39"/>
    </row>
    <row r="2424" spans="1:13" ht="15" customHeight="1" x14ac:dyDescent="0.2">
      <c r="A2424" s="1049" t="s">
        <v>11</v>
      </c>
      <c r="B2424" s="1585" t="s">
        <v>527</v>
      </c>
      <c r="C2424" s="324" t="s">
        <v>267</v>
      </c>
      <c r="D2424" s="356"/>
      <c r="E2424" s="356">
        <v>0</v>
      </c>
      <c r="F2424" s="357">
        <v>0</v>
      </c>
      <c r="G2424" s="53"/>
      <c r="H2424" s="358">
        <v>0</v>
      </c>
      <c r="I2424" s="157"/>
      <c r="J2424" s="39"/>
      <c r="K2424" s="39"/>
      <c r="L2424" s="39"/>
      <c r="M2424" s="39"/>
    </row>
    <row r="2425" spans="1:13" ht="45" x14ac:dyDescent="0.2">
      <c r="A2425" s="1050"/>
      <c r="B2425" s="1586"/>
      <c r="C2425" s="327" t="s">
        <v>210</v>
      </c>
      <c r="D2425" s="356">
        <v>0</v>
      </c>
      <c r="E2425" s="356">
        <v>0</v>
      </c>
      <c r="F2425" s="357">
        <v>0</v>
      </c>
      <c r="G2425" s="53"/>
      <c r="H2425" s="358">
        <v>0</v>
      </c>
      <c r="I2425" s="157"/>
      <c r="J2425" s="39"/>
      <c r="K2425" s="39"/>
      <c r="L2425" s="39"/>
      <c r="M2425" s="39"/>
    </row>
    <row r="2426" spans="1:13" ht="45" customHeight="1" x14ac:dyDescent="0.2">
      <c r="A2426" s="1050"/>
      <c r="B2426" s="1586"/>
      <c r="C2426" s="330" t="s">
        <v>2</v>
      </c>
      <c r="D2426" s="356">
        <v>0</v>
      </c>
      <c r="E2426" s="356">
        <v>0</v>
      </c>
      <c r="F2426" s="357">
        <v>0</v>
      </c>
      <c r="G2426" s="53"/>
      <c r="H2426" s="358">
        <v>0</v>
      </c>
      <c r="I2426" s="157"/>
      <c r="J2426" s="39"/>
      <c r="K2426" s="39"/>
      <c r="L2426" s="39"/>
      <c r="M2426" s="39"/>
    </row>
    <row r="2427" spans="1:13" ht="49.5" customHeight="1" x14ac:dyDescent="0.2">
      <c r="A2427" s="1050"/>
      <c r="B2427" s="1586"/>
      <c r="C2427" s="330" t="s">
        <v>1224</v>
      </c>
      <c r="D2427" s="356">
        <v>0</v>
      </c>
      <c r="E2427" s="356">
        <v>0</v>
      </c>
      <c r="F2427" s="357">
        <v>0</v>
      </c>
      <c r="G2427" s="53"/>
      <c r="H2427" s="358">
        <v>0</v>
      </c>
      <c r="I2427" s="157"/>
      <c r="J2427" s="39"/>
      <c r="K2427" s="39"/>
      <c r="L2427" s="39"/>
      <c r="M2427" s="39"/>
    </row>
    <row r="2428" spans="1:13" ht="30" x14ac:dyDescent="0.2">
      <c r="A2428" s="1051"/>
      <c r="B2428" s="1601"/>
      <c r="C2428" s="330" t="s">
        <v>268</v>
      </c>
      <c r="D2428" s="356">
        <v>0</v>
      </c>
      <c r="E2428" s="356">
        <v>0</v>
      </c>
      <c r="F2428" s="357">
        <v>0</v>
      </c>
      <c r="G2428" s="53"/>
      <c r="H2428" s="358">
        <v>0</v>
      </c>
      <c r="I2428" s="157"/>
      <c r="J2428" s="39"/>
      <c r="K2428" s="39"/>
      <c r="L2428" s="39"/>
      <c r="M2428" s="39"/>
    </row>
    <row r="2429" spans="1:13" ht="15" customHeight="1" x14ac:dyDescent="0.2">
      <c r="A2429" s="1328" t="s">
        <v>12</v>
      </c>
      <c r="B2429" s="1576" t="s">
        <v>528</v>
      </c>
      <c r="C2429" s="324" t="s">
        <v>267</v>
      </c>
      <c r="D2429" s="356">
        <f>D2430+D2431+D2432+D2433</f>
        <v>0</v>
      </c>
      <c r="E2429" s="356">
        <f>E2430+E2431+E2432+E2433</f>
        <v>0</v>
      </c>
      <c r="F2429" s="357">
        <v>0</v>
      </c>
      <c r="G2429" s="53"/>
      <c r="H2429" s="358">
        <f>H2430+H2431+H2432+H2433</f>
        <v>0</v>
      </c>
      <c r="I2429" s="157"/>
      <c r="J2429" s="39"/>
      <c r="K2429" s="39"/>
      <c r="L2429" s="39"/>
      <c r="M2429" s="39"/>
    </row>
    <row r="2430" spans="1:13" ht="58.5" customHeight="1" x14ac:dyDescent="0.2">
      <c r="A2430" s="1328"/>
      <c r="B2430" s="1576"/>
      <c r="C2430" s="327" t="s">
        <v>210</v>
      </c>
      <c r="D2430" s="356">
        <v>0</v>
      </c>
      <c r="E2430" s="356">
        <v>0</v>
      </c>
      <c r="F2430" s="357">
        <v>0</v>
      </c>
      <c r="G2430" s="53"/>
      <c r="H2430" s="358">
        <v>0</v>
      </c>
      <c r="I2430" s="157"/>
      <c r="J2430" s="39"/>
      <c r="K2430" s="39"/>
      <c r="L2430" s="39"/>
      <c r="M2430" s="39"/>
    </row>
    <row r="2431" spans="1:13" ht="54.75" customHeight="1" x14ac:dyDescent="0.2">
      <c r="A2431" s="1328"/>
      <c r="B2431" s="1576"/>
      <c r="C2431" s="330" t="s">
        <v>2</v>
      </c>
      <c r="D2431" s="356">
        <v>0</v>
      </c>
      <c r="E2431" s="356">
        <v>0</v>
      </c>
      <c r="F2431" s="357">
        <v>0</v>
      </c>
      <c r="G2431" s="53"/>
      <c r="H2431" s="358">
        <v>0</v>
      </c>
      <c r="I2431" s="157"/>
      <c r="J2431" s="39"/>
      <c r="K2431" s="39"/>
      <c r="L2431" s="39"/>
      <c r="M2431" s="39"/>
    </row>
    <row r="2432" spans="1:13" ht="66.75" customHeight="1" x14ac:dyDescent="0.2">
      <c r="A2432" s="1328"/>
      <c r="B2432" s="1576"/>
      <c r="C2432" s="330" t="s">
        <v>1224</v>
      </c>
      <c r="D2432" s="356">
        <v>0</v>
      </c>
      <c r="E2432" s="356">
        <v>0</v>
      </c>
      <c r="F2432" s="357">
        <v>0</v>
      </c>
      <c r="G2432" s="53"/>
      <c r="H2432" s="358">
        <v>0</v>
      </c>
      <c r="I2432" s="157"/>
      <c r="J2432" s="39"/>
      <c r="K2432" s="39"/>
      <c r="L2432" s="39"/>
      <c r="M2432" s="39"/>
    </row>
    <row r="2433" spans="1:13" ht="45.75" customHeight="1" x14ac:dyDescent="0.2">
      <c r="A2433" s="1328"/>
      <c r="B2433" s="1576"/>
      <c r="C2433" s="330" t="s">
        <v>268</v>
      </c>
      <c r="D2433" s="356">
        <v>0</v>
      </c>
      <c r="E2433" s="356">
        <v>0</v>
      </c>
      <c r="F2433" s="357">
        <v>0</v>
      </c>
      <c r="G2433" s="53"/>
      <c r="H2433" s="358">
        <v>0</v>
      </c>
      <c r="I2433" s="157"/>
      <c r="J2433" s="39"/>
      <c r="K2433" s="39"/>
      <c r="L2433" s="39"/>
      <c r="M2433" s="39"/>
    </row>
    <row r="2434" spans="1:13" ht="15" customHeight="1" x14ac:dyDescent="0.2">
      <c r="A2434" s="1328" t="s">
        <v>100</v>
      </c>
      <c r="B2434" s="1576" t="s">
        <v>529</v>
      </c>
      <c r="C2434" s="324" t="s">
        <v>267</v>
      </c>
      <c r="D2434" s="356">
        <f>D2435+D2436+D2437+D2438</f>
        <v>0</v>
      </c>
      <c r="E2434" s="356">
        <f>E2435+E2436+E2437+E2438</f>
        <v>0</v>
      </c>
      <c r="F2434" s="357">
        <v>0</v>
      </c>
      <c r="G2434" s="53"/>
      <c r="H2434" s="358">
        <f>H2435+H2436+H2437+H2438</f>
        <v>0</v>
      </c>
      <c r="I2434" s="157"/>
      <c r="J2434" s="39"/>
      <c r="K2434" s="39"/>
      <c r="L2434" s="39"/>
      <c r="M2434" s="39"/>
    </row>
    <row r="2435" spans="1:13" ht="45" x14ac:dyDescent="0.2">
      <c r="A2435" s="1328"/>
      <c r="B2435" s="1576"/>
      <c r="C2435" s="327" t="s">
        <v>210</v>
      </c>
      <c r="D2435" s="356">
        <v>0</v>
      </c>
      <c r="E2435" s="356">
        <v>0</v>
      </c>
      <c r="F2435" s="357">
        <v>0</v>
      </c>
      <c r="G2435" s="53"/>
      <c r="H2435" s="358">
        <v>0</v>
      </c>
      <c r="I2435" s="157"/>
      <c r="J2435" s="39"/>
      <c r="K2435" s="39"/>
      <c r="L2435" s="39"/>
      <c r="M2435" s="39"/>
    </row>
    <row r="2436" spans="1:13" ht="45" customHeight="1" x14ac:dyDescent="0.2">
      <c r="A2436" s="1328"/>
      <c r="B2436" s="1576"/>
      <c r="C2436" s="330" t="s">
        <v>2</v>
      </c>
      <c r="D2436" s="356">
        <v>0</v>
      </c>
      <c r="E2436" s="356">
        <v>0</v>
      </c>
      <c r="F2436" s="357">
        <v>0</v>
      </c>
      <c r="G2436" s="53"/>
      <c r="H2436" s="358">
        <v>0</v>
      </c>
      <c r="I2436" s="157"/>
      <c r="J2436" s="39"/>
      <c r="K2436" s="39"/>
      <c r="L2436" s="39"/>
      <c r="M2436" s="39"/>
    </row>
    <row r="2437" spans="1:13" ht="49.5" customHeight="1" x14ac:dyDescent="0.2">
      <c r="A2437" s="1328"/>
      <c r="B2437" s="1576"/>
      <c r="C2437" s="330" t="s">
        <v>1224</v>
      </c>
      <c r="D2437" s="356">
        <v>0</v>
      </c>
      <c r="E2437" s="356">
        <v>0</v>
      </c>
      <c r="F2437" s="357">
        <v>0</v>
      </c>
      <c r="G2437" s="53"/>
      <c r="H2437" s="358">
        <v>0</v>
      </c>
      <c r="I2437" s="157"/>
      <c r="J2437" s="39"/>
      <c r="K2437" s="39"/>
      <c r="L2437" s="39"/>
      <c r="M2437" s="39"/>
    </row>
    <row r="2438" spans="1:13" ht="30" x14ac:dyDescent="0.2">
      <c r="A2438" s="1328"/>
      <c r="B2438" s="1576"/>
      <c r="C2438" s="330" t="s">
        <v>268</v>
      </c>
      <c r="D2438" s="356">
        <v>0</v>
      </c>
      <c r="E2438" s="356">
        <v>0</v>
      </c>
      <c r="F2438" s="357">
        <v>0</v>
      </c>
      <c r="G2438" s="53"/>
      <c r="H2438" s="358">
        <v>0</v>
      </c>
      <c r="I2438" s="157"/>
      <c r="J2438" s="39"/>
      <c r="K2438" s="39"/>
      <c r="L2438" s="39"/>
      <c r="M2438" s="39"/>
    </row>
    <row r="2439" spans="1:13" ht="15" customHeight="1" x14ac:dyDescent="0.2">
      <c r="A2439" s="1328" t="s">
        <v>101</v>
      </c>
      <c r="B2439" s="1576" t="s">
        <v>530</v>
      </c>
      <c r="C2439" s="324" t="s">
        <v>267</v>
      </c>
      <c r="D2439" s="356">
        <f>D2440+D2441+D2442+D2443</f>
        <v>0</v>
      </c>
      <c r="E2439" s="356">
        <f>E2440+E2441+E2442+E2443</f>
        <v>0</v>
      </c>
      <c r="F2439" s="357">
        <v>0</v>
      </c>
      <c r="G2439" s="53"/>
      <c r="H2439" s="358">
        <f>H2440+H2441+H2442+H2443</f>
        <v>0</v>
      </c>
      <c r="I2439" s="157"/>
      <c r="J2439" s="39"/>
      <c r="K2439" s="39"/>
      <c r="L2439" s="39"/>
      <c r="M2439" s="39"/>
    </row>
    <row r="2440" spans="1:13" ht="45" x14ac:dyDescent="0.2">
      <c r="A2440" s="1328"/>
      <c r="B2440" s="1576"/>
      <c r="C2440" s="327" t="s">
        <v>210</v>
      </c>
      <c r="D2440" s="356">
        <v>0</v>
      </c>
      <c r="E2440" s="356">
        <v>0</v>
      </c>
      <c r="F2440" s="357">
        <v>0</v>
      </c>
      <c r="G2440" s="53"/>
      <c r="H2440" s="358">
        <v>0</v>
      </c>
      <c r="I2440" s="157"/>
      <c r="J2440" s="39"/>
      <c r="K2440" s="39"/>
      <c r="L2440" s="39"/>
      <c r="M2440" s="39"/>
    </row>
    <row r="2441" spans="1:13" ht="45" customHeight="1" x14ac:dyDescent="0.2">
      <c r="A2441" s="1328"/>
      <c r="B2441" s="1576"/>
      <c r="C2441" s="330" t="s">
        <v>2</v>
      </c>
      <c r="D2441" s="356">
        <v>0</v>
      </c>
      <c r="E2441" s="356">
        <v>0</v>
      </c>
      <c r="F2441" s="357">
        <v>0</v>
      </c>
      <c r="G2441" s="53"/>
      <c r="H2441" s="358">
        <v>0</v>
      </c>
      <c r="I2441" s="157"/>
      <c r="J2441" s="39"/>
      <c r="K2441" s="39"/>
      <c r="L2441" s="39"/>
      <c r="M2441" s="39"/>
    </row>
    <row r="2442" spans="1:13" ht="54.75" customHeight="1" x14ac:dyDescent="0.2">
      <c r="A2442" s="1328"/>
      <c r="B2442" s="1576"/>
      <c r="C2442" s="330" t="s">
        <v>1224</v>
      </c>
      <c r="D2442" s="356">
        <v>0</v>
      </c>
      <c r="E2442" s="356">
        <v>0</v>
      </c>
      <c r="F2442" s="357">
        <v>0</v>
      </c>
      <c r="G2442" s="53"/>
      <c r="H2442" s="358">
        <v>0</v>
      </c>
      <c r="I2442" s="157"/>
      <c r="J2442" s="39"/>
      <c r="K2442" s="39"/>
      <c r="L2442" s="39"/>
      <c r="M2442" s="39"/>
    </row>
    <row r="2443" spans="1:13" ht="30" x14ac:dyDescent="0.2">
      <c r="A2443" s="1328"/>
      <c r="B2443" s="1576"/>
      <c r="C2443" s="330" t="s">
        <v>268</v>
      </c>
      <c r="D2443" s="356">
        <v>0</v>
      </c>
      <c r="E2443" s="356">
        <v>0</v>
      </c>
      <c r="F2443" s="357">
        <v>0</v>
      </c>
      <c r="G2443" s="53"/>
      <c r="H2443" s="358">
        <v>0</v>
      </c>
      <c r="I2443" s="157"/>
      <c r="J2443" s="39"/>
      <c r="K2443" s="39"/>
      <c r="L2443" s="39"/>
      <c r="M2443" s="39"/>
    </row>
    <row r="2444" spans="1:13" ht="15" customHeight="1" x14ac:dyDescent="0.2">
      <c r="A2444" s="1328" t="s">
        <v>14</v>
      </c>
      <c r="B2444" s="1576" t="s">
        <v>531</v>
      </c>
      <c r="C2444" s="324" t="s">
        <v>267</v>
      </c>
      <c r="D2444" s="356">
        <f>D2445+D2446+D2447+D2448</f>
        <v>0</v>
      </c>
      <c r="E2444" s="356">
        <v>0</v>
      </c>
      <c r="F2444" s="357">
        <v>0</v>
      </c>
      <c r="G2444" s="53"/>
      <c r="H2444" s="358">
        <v>0</v>
      </c>
      <c r="I2444" s="157"/>
      <c r="J2444" s="39"/>
      <c r="K2444" s="39"/>
      <c r="L2444" s="39"/>
      <c r="M2444" s="39"/>
    </row>
    <row r="2445" spans="1:13" ht="45" x14ac:dyDescent="0.2">
      <c r="A2445" s="1328"/>
      <c r="B2445" s="1576"/>
      <c r="C2445" s="327" t="s">
        <v>210</v>
      </c>
      <c r="D2445" s="356">
        <f>D2450+D2455+D2460</f>
        <v>0</v>
      </c>
      <c r="E2445" s="356">
        <v>0</v>
      </c>
      <c r="F2445" s="357">
        <v>0</v>
      </c>
      <c r="G2445" s="53"/>
      <c r="H2445" s="358">
        <v>0</v>
      </c>
      <c r="I2445" s="157"/>
      <c r="J2445" s="39"/>
      <c r="K2445" s="39"/>
      <c r="L2445" s="39"/>
      <c r="M2445" s="39"/>
    </row>
    <row r="2446" spans="1:13" ht="45" customHeight="1" x14ac:dyDescent="0.2">
      <c r="A2446" s="1328"/>
      <c r="B2446" s="1576"/>
      <c r="C2446" s="330" t="s">
        <v>2</v>
      </c>
      <c r="D2446" s="356">
        <f>D2451+D2456+D2461</f>
        <v>0</v>
      </c>
      <c r="E2446" s="356">
        <v>0</v>
      </c>
      <c r="F2446" s="357">
        <v>0</v>
      </c>
      <c r="G2446" s="53"/>
      <c r="H2446" s="358">
        <v>0</v>
      </c>
      <c r="I2446" s="157"/>
      <c r="J2446" s="39"/>
      <c r="K2446" s="39"/>
      <c r="L2446" s="39"/>
      <c r="M2446" s="39"/>
    </row>
    <row r="2447" spans="1:13" ht="49.5" customHeight="1" x14ac:dyDescent="0.2">
      <c r="A2447" s="1328"/>
      <c r="B2447" s="1576"/>
      <c r="C2447" s="330" t="s">
        <v>1224</v>
      </c>
      <c r="D2447" s="356">
        <f>D2452+D2457+D2462</f>
        <v>0</v>
      </c>
      <c r="E2447" s="356">
        <v>0</v>
      </c>
      <c r="F2447" s="357">
        <v>0</v>
      </c>
      <c r="G2447" s="53"/>
      <c r="H2447" s="358">
        <v>0</v>
      </c>
      <c r="I2447" s="157"/>
      <c r="J2447" s="39"/>
      <c r="K2447" s="39"/>
      <c r="L2447" s="39"/>
      <c r="M2447" s="39"/>
    </row>
    <row r="2448" spans="1:13" ht="30" x14ac:dyDescent="0.2">
      <c r="A2448" s="1328"/>
      <c r="B2448" s="1576"/>
      <c r="C2448" s="330" t="s">
        <v>268</v>
      </c>
      <c r="D2448" s="356">
        <f>D2453+D2458+D2463</f>
        <v>0</v>
      </c>
      <c r="E2448" s="356">
        <v>0</v>
      </c>
      <c r="F2448" s="357">
        <v>0</v>
      </c>
      <c r="G2448" s="53"/>
      <c r="H2448" s="358">
        <v>0</v>
      </c>
      <c r="I2448" s="157"/>
      <c r="J2448" s="39"/>
      <c r="K2448" s="39"/>
      <c r="L2448" s="39"/>
      <c r="M2448" s="39"/>
    </row>
    <row r="2449" spans="1:13" ht="15" customHeight="1" x14ac:dyDescent="0.2">
      <c r="A2449" s="1328" t="s">
        <v>145</v>
      </c>
      <c r="B2449" s="1576" t="s">
        <v>532</v>
      </c>
      <c r="C2449" s="324" t="s">
        <v>267</v>
      </c>
      <c r="D2449" s="356">
        <f>D2450+D2451+D2452+D2453</f>
        <v>0</v>
      </c>
      <c r="E2449" s="356">
        <f>E2450+E2451+E2452+E2453</f>
        <v>0</v>
      </c>
      <c r="F2449" s="357">
        <v>0</v>
      </c>
      <c r="G2449" s="53"/>
      <c r="H2449" s="358">
        <f>H2450+H2451+H2452+H2453</f>
        <v>0</v>
      </c>
      <c r="I2449" s="157"/>
      <c r="J2449" s="39"/>
      <c r="K2449" s="39"/>
      <c r="L2449" s="39"/>
      <c r="M2449" s="39"/>
    </row>
    <row r="2450" spans="1:13" ht="45" x14ac:dyDescent="0.2">
      <c r="A2450" s="1328"/>
      <c r="B2450" s="1576"/>
      <c r="C2450" s="327" t="s">
        <v>210</v>
      </c>
      <c r="D2450" s="356">
        <v>0</v>
      </c>
      <c r="E2450" s="356">
        <v>0</v>
      </c>
      <c r="F2450" s="357">
        <v>0</v>
      </c>
      <c r="G2450" s="53"/>
      <c r="H2450" s="358">
        <v>0</v>
      </c>
      <c r="I2450" s="157"/>
      <c r="J2450" s="39"/>
      <c r="K2450" s="39"/>
      <c r="L2450" s="39"/>
      <c r="M2450" s="39"/>
    </row>
    <row r="2451" spans="1:13" ht="45" customHeight="1" x14ac:dyDescent="0.2">
      <c r="A2451" s="1328"/>
      <c r="B2451" s="1576"/>
      <c r="C2451" s="330" t="s">
        <v>2</v>
      </c>
      <c r="D2451" s="356">
        <v>0</v>
      </c>
      <c r="E2451" s="356">
        <v>0</v>
      </c>
      <c r="F2451" s="357">
        <v>0</v>
      </c>
      <c r="G2451" s="53"/>
      <c r="H2451" s="358">
        <v>0</v>
      </c>
      <c r="I2451" s="157"/>
      <c r="J2451" s="39"/>
      <c r="K2451" s="39"/>
      <c r="L2451" s="39"/>
      <c r="M2451" s="39"/>
    </row>
    <row r="2452" spans="1:13" ht="51" customHeight="1" x14ac:dyDescent="0.2">
      <c r="A2452" s="1328"/>
      <c r="B2452" s="1576"/>
      <c r="C2452" s="330" t="s">
        <v>1224</v>
      </c>
      <c r="D2452" s="356">
        <v>0</v>
      </c>
      <c r="E2452" s="356">
        <v>0</v>
      </c>
      <c r="F2452" s="357">
        <v>0</v>
      </c>
      <c r="G2452" s="53"/>
      <c r="H2452" s="358">
        <v>0</v>
      </c>
      <c r="I2452" s="157"/>
      <c r="J2452" s="39"/>
      <c r="K2452" s="39"/>
      <c r="L2452" s="39"/>
      <c r="M2452" s="39"/>
    </row>
    <row r="2453" spans="1:13" ht="30" x14ac:dyDescent="0.2">
      <c r="A2453" s="1328"/>
      <c r="B2453" s="1576"/>
      <c r="C2453" s="330" t="s">
        <v>268</v>
      </c>
      <c r="D2453" s="356">
        <v>0</v>
      </c>
      <c r="E2453" s="356">
        <v>0</v>
      </c>
      <c r="F2453" s="357">
        <v>0</v>
      </c>
      <c r="G2453" s="53"/>
      <c r="H2453" s="358">
        <v>0</v>
      </c>
      <c r="I2453" s="157"/>
      <c r="J2453" s="39"/>
      <c r="K2453" s="39"/>
      <c r="L2453" s="39"/>
      <c r="M2453" s="39"/>
    </row>
    <row r="2454" spans="1:13" ht="27.75" customHeight="1" x14ac:dyDescent="0.2">
      <c r="A2454" s="1328" t="s">
        <v>167</v>
      </c>
      <c r="B2454" s="1576" t="s">
        <v>533</v>
      </c>
      <c r="C2454" s="324" t="s">
        <v>267</v>
      </c>
      <c r="D2454" s="356">
        <f>D2455+D2456+D2457+D2458</f>
        <v>0</v>
      </c>
      <c r="E2454" s="356">
        <f>E2455+E2456+E2457+E2458</f>
        <v>0</v>
      </c>
      <c r="F2454" s="357">
        <v>0</v>
      </c>
      <c r="G2454" s="53"/>
      <c r="H2454" s="358">
        <f>H2455+H2456+H2457+H2458</f>
        <v>0</v>
      </c>
      <c r="I2454" s="157"/>
      <c r="J2454" s="39"/>
      <c r="K2454" s="39"/>
      <c r="L2454" s="39"/>
      <c r="M2454" s="39"/>
    </row>
    <row r="2455" spans="1:13" ht="48.75" customHeight="1" x14ac:dyDescent="0.2">
      <c r="A2455" s="1328"/>
      <c r="B2455" s="1576"/>
      <c r="C2455" s="327" t="s">
        <v>210</v>
      </c>
      <c r="D2455" s="356">
        <v>0</v>
      </c>
      <c r="E2455" s="356">
        <v>0</v>
      </c>
      <c r="F2455" s="357">
        <v>0</v>
      </c>
      <c r="G2455" s="53"/>
      <c r="H2455" s="358">
        <v>0</v>
      </c>
      <c r="I2455" s="157"/>
      <c r="J2455" s="39"/>
      <c r="K2455" s="39"/>
      <c r="L2455" s="39"/>
      <c r="M2455" s="39"/>
    </row>
    <row r="2456" spans="1:13" ht="54.75" customHeight="1" x14ac:dyDescent="0.2">
      <c r="A2456" s="1328"/>
      <c r="B2456" s="1576"/>
      <c r="C2456" s="330" t="s">
        <v>2</v>
      </c>
      <c r="D2456" s="356">
        <v>0</v>
      </c>
      <c r="E2456" s="356">
        <v>0</v>
      </c>
      <c r="F2456" s="357">
        <v>0</v>
      </c>
      <c r="G2456" s="53"/>
      <c r="H2456" s="358">
        <v>0</v>
      </c>
      <c r="I2456" s="157"/>
      <c r="J2456" s="39"/>
      <c r="K2456" s="39"/>
      <c r="L2456" s="39"/>
      <c r="M2456" s="39"/>
    </row>
    <row r="2457" spans="1:13" ht="54.75" customHeight="1" x14ac:dyDescent="0.2">
      <c r="A2457" s="1328"/>
      <c r="B2457" s="1576"/>
      <c r="C2457" s="330" t="s">
        <v>1224</v>
      </c>
      <c r="D2457" s="356">
        <v>0</v>
      </c>
      <c r="E2457" s="356">
        <v>0</v>
      </c>
      <c r="F2457" s="357">
        <v>0</v>
      </c>
      <c r="G2457" s="53"/>
      <c r="H2457" s="358">
        <v>0</v>
      </c>
      <c r="I2457" s="157"/>
      <c r="J2457" s="39"/>
      <c r="K2457" s="39"/>
      <c r="L2457" s="39"/>
      <c r="M2457" s="39"/>
    </row>
    <row r="2458" spans="1:13" ht="40.5" customHeight="1" x14ac:dyDescent="0.2">
      <c r="A2458" s="1328"/>
      <c r="B2458" s="1576"/>
      <c r="C2458" s="330" t="s">
        <v>268</v>
      </c>
      <c r="D2458" s="356">
        <v>0</v>
      </c>
      <c r="E2458" s="356">
        <v>0</v>
      </c>
      <c r="F2458" s="357">
        <v>0</v>
      </c>
      <c r="G2458" s="53"/>
      <c r="H2458" s="358">
        <v>0</v>
      </c>
      <c r="I2458" s="157"/>
      <c r="J2458" s="39"/>
      <c r="K2458" s="39"/>
      <c r="L2458" s="39"/>
      <c r="M2458" s="39"/>
    </row>
    <row r="2459" spans="1:13" ht="15" customHeight="1" x14ac:dyDescent="0.2">
      <c r="A2459" s="1328" t="s">
        <v>169</v>
      </c>
      <c r="B2459" s="1576" t="s">
        <v>534</v>
      </c>
      <c r="C2459" s="324" t="s">
        <v>267</v>
      </c>
      <c r="D2459" s="356">
        <f>D2460+D2461+D2462+D2463</f>
        <v>0</v>
      </c>
      <c r="E2459" s="356">
        <v>0</v>
      </c>
      <c r="F2459" s="357">
        <v>0</v>
      </c>
      <c r="G2459" s="53"/>
      <c r="H2459" s="358">
        <v>0</v>
      </c>
      <c r="I2459" s="157"/>
      <c r="J2459" s="39"/>
      <c r="K2459" s="39"/>
      <c r="L2459" s="39"/>
      <c r="M2459" s="39"/>
    </row>
    <row r="2460" spans="1:13" ht="52.5" customHeight="1" x14ac:dyDescent="0.2">
      <c r="A2460" s="1328"/>
      <c r="B2460" s="1576"/>
      <c r="C2460" s="327" t="s">
        <v>210</v>
      </c>
      <c r="D2460" s="356">
        <v>0</v>
      </c>
      <c r="E2460" s="356">
        <v>0</v>
      </c>
      <c r="F2460" s="357">
        <v>0</v>
      </c>
      <c r="G2460" s="53"/>
      <c r="H2460" s="358">
        <v>0</v>
      </c>
      <c r="I2460" s="157"/>
      <c r="J2460" s="39"/>
      <c r="K2460" s="39"/>
      <c r="L2460" s="39"/>
      <c r="M2460" s="39"/>
    </row>
    <row r="2461" spans="1:13" ht="45" customHeight="1" x14ac:dyDescent="0.2">
      <c r="A2461" s="1328"/>
      <c r="B2461" s="1576"/>
      <c r="C2461" s="330" t="s">
        <v>2</v>
      </c>
      <c r="D2461" s="356">
        <v>0</v>
      </c>
      <c r="E2461" s="356">
        <v>0</v>
      </c>
      <c r="F2461" s="357">
        <v>0</v>
      </c>
      <c r="G2461" s="53"/>
      <c r="H2461" s="358">
        <v>0</v>
      </c>
      <c r="I2461" s="157"/>
      <c r="J2461" s="39"/>
      <c r="K2461" s="39"/>
      <c r="L2461" s="39"/>
      <c r="M2461" s="39"/>
    </row>
    <row r="2462" spans="1:13" ht="51" customHeight="1" x14ac:dyDescent="0.2">
      <c r="A2462" s="1328"/>
      <c r="B2462" s="1576"/>
      <c r="C2462" s="330" t="s">
        <v>1224</v>
      </c>
      <c r="D2462" s="356">
        <v>0</v>
      </c>
      <c r="E2462" s="356">
        <v>0</v>
      </c>
      <c r="F2462" s="357">
        <v>0</v>
      </c>
      <c r="G2462" s="53"/>
      <c r="H2462" s="358">
        <v>0</v>
      </c>
      <c r="I2462" s="157"/>
      <c r="J2462" s="39"/>
      <c r="K2462" s="39"/>
      <c r="L2462" s="39"/>
      <c r="M2462" s="39"/>
    </row>
    <row r="2463" spans="1:13" ht="30" x14ac:dyDescent="0.2">
      <c r="A2463" s="1328"/>
      <c r="B2463" s="1576"/>
      <c r="C2463" s="330" t="s">
        <v>268</v>
      </c>
      <c r="D2463" s="356">
        <v>0</v>
      </c>
      <c r="E2463" s="356">
        <v>0</v>
      </c>
      <c r="F2463" s="357">
        <v>0</v>
      </c>
      <c r="G2463" s="53"/>
      <c r="H2463" s="358">
        <v>0</v>
      </c>
      <c r="I2463" s="157"/>
      <c r="J2463" s="39"/>
      <c r="K2463" s="39"/>
      <c r="L2463" s="39"/>
      <c r="M2463" s="39"/>
    </row>
    <row r="2464" spans="1:13" ht="39.75" customHeight="1" x14ac:dyDescent="0.2">
      <c r="A2464" s="889" t="s">
        <v>535</v>
      </c>
      <c r="B2464" s="890"/>
      <c r="C2464" s="890"/>
      <c r="D2464" s="890"/>
      <c r="E2464" s="890"/>
      <c r="F2464" s="890"/>
      <c r="G2464" s="890"/>
      <c r="H2464" s="890"/>
      <c r="I2464" s="891"/>
      <c r="J2464" s="39"/>
      <c r="K2464" s="39"/>
      <c r="L2464" s="39"/>
      <c r="M2464" s="39"/>
    </row>
    <row r="2465" spans="1:13" x14ac:dyDescent="0.2">
      <c r="A2465" s="1328"/>
      <c r="B2465" s="1584" t="s">
        <v>212</v>
      </c>
      <c r="C2465" s="313" t="s">
        <v>267</v>
      </c>
      <c r="D2465" s="314">
        <f>D2466+D2467+D2468+D2469</f>
        <v>23281</v>
      </c>
      <c r="E2465" s="314">
        <f>E2466+E2467+E2468+E2469</f>
        <v>22816.26</v>
      </c>
      <c r="F2465" s="315">
        <f>E2465/D2465*100</f>
        <v>98.003779906361402</v>
      </c>
      <c r="G2465" s="50"/>
      <c r="H2465" s="316">
        <f>H2466+H2467+H2468+H2469</f>
        <v>22816.26</v>
      </c>
      <c r="I2465" s="307"/>
      <c r="J2465" s="39"/>
      <c r="K2465" s="39"/>
      <c r="L2465" s="39"/>
      <c r="M2465" s="39"/>
    </row>
    <row r="2466" spans="1:13" ht="42.75" x14ac:dyDescent="0.2">
      <c r="A2466" s="1328"/>
      <c r="B2466" s="1576"/>
      <c r="C2466" s="317" t="s">
        <v>210</v>
      </c>
      <c r="D2466" s="314">
        <f t="shared" ref="D2466:E2469" si="303">D2471+D2511</f>
        <v>0</v>
      </c>
      <c r="E2466" s="314">
        <f t="shared" si="303"/>
        <v>0</v>
      </c>
      <c r="F2466" s="315">
        <v>0</v>
      </c>
      <c r="G2466" s="50"/>
      <c r="H2466" s="316">
        <f>H2471+H2511</f>
        <v>0</v>
      </c>
      <c r="I2466" s="157"/>
      <c r="J2466" s="39"/>
      <c r="K2466" s="39"/>
      <c r="L2466" s="39"/>
      <c r="M2466" s="39"/>
    </row>
    <row r="2467" spans="1:13" ht="57" x14ac:dyDescent="0.2">
      <c r="A2467" s="1328"/>
      <c r="B2467" s="1576"/>
      <c r="C2467" s="319" t="s">
        <v>2</v>
      </c>
      <c r="D2467" s="314">
        <f t="shared" si="303"/>
        <v>543</v>
      </c>
      <c r="E2467" s="314">
        <f t="shared" si="303"/>
        <v>415.57</v>
      </c>
      <c r="F2467" s="315">
        <f>E2467/D2467*100</f>
        <v>76.532228360957646</v>
      </c>
      <c r="G2467" s="50"/>
      <c r="H2467" s="316">
        <f>H2472+H2512</f>
        <v>415.57</v>
      </c>
      <c r="I2467" s="157"/>
      <c r="J2467" s="39"/>
      <c r="K2467" s="39"/>
      <c r="L2467" s="39"/>
      <c r="M2467" s="39"/>
    </row>
    <row r="2468" spans="1:13" ht="54.75" customHeight="1" x14ac:dyDescent="0.2">
      <c r="A2468" s="1328"/>
      <c r="B2468" s="1576"/>
      <c r="C2468" s="319" t="s">
        <v>1224</v>
      </c>
      <c r="D2468" s="314">
        <f>D2473+D2513</f>
        <v>22577</v>
      </c>
      <c r="E2468" s="314">
        <f t="shared" si="303"/>
        <v>22239.69</v>
      </c>
      <c r="F2468" s="315">
        <f>E2468/D2468*100</f>
        <v>98.505957390264427</v>
      </c>
      <c r="G2468" s="50"/>
      <c r="H2468" s="316">
        <f>H2473+H2513</f>
        <v>22239.69</v>
      </c>
      <c r="I2468" s="157"/>
      <c r="J2468" s="39"/>
      <c r="K2468" s="39"/>
      <c r="L2468" s="39"/>
      <c r="M2468" s="39"/>
    </row>
    <row r="2469" spans="1:13" ht="28.5" x14ac:dyDescent="0.2">
      <c r="A2469" s="1328"/>
      <c r="B2469" s="1576"/>
      <c r="C2469" s="319" t="s">
        <v>268</v>
      </c>
      <c r="D2469" s="314">
        <f t="shared" si="303"/>
        <v>161</v>
      </c>
      <c r="E2469" s="314">
        <f t="shared" si="303"/>
        <v>161</v>
      </c>
      <c r="F2469" s="315">
        <f>E2469/D2469*100</f>
        <v>100</v>
      </c>
      <c r="G2469" s="50"/>
      <c r="H2469" s="316">
        <f>H2474+H2514</f>
        <v>161</v>
      </c>
      <c r="I2469" s="157"/>
      <c r="J2469" s="39"/>
      <c r="K2469" s="39"/>
      <c r="L2469" s="39"/>
      <c r="M2469" s="39"/>
    </row>
    <row r="2470" spans="1:13" ht="15" customHeight="1" x14ac:dyDescent="0.2">
      <c r="A2470" s="1328" t="s">
        <v>10</v>
      </c>
      <c r="B2470" s="1584" t="s">
        <v>536</v>
      </c>
      <c r="C2470" s="324" t="s">
        <v>267</v>
      </c>
      <c r="D2470" s="356">
        <f>D2471+D2472+D2473+D2474</f>
        <v>761</v>
      </c>
      <c r="E2470" s="356">
        <f>E2471+E2472+E2473+E2474</f>
        <v>614.61</v>
      </c>
      <c r="F2470" s="357">
        <f>E2470/D2470*100</f>
        <v>80.763469119579497</v>
      </c>
      <c r="G2470" s="53"/>
      <c r="H2470" s="358">
        <f>SUM(H2471:H2474)</f>
        <v>614.61</v>
      </c>
      <c r="I2470" s="157"/>
      <c r="J2470" s="39"/>
      <c r="K2470" s="39"/>
      <c r="L2470" s="39"/>
      <c r="M2470" s="39"/>
    </row>
    <row r="2471" spans="1:13" ht="45" x14ac:dyDescent="0.2">
      <c r="A2471" s="1328"/>
      <c r="B2471" s="1584"/>
      <c r="C2471" s="327" t="s">
        <v>210</v>
      </c>
      <c r="D2471" s="356">
        <f t="shared" ref="D2471:E2474" si="304">D2476+D2501</f>
        <v>0</v>
      </c>
      <c r="E2471" s="356">
        <f t="shared" si="304"/>
        <v>0</v>
      </c>
      <c r="F2471" s="357">
        <v>0</v>
      </c>
      <c r="G2471" s="53"/>
      <c r="H2471" s="358">
        <f>H2476+H2501</f>
        <v>0</v>
      </c>
      <c r="I2471" s="157"/>
      <c r="J2471" s="39"/>
      <c r="K2471" s="39"/>
      <c r="L2471" s="39"/>
      <c r="M2471" s="39"/>
    </row>
    <row r="2472" spans="1:13" ht="45" customHeight="1" x14ac:dyDescent="0.2">
      <c r="A2472" s="1328"/>
      <c r="B2472" s="1584"/>
      <c r="C2472" s="330" t="s">
        <v>2</v>
      </c>
      <c r="D2472" s="356">
        <f t="shared" si="304"/>
        <v>543</v>
      </c>
      <c r="E2472" s="356">
        <f t="shared" si="304"/>
        <v>415.57</v>
      </c>
      <c r="F2472" s="357">
        <f>E2472/D2472*100</f>
        <v>76.532228360957646</v>
      </c>
      <c r="G2472" s="53"/>
      <c r="H2472" s="358">
        <f>E2472</f>
        <v>415.57</v>
      </c>
      <c r="I2472" s="157"/>
      <c r="J2472" s="39"/>
      <c r="K2472" s="39"/>
      <c r="L2472" s="39"/>
      <c r="M2472" s="39"/>
    </row>
    <row r="2473" spans="1:13" ht="54" customHeight="1" x14ac:dyDescent="0.2">
      <c r="A2473" s="1328"/>
      <c r="B2473" s="1584"/>
      <c r="C2473" s="330" t="s">
        <v>1224</v>
      </c>
      <c r="D2473" s="356">
        <f t="shared" si="304"/>
        <v>57</v>
      </c>
      <c r="E2473" s="356">
        <f t="shared" si="304"/>
        <v>38.04</v>
      </c>
      <c r="F2473" s="357">
        <f>E2473/D2473*100</f>
        <v>66.736842105263165</v>
      </c>
      <c r="G2473" s="53"/>
      <c r="H2473" s="358">
        <f>E2473</f>
        <v>38.04</v>
      </c>
      <c r="I2473" s="157"/>
      <c r="J2473" s="39"/>
      <c r="K2473" s="39"/>
      <c r="L2473" s="39"/>
      <c r="M2473" s="39"/>
    </row>
    <row r="2474" spans="1:13" ht="39" customHeight="1" x14ac:dyDescent="0.2">
      <c r="A2474" s="1328"/>
      <c r="B2474" s="1584"/>
      <c r="C2474" s="330" t="s">
        <v>268</v>
      </c>
      <c r="D2474" s="356">
        <f t="shared" si="304"/>
        <v>161</v>
      </c>
      <c r="E2474" s="356">
        <f t="shared" si="304"/>
        <v>161</v>
      </c>
      <c r="F2474" s="357">
        <f>E2474/D2474*100</f>
        <v>100</v>
      </c>
      <c r="G2474" s="53"/>
      <c r="H2474" s="358">
        <f>H2479+H2504</f>
        <v>161</v>
      </c>
      <c r="I2474" s="157"/>
      <c r="J2474" s="39"/>
      <c r="K2474" s="39"/>
      <c r="L2474" s="39"/>
      <c r="M2474" s="39"/>
    </row>
    <row r="2475" spans="1:13" ht="15" customHeight="1" x14ac:dyDescent="0.2">
      <c r="A2475" s="1049" t="s">
        <v>11</v>
      </c>
      <c r="B2475" s="1585" t="s">
        <v>537</v>
      </c>
      <c r="C2475" s="324" t="s">
        <v>267</v>
      </c>
      <c r="D2475" s="356">
        <f>SUM(D2476:D2479)</f>
        <v>161</v>
      </c>
      <c r="E2475" s="356">
        <f>SUM(E2476:E2479)</f>
        <v>161</v>
      </c>
      <c r="F2475" s="372">
        <f>E2475/D2475*100</f>
        <v>100</v>
      </c>
      <c r="G2475" s="53"/>
      <c r="H2475" s="329">
        <f t="shared" ref="H2475:H2480" si="305">E2475</f>
        <v>161</v>
      </c>
      <c r="I2475" s="157"/>
      <c r="J2475" s="39"/>
      <c r="K2475" s="39"/>
      <c r="L2475" s="39"/>
      <c r="M2475" s="39"/>
    </row>
    <row r="2476" spans="1:13" ht="45" x14ac:dyDescent="0.2">
      <c r="A2476" s="1050"/>
      <c r="B2476" s="1586"/>
      <c r="C2476" s="327" t="s">
        <v>210</v>
      </c>
      <c r="D2476" s="356">
        <f t="shared" ref="D2476:E2479" si="306">D2481+D2486+D2491+D2496</f>
        <v>0</v>
      </c>
      <c r="E2476" s="356">
        <f t="shared" si="306"/>
        <v>0</v>
      </c>
      <c r="F2476" s="372">
        <v>0</v>
      </c>
      <c r="G2476" s="53"/>
      <c r="H2476" s="329">
        <f t="shared" si="305"/>
        <v>0</v>
      </c>
      <c r="I2476" s="157"/>
      <c r="J2476" s="39"/>
      <c r="K2476" s="39"/>
      <c r="L2476" s="39"/>
      <c r="M2476" s="39"/>
    </row>
    <row r="2477" spans="1:13" ht="45" customHeight="1" x14ac:dyDescent="0.2">
      <c r="A2477" s="1050"/>
      <c r="B2477" s="1586"/>
      <c r="C2477" s="330" t="s">
        <v>2</v>
      </c>
      <c r="D2477" s="356">
        <f t="shared" si="306"/>
        <v>0</v>
      </c>
      <c r="E2477" s="356">
        <f t="shared" si="306"/>
        <v>0</v>
      </c>
      <c r="F2477" s="372">
        <v>0</v>
      </c>
      <c r="G2477" s="53"/>
      <c r="H2477" s="329">
        <f t="shared" si="305"/>
        <v>0</v>
      </c>
      <c r="I2477" s="157"/>
      <c r="J2477" s="39"/>
      <c r="K2477" s="39"/>
      <c r="L2477" s="39"/>
      <c r="M2477" s="39"/>
    </row>
    <row r="2478" spans="1:13" ht="49.5" customHeight="1" x14ac:dyDescent="0.2">
      <c r="A2478" s="1050"/>
      <c r="B2478" s="1586"/>
      <c r="C2478" s="330" t="s">
        <v>1224</v>
      </c>
      <c r="D2478" s="356">
        <f t="shared" si="306"/>
        <v>0</v>
      </c>
      <c r="E2478" s="356">
        <f t="shared" si="306"/>
        <v>0</v>
      </c>
      <c r="F2478" s="372">
        <v>0</v>
      </c>
      <c r="G2478" s="53"/>
      <c r="H2478" s="329">
        <f t="shared" si="305"/>
        <v>0</v>
      </c>
      <c r="I2478" s="157"/>
      <c r="J2478" s="39"/>
      <c r="K2478" s="39"/>
      <c r="L2478" s="39"/>
      <c r="M2478" s="39"/>
    </row>
    <row r="2479" spans="1:13" ht="30" x14ac:dyDescent="0.2">
      <c r="A2479" s="1051"/>
      <c r="B2479" s="1601"/>
      <c r="C2479" s="373" t="s">
        <v>268</v>
      </c>
      <c r="D2479" s="356">
        <f t="shared" si="306"/>
        <v>161</v>
      </c>
      <c r="E2479" s="356">
        <f>E2484+E2489+E2494+E2499</f>
        <v>161</v>
      </c>
      <c r="F2479" s="372">
        <f>E2479/D2479*100</f>
        <v>100</v>
      </c>
      <c r="G2479" s="53"/>
      <c r="H2479" s="329">
        <f t="shared" si="305"/>
        <v>161</v>
      </c>
      <c r="I2479" s="157"/>
      <c r="J2479" s="39"/>
      <c r="K2479" s="39"/>
      <c r="L2479" s="39"/>
      <c r="M2479" s="39"/>
    </row>
    <row r="2480" spans="1:13" ht="45.75" customHeight="1" x14ac:dyDescent="0.2">
      <c r="A2480" s="1328" t="s">
        <v>12</v>
      </c>
      <c r="B2480" s="1576" t="s">
        <v>538</v>
      </c>
      <c r="C2480" s="324" t="s">
        <v>267</v>
      </c>
      <c r="D2480" s="356">
        <f>D2481+D2482+D2483+D2484</f>
        <v>161</v>
      </c>
      <c r="E2480" s="356">
        <f>E2481+E2482+E2483+E2484</f>
        <v>161</v>
      </c>
      <c r="F2480" s="357">
        <f>E2480/D2480*100</f>
        <v>100</v>
      </c>
      <c r="G2480" s="53"/>
      <c r="H2480" s="358">
        <f t="shared" si="305"/>
        <v>161</v>
      </c>
      <c r="I2480" s="704"/>
      <c r="J2480" s="39"/>
      <c r="K2480" s="39"/>
      <c r="L2480" s="39"/>
      <c r="M2480" s="39"/>
    </row>
    <row r="2481" spans="1:13" ht="45" x14ac:dyDescent="0.2">
      <c r="A2481" s="1328"/>
      <c r="B2481" s="1576"/>
      <c r="C2481" s="327" t="s">
        <v>210</v>
      </c>
      <c r="D2481" s="356">
        <v>0</v>
      </c>
      <c r="E2481" s="356">
        <v>0</v>
      </c>
      <c r="F2481" s="357">
        <v>0</v>
      </c>
      <c r="G2481" s="53"/>
      <c r="H2481" s="358">
        <v>0</v>
      </c>
      <c r="I2481" s="157"/>
      <c r="J2481" s="39"/>
      <c r="K2481" s="39"/>
      <c r="L2481" s="39"/>
      <c r="M2481" s="39"/>
    </row>
    <row r="2482" spans="1:13" ht="45" customHeight="1" x14ac:dyDescent="0.2">
      <c r="A2482" s="1328"/>
      <c r="B2482" s="1576"/>
      <c r="C2482" s="330" t="s">
        <v>2</v>
      </c>
      <c r="D2482" s="356">
        <v>0</v>
      </c>
      <c r="E2482" s="356">
        <v>0</v>
      </c>
      <c r="F2482" s="357">
        <v>0</v>
      </c>
      <c r="G2482" s="53"/>
      <c r="H2482" s="358">
        <v>0</v>
      </c>
      <c r="I2482" s="157"/>
      <c r="J2482" s="39"/>
      <c r="K2482" s="39"/>
      <c r="L2482" s="39"/>
      <c r="M2482" s="39"/>
    </row>
    <row r="2483" spans="1:13" ht="55.5" customHeight="1" x14ac:dyDescent="0.2">
      <c r="A2483" s="1328"/>
      <c r="B2483" s="1576"/>
      <c r="C2483" s="330" t="s">
        <v>1224</v>
      </c>
      <c r="D2483" s="356">
        <v>0</v>
      </c>
      <c r="E2483" s="356">
        <v>0</v>
      </c>
      <c r="F2483" s="357">
        <v>0</v>
      </c>
      <c r="G2483" s="53"/>
      <c r="H2483" s="358">
        <v>0</v>
      </c>
      <c r="I2483" s="157"/>
      <c r="J2483" s="39"/>
      <c r="K2483" s="39"/>
      <c r="L2483" s="39"/>
      <c r="M2483" s="39"/>
    </row>
    <row r="2484" spans="1:13" ht="45" x14ac:dyDescent="0.2">
      <c r="A2484" s="1328"/>
      <c r="B2484" s="1591"/>
      <c r="C2484" s="331" t="s">
        <v>268</v>
      </c>
      <c r="D2484" s="356">
        <v>161</v>
      </c>
      <c r="E2484" s="356">
        <v>161</v>
      </c>
      <c r="F2484" s="357">
        <f>E2484/D2484*100</f>
        <v>100</v>
      </c>
      <c r="G2484" s="374" t="s">
        <v>1668</v>
      </c>
      <c r="H2484" s="358">
        <f>E2484</f>
        <v>161</v>
      </c>
      <c r="I2484" s="157" t="s">
        <v>1282</v>
      </c>
      <c r="J2484" s="39"/>
      <c r="K2484" s="39"/>
      <c r="L2484" s="39"/>
      <c r="M2484" s="39"/>
    </row>
    <row r="2485" spans="1:13" ht="15" customHeight="1" x14ac:dyDescent="0.2">
      <c r="A2485" s="1334" t="s">
        <v>100</v>
      </c>
      <c r="B2485" s="1592" t="s">
        <v>539</v>
      </c>
      <c r="C2485" s="352" t="s">
        <v>267</v>
      </c>
      <c r="D2485" s="368">
        <f>D2486+D2487+D2488+D2494</f>
        <v>0</v>
      </c>
      <c r="E2485" s="356">
        <f>E2486+E2487+E2488+E2494</f>
        <v>0</v>
      </c>
      <c r="F2485" s="357">
        <v>0</v>
      </c>
      <c r="G2485" s="1595" t="s">
        <v>1669</v>
      </c>
      <c r="H2485" s="358">
        <f>H2486+H2487+H2488+H2494</f>
        <v>0</v>
      </c>
      <c r="I2485" s="157"/>
      <c r="J2485" s="39"/>
      <c r="K2485" s="39"/>
      <c r="L2485" s="39"/>
      <c r="M2485" s="39"/>
    </row>
    <row r="2486" spans="1:13" ht="45" customHeight="1" x14ac:dyDescent="0.2">
      <c r="A2486" s="1335"/>
      <c r="B2486" s="1593"/>
      <c r="C2486" s="346" t="s">
        <v>210</v>
      </c>
      <c r="D2486" s="356">
        <v>0</v>
      </c>
      <c r="E2486" s="356">
        <v>0</v>
      </c>
      <c r="F2486" s="357">
        <v>0</v>
      </c>
      <c r="G2486" s="1596"/>
      <c r="H2486" s="358">
        <v>0</v>
      </c>
      <c r="I2486" s="157"/>
      <c r="J2486" s="39"/>
      <c r="K2486" s="39"/>
      <c r="L2486" s="39"/>
      <c r="M2486" s="39"/>
    </row>
    <row r="2487" spans="1:13" ht="45" customHeight="1" x14ac:dyDescent="0.2">
      <c r="A2487" s="1335"/>
      <c r="B2487" s="1593"/>
      <c r="C2487" s="349" t="s">
        <v>2</v>
      </c>
      <c r="D2487" s="356">
        <v>0</v>
      </c>
      <c r="E2487" s="356">
        <v>0</v>
      </c>
      <c r="F2487" s="357">
        <v>0</v>
      </c>
      <c r="G2487" s="1596"/>
      <c r="H2487" s="358">
        <v>0</v>
      </c>
      <c r="I2487" s="157"/>
      <c r="J2487" s="39"/>
      <c r="K2487" s="39"/>
      <c r="L2487" s="39"/>
      <c r="M2487" s="39"/>
    </row>
    <row r="2488" spans="1:13" ht="50.25" customHeight="1" x14ac:dyDescent="0.2">
      <c r="A2488" s="1335"/>
      <c r="B2488" s="1593"/>
      <c r="C2488" s="349" t="s">
        <v>1224</v>
      </c>
      <c r="D2488" s="356">
        <v>0</v>
      </c>
      <c r="E2488" s="356">
        <v>0</v>
      </c>
      <c r="F2488" s="357">
        <v>0</v>
      </c>
      <c r="G2488" s="1596"/>
      <c r="H2488" s="358">
        <v>0</v>
      </c>
      <c r="I2488" s="157"/>
      <c r="J2488" s="39"/>
      <c r="K2488" s="39"/>
      <c r="L2488" s="39"/>
      <c r="M2488" s="39"/>
    </row>
    <row r="2489" spans="1:13" ht="45" customHeight="1" x14ac:dyDescent="0.2">
      <c r="A2489" s="1335"/>
      <c r="B2489" s="1594"/>
      <c r="C2489" s="349" t="s">
        <v>268</v>
      </c>
      <c r="D2489" s="356">
        <v>0</v>
      </c>
      <c r="E2489" s="356">
        <v>0</v>
      </c>
      <c r="F2489" s="357">
        <v>0</v>
      </c>
      <c r="G2489" s="1597"/>
      <c r="H2489" s="358">
        <v>0</v>
      </c>
      <c r="I2489" s="157"/>
      <c r="J2489" s="39"/>
      <c r="K2489" s="39"/>
      <c r="L2489" s="39"/>
      <c r="M2489" s="39"/>
    </row>
    <row r="2490" spans="1:13" ht="15" customHeight="1" x14ac:dyDescent="0.2">
      <c r="A2490" s="1315" t="s">
        <v>101</v>
      </c>
      <c r="B2490" s="1561" t="s">
        <v>540</v>
      </c>
      <c r="C2490" s="352" t="s">
        <v>267</v>
      </c>
      <c r="D2490" s="356">
        <v>0</v>
      </c>
      <c r="E2490" s="356">
        <v>0</v>
      </c>
      <c r="F2490" s="359">
        <v>0</v>
      </c>
      <c r="G2490" s="1598" t="s">
        <v>950</v>
      </c>
      <c r="H2490" s="358">
        <v>0</v>
      </c>
      <c r="I2490" s="157"/>
      <c r="J2490" s="39"/>
      <c r="K2490" s="39"/>
      <c r="L2490" s="39"/>
      <c r="M2490" s="39"/>
    </row>
    <row r="2491" spans="1:13" ht="45" x14ac:dyDescent="0.2">
      <c r="A2491" s="1315"/>
      <c r="B2491" s="1561"/>
      <c r="C2491" s="346" t="s">
        <v>210</v>
      </c>
      <c r="D2491" s="356">
        <v>0</v>
      </c>
      <c r="E2491" s="360">
        <v>0</v>
      </c>
      <c r="F2491" s="361">
        <v>0</v>
      </c>
      <c r="G2491" s="1599"/>
      <c r="H2491" s="358">
        <v>0</v>
      </c>
      <c r="I2491" s="157"/>
      <c r="J2491" s="39"/>
      <c r="K2491" s="39"/>
      <c r="L2491" s="39"/>
      <c r="M2491" s="39"/>
    </row>
    <row r="2492" spans="1:13" ht="45" customHeight="1" x14ac:dyDescent="0.2">
      <c r="A2492" s="1315"/>
      <c r="B2492" s="1561"/>
      <c r="C2492" s="349" t="s">
        <v>2</v>
      </c>
      <c r="D2492" s="356">
        <v>0</v>
      </c>
      <c r="E2492" s="360">
        <v>0</v>
      </c>
      <c r="F2492" s="361">
        <v>0</v>
      </c>
      <c r="G2492" s="1599"/>
      <c r="H2492" s="358">
        <v>0</v>
      </c>
      <c r="I2492" s="157"/>
      <c r="J2492" s="39"/>
      <c r="K2492" s="39"/>
      <c r="L2492" s="39"/>
      <c r="M2492" s="39"/>
    </row>
    <row r="2493" spans="1:13" ht="59.25" customHeight="1" x14ac:dyDescent="0.2">
      <c r="A2493" s="1315"/>
      <c r="B2493" s="1561"/>
      <c r="C2493" s="349" t="s">
        <v>1224</v>
      </c>
      <c r="D2493" s="356">
        <v>0</v>
      </c>
      <c r="E2493" s="360">
        <v>0</v>
      </c>
      <c r="F2493" s="361">
        <v>0</v>
      </c>
      <c r="G2493" s="1599"/>
      <c r="H2493" s="358">
        <v>0</v>
      </c>
      <c r="I2493" s="157"/>
      <c r="J2493" s="39"/>
      <c r="K2493" s="39"/>
      <c r="L2493" s="39"/>
      <c r="M2493" s="39"/>
    </row>
    <row r="2494" spans="1:13" ht="41.25" customHeight="1" x14ac:dyDescent="0.2">
      <c r="A2494" s="1316"/>
      <c r="B2494" s="1561"/>
      <c r="C2494" s="349" t="s">
        <v>268</v>
      </c>
      <c r="D2494" s="356">
        <v>0</v>
      </c>
      <c r="E2494" s="360">
        <v>0</v>
      </c>
      <c r="F2494" s="361">
        <v>0</v>
      </c>
      <c r="G2494" s="1600"/>
      <c r="H2494" s="358">
        <v>0</v>
      </c>
      <c r="I2494" s="157"/>
      <c r="J2494" s="39"/>
      <c r="K2494" s="39"/>
      <c r="L2494" s="39"/>
      <c r="M2494" s="39"/>
    </row>
    <row r="2495" spans="1:13" ht="15" customHeight="1" x14ac:dyDescent="0.2">
      <c r="A2495" s="1049" t="s">
        <v>102</v>
      </c>
      <c r="B2495" s="1590" t="s">
        <v>541</v>
      </c>
      <c r="C2495" s="324" t="s">
        <v>267</v>
      </c>
      <c r="D2495" s="356">
        <f>D2496+D2497+D2498+D2499</f>
        <v>0</v>
      </c>
      <c r="E2495" s="356">
        <f>E2496+E2497+E2498+E2499</f>
        <v>0</v>
      </c>
      <c r="F2495" s="363">
        <v>0</v>
      </c>
      <c r="G2495" s="935" t="s">
        <v>542</v>
      </c>
      <c r="H2495" s="358">
        <f>H2496+H2497+H2498+H2499</f>
        <v>0</v>
      </c>
      <c r="I2495" s="157"/>
      <c r="J2495" s="39"/>
      <c r="K2495" s="39"/>
      <c r="L2495" s="39"/>
      <c r="M2495" s="39"/>
    </row>
    <row r="2496" spans="1:13" ht="45" x14ac:dyDescent="0.2">
      <c r="A2496" s="1050"/>
      <c r="B2496" s="1576"/>
      <c r="C2496" s="327" t="s">
        <v>210</v>
      </c>
      <c r="D2496" s="356">
        <v>0</v>
      </c>
      <c r="E2496" s="356">
        <v>0</v>
      </c>
      <c r="F2496" s="357">
        <v>0</v>
      </c>
      <c r="G2496" s="936"/>
      <c r="H2496" s="358">
        <v>0</v>
      </c>
      <c r="I2496" s="157"/>
      <c r="J2496" s="39"/>
      <c r="K2496" s="39"/>
      <c r="L2496" s="39"/>
      <c r="M2496" s="39"/>
    </row>
    <row r="2497" spans="1:13" ht="52.5" customHeight="1" x14ac:dyDescent="0.2">
      <c r="A2497" s="1050"/>
      <c r="B2497" s="1576"/>
      <c r="C2497" s="330" t="s">
        <v>2</v>
      </c>
      <c r="D2497" s="356">
        <v>0</v>
      </c>
      <c r="E2497" s="356">
        <v>0</v>
      </c>
      <c r="F2497" s="357">
        <v>0</v>
      </c>
      <c r="G2497" s="936"/>
      <c r="H2497" s="358">
        <v>0</v>
      </c>
      <c r="I2497" s="157"/>
      <c r="J2497" s="39"/>
      <c r="K2497" s="39"/>
      <c r="L2497" s="39"/>
      <c r="M2497" s="39"/>
    </row>
    <row r="2498" spans="1:13" ht="54.75" customHeight="1" x14ac:dyDescent="0.2">
      <c r="A2498" s="1050"/>
      <c r="B2498" s="1576"/>
      <c r="C2498" s="330" t="s">
        <v>1224</v>
      </c>
      <c r="D2498" s="356">
        <v>0</v>
      </c>
      <c r="E2498" s="356">
        <v>0</v>
      </c>
      <c r="F2498" s="357">
        <v>0</v>
      </c>
      <c r="G2498" s="936"/>
      <c r="H2498" s="358">
        <v>0</v>
      </c>
      <c r="I2498" s="157"/>
      <c r="J2498" s="39"/>
      <c r="K2498" s="39"/>
      <c r="L2498" s="39"/>
      <c r="M2498" s="39"/>
    </row>
    <row r="2499" spans="1:13" ht="72" customHeight="1" x14ac:dyDescent="0.2">
      <c r="A2499" s="1051"/>
      <c r="B2499" s="1591"/>
      <c r="C2499" s="331" t="s">
        <v>268</v>
      </c>
      <c r="D2499" s="366">
        <v>0</v>
      </c>
      <c r="E2499" s="356">
        <v>0</v>
      </c>
      <c r="F2499" s="357">
        <v>0</v>
      </c>
      <c r="G2499" s="937"/>
      <c r="H2499" s="358">
        <v>0</v>
      </c>
      <c r="I2499" s="157"/>
      <c r="J2499" s="39"/>
      <c r="K2499" s="39"/>
      <c r="L2499" s="39"/>
      <c r="M2499" s="39"/>
    </row>
    <row r="2500" spans="1:13" ht="15" customHeight="1" x14ac:dyDescent="0.2">
      <c r="A2500" s="1314" t="s">
        <v>14</v>
      </c>
      <c r="B2500" s="1592" t="s">
        <v>543</v>
      </c>
      <c r="C2500" s="324" t="s">
        <v>267</v>
      </c>
      <c r="D2500" s="375">
        <f>SUM(D2501:D2504)</f>
        <v>600</v>
      </c>
      <c r="E2500" s="376">
        <f>SUM(E2501:E2504)</f>
        <v>453.61</v>
      </c>
      <c r="F2500" s="357">
        <f>E2500/D2500*100</f>
        <v>75.601666666666674</v>
      </c>
      <c r="G2500" s="53"/>
      <c r="H2500" s="358">
        <f>SUM(H2501:H2504)</f>
        <v>453.61</v>
      </c>
      <c r="I2500" s="157"/>
      <c r="J2500" s="39"/>
      <c r="K2500" s="39"/>
      <c r="L2500" s="39"/>
      <c r="M2500" s="39"/>
    </row>
    <row r="2501" spans="1:13" ht="57" customHeight="1" x14ac:dyDescent="0.2">
      <c r="A2501" s="1315"/>
      <c r="B2501" s="1593"/>
      <c r="C2501" s="377" t="s">
        <v>210</v>
      </c>
      <c r="D2501" s="376">
        <f>D2506</f>
        <v>0</v>
      </c>
      <c r="E2501" s="368">
        <f>E2506</f>
        <v>0</v>
      </c>
      <c r="F2501" s="357">
        <v>0</v>
      </c>
      <c r="G2501" s="53"/>
      <c r="H2501" s="358">
        <f>H2506</f>
        <v>0</v>
      </c>
      <c r="I2501" s="157"/>
      <c r="J2501" s="39"/>
      <c r="K2501" s="39"/>
      <c r="L2501" s="39"/>
      <c r="M2501" s="39"/>
    </row>
    <row r="2502" spans="1:13" ht="45" customHeight="1" x14ac:dyDescent="0.2">
      <c r="A2502" s="1315"/>
      <c r="B2502" s="1593"/>
      <c r="C2502" s="324" t="s">
        <v>2</v>
      </c>
      <c r="D2502" s="368">
        <f t="shared" ref="D2502:E2504" si="307">D2507</f>
        <v>543</v>
      </c>
      <c r="E2502" s="368">
        <v>415.57</v>
      </c>
      <c r="F2502" s="357">
        <f>E2502/D2502*100</f>
        <v>76.532228360957646</v>
      </c>
      <c r="G2502" s="53"/>
      <c r="H2502" s="358">
        <f>H2507</f>
        <v>415.57</v>
      </c>
      <c r="I2502" s="157"/>
      <c r="J2502" s="39"/>
      <c r="K2502" s="39"/>
      <c r="L2502" s="39"/>
      <c r="M2502" s="39"/>
    </row>
    <row r="2503" spans="1:13" ht="45.75" customHeight="1" x14ac:dyDescent="0.2">
      <c r="A2503" s="1315"/>
      <c r="B2503" s="1593"/>
      <c r="C2503" s="324" t="s">
        <v>1224</v>
      </c>
      <c r="D2503" s="368">
        <f t="shared" si="307"/>
        <v>57</v>
      </c>
      <c r="E2503" s="368">
        <f t="shared" si="307"/>
        <v>38.04</v>
      </c>
      <c r="F2503" s="357">
        <f>E2503/D2503*100</f>
        <v>66.736842105263165</v>
      </c>
      <c r="G2503" s="53"/>
      <c r="H2503" s="358">
        <f>H2508</f>
        <v>38.04</v>
      </c>
      <c r="I2503" s="157"/>
      <c r="J2503" s="39"/>
      <c r="K2503" s="39"/>
      <c r="L2503" s="39"/>
      <c r="M2503" s="39"/>
    </row>
    <row r="2504" spans="1:13" ht="37.5" customHeight="1" x14ac:dyDescent="0.2">
      <c r="A2504" s="1316"/>
      <c r="B2504" s="1594"/>
      <c r="C2504" s="324" t="s">
        <v>268</v>
      </c>
      <c r="D2504" s="368">
        <f t="shared" si="307"/>
        <v>0</v>
      </c>
      <c r="E2504" s="368">
        <f t="shared" si="307"/>
        <v>0</v>
      </c>
      <c r="F2504" s="357">
        <v>0</v>
      </c>
      <c r="G2504" s="53"/>
      <c r="H2504" s="358">
        <f>H2509</f>
        <v>0</v>
      </c>
      <c r="I2504" s="157"/>
      <c r="J2504" s="39"/>
      <c r="K2504" s="39"/>
      <c r="L2504" s="39"/>
      <c r="M2504" s="39"/>
    </row>
    <row r="2505" spans="1:13" ht="15" customHeight="1" x14ac:dyDescent="0.2">
      <c r="A2505" s="1328" t="s">
        <v>145</v>
      </c>
      <c r="B2505" s="1590" t="s">
        <v>544</v>
      </c>
      <c r="C2505" s="377" t="s">
        <v>267</v>
      </c>
      <c r="D2505" s="356">
        <f>D2506+D2507+D2508+D2509</f>
        <v>600</v>
      </c>
      <c r="E2505" s="356">
        <f>E2506+E2507+E2508+E2509</f>
        <v>453.61</v>
      </c>
      <c r="F2505" s="357">
        <f>E2505/D2505*100</f>
        <v>75.601666666666674</v>
      </c>
      <c r="G2505" s="53"/>
      <c r="H2505" s="358">
        <f>H2506+H2507+H2508+H2509</f>
        <v>453.61</v>
      </c>
      <c r="I2505" s="1323" t="s">
        <v>1670</v>
      </c>
      <c r="J2505" s="39"/>
      <c r="K2505" s="39"/>
      <c r="L2505" s="39"/>
      <c r="M2505" s="39"/>
    </row>
    <row r="2506" spans="1:13" ht="56.25" customHeight="1" x14ac:dyDescent="0.2">
      <c r="A2506" s="1328"/>
      <c r="B2506" s="1576"/>
      <c r="C2506" s="327" t="s">
        <v>210</v>
      </c>
      <c r="D2506" s="356">
        <v>0</v>
      </c>
      <c r="E2506" s="356">
        <v>0</v>
      </c>
      <c r="F2506" s="357">
        <v>0</v>
      </c>
      <c r="G2506" s="53"/>
      <c r="H2506" s="358">
        <v>0</v>
      </c>
      <c r="I2506" s="1324"/>
      <c r="J2506" s="39"/>
      <c r="K2506" s="39"/>
      <c r="L2506" s="39"/>
      <c r="M2506" s="39"/>
    </row>
    <row r="2507" spans="1:13" ht="52.5" customHeight="1" x14ac:dyDescent="0.2">
      <c r="A2507" s="1328"/>
      <c r="B2507" s="1576"/>
      <c r="C2507" s="330" t="s">
        <v>2</v>
      </c>
      <c r="D2507" s="356">
        <v>543</v>
      </c>
      <c r="E2507" s="356">
        <v>415.57</v>
      </c>
      <c r="F2507" s="357">
        <f>E2507/D2507*100</f>
        <v>76.532228360957646</v>
      </c>
      <c r="G2507" s="53"/>
      <c r="H2507" s="358">
        <f>E2507</f>
        <v>415.57</v>
      </c>
      <c r="I2507" s="1324"/>
      <c r="J2507" s="39"/>
      <c r="K2507" s="39"/>
      <c r="L2507" s="39"/>
      <c r="M2507" s="39"/>
    </row>
    <row r="2508" spans="1:13" ht="54.75" customHeight="1" x14ac:dyDescent="0.2">
      <c r="A2508" s="1328"/>
      <c r="B2508" s="1576"/>
      <c r="C2508" s="331" t="s">
        <v>1224</v>
      </c>
      <c r="D2508" s="356">
        <v>57</v>
      </c>
      <c r="E2508" s="356">
        <v>38.04</v>
      </c>
      <c r="F2508" s="357">
        <f>E2508/D2508*100</f>
        <v>66.736842105263165</v>
      </c>
      <c r="G2508" s="53"/>
      <c r="H2508" s="358">
        <f>E2508</f>
        <v>38.04</v>
      </c>
      <c r="I2508" s="1324"/>
      <c r="J2508" s="39"/>
      <c r="K2508" s="39"/>
      <c r="L2508" s="39"/>
      <c r="M2508" s="39"/>
    </row>
    <row r="2509" spans="1:13" ht="40.5" customHeight="1" x14ac:dyDescent="0.2">
      <c r="A2509" s="1328"/>
      <c r="B2509" s="1576"/>
      <c r="C2509" s="331" t="s">
        <v>268</v>
      </c>
      <c r="D2509" s="366">
        <v>0</v>
      </c>
      <c r="E2509" s="366">
        <v>0</v>
      </c>
      <c r="F2509" s="359">
        <v>0</v>
      </c>
      <c r="G2509" s="378"/>
      <c r="H2509" s="358">
        <v>0</v>
      </c>
      <c r="I2509" s="1325"/>
      <c r="J2509" s="39"/>
      <c r="K2509" s="39"/>
      <c r="L2509" s="39"/>
      <c r="M2509" s="39"/>
    </row>
    <row r="2510" spans="1:13" ht="15" customHeight="1" x14ac:dyDescent="0.2">
      <c r="A2510" s="1049" t="s">
        <v>16</v>
      </c>
      <c r="B2510" s="1583" t="s">
        <v>545</v>
      </c>
      <c r="C2510" s="324" t="s">
        <v>267</v>
      </c>
      <c r="D2510" s="214">
        <f>SUM(D2511:D2514)</f>
        <v>22520</v>
      </c>
      <c r="E2510" s="214">
        <f>SUM(E2511:E2514)</f>
        <v>22201.649999999998</v>
      </c>
      <c r="F2510" s="361">
        <f>E2510/D2510*100</f>
        <v>98.586367673179382</v>
      </c>
      <c r="G2510" s="53"/>
      <c r="H2510" s="358">
        <f>SUM(H2511:H2514)</f>
        <v>22201.649999999998</v>
      </c>
      <c r="I2510" s="157"/>
      <c r="J2510" s="39"/>
      <c r="K2510" s="39"/>
      <c r="L2510" s="39"/>
      <c r="M2510" s="39"/>
    </row>
    <row r="2511" spans="1:13" ht="57" customHeight="1" x14ac:dyDescent="0.2">
      <c r="A2511" s="1050"/>
      <c r="B2511" s="1584"/>
      <c r="C2511" s="379" t="s">
        <v>210</v>
      </c>
      <c r="D2511" s="214">
        <f>D2516</f>
        <v>0</v>
      </c>
      <c r="E2511" s="214">
        <f>E2516</f>
        <v>0</v>
      </c>
      <c r="F2511" s="380">
        <v>0</v>
      </c>
      <c r="G2511" s="53"/>
      <c r="H2511" s="358">
        <f>H2516</f>
        <v>0</v>
      </c>
      <c r="I2511" s="157"/>
      <c r="J2511" s="39"/>
      <c r="K2511" s="39"/>
      <c r="L2511" s="39"/>
      <c r="M2511" s="39"/>
    </row>
    <row r="2512" spans="1:13" ht="53.25" customHeight="1" x14ac:dyDescent="0.2">
      <c r="A2512" s="1050"/>
      <c r="B2512" s="1584"/>
      <c r="C2512" s="381" t="s">
        <v>2</v>
      </c>
      <c r="D2512" s="214">
        <f t="shared" ref="D2512:E2514" si="308">D2517</f>
        <v>0</v>
      </c>
      <c r="E2512" s="214">
        <f t="shared" si="308"/>
        <v>0</v>
      </c>
      <c r="F2512" s="380">
        <v>0</v>
      </c>
      <c r="G2512" s="53"/>
      <c r="H2512" s="358">
        <f>H2517</f>
        <v>0</v>
      </c>
      <c r="I2512" s="157"/>
      <c r="J2512" s="39"/>
      <c r="K2512" s="39"/>
      <c r="L2512" s="39"/>
      <c r="M2512" s="39"/>
    </row>
    <row r="2513" spans="1:13" ht="49.5" customHeight="1" x14ac:dyDescent="0.2">
      <c r="A2513" s="1050"/>
      <c r="B2513" s="1584"/>
      <c r="C2513" s="382" t="s">
        <v>1224</v>
      </c>
      <c r="D2513" s="214">
        <f>D2518+D2531</f>
        <v>22520</v>
      </c>
      <c r="E2513" s="214">
        <f>E2518+E2531</f>
        <v>22201.649999999998</v>
      </c>
      <c r="F2513" s="380">
        <f>E2513/D2513*100</f>
        <v>98.586367673179382</v>
      </c>
      <c r="G2513" s="53"/>
      <c r="H2513" s="214">
        <f>H2518+H2531</f>
        <v>22201.649999999998</v>
      </c>
      <c r="I2513" s="157"/>
      <c r="J2513" s="39"/>
      <c r="K2513" s="39"/>
      <c r="L2513" s="39"/>
      <c r="M2513" s="39"/>
    </row>
    <row r="2514" spans="1:13" ht="42" customHeight="1" x14ac:dyDescent="0.2">
      <c r="A2514" s="1051"/>
      <c r="B2514" s="1584"/>
      <c r="C2514" s="381" t="s">
        <v>268</v>
      </c>
      <c r="D2514" s="214">
        <f t="shared" si="308"/>
        <v>0</v>
      </c>
      <c r="E2514" s="214">
        <f t="shared" si="308"/>
        <v>0</v>
      </c>
      <c r="F2514" s="380">
        <v>0</v>
      </c>
      <c r="G2514" s="53"/>
      <c r="H2514" s="358">
        <f>H2519</f>
        <v>0</v>
      </c>
      <c r="I2514" s="157"/>
      <c r="J2514" s="39"/>
      <c r="K2514" s="39"/>
      <c r="L2514" s="39"/>
      <c r="M2514" s="39"/>
    </row>
    <row r="2515" spans="1:13" ht="15" customHeight="1" x14ac:dyDescent="0.2">
      <c r="A2515" s="1049" t="s">
        <v>17</v>
      </c>
      <c r="B2515" s="1585" t="s">
        <v>546</v>
      </c>
      <c r="C2515" s="383" t="s">
        <v>267</v>
      </c>
      <c r="D2515" s="214">
        <f>SUM(D2516:D2519)</f>
        <v>14176</v>
      </c>
      <c r="E2515" s="214">
        <f>SUM(E2516:E2519)</f>
        <v>13858.21</v>
      </c>
      <c r="F2515" s="372">
        <f>E2515/D2515*100</f>
        <v>97.758253386004512</v>
      </c>
      <c r="G2515" s="53"/>
      <c r="H2515" s="358">
        <f>SUM(H2516:H2519)</f>
        <v>13858.21</v>
      </c>
      <c r="I2515" s="157"/>
      <c r="J2515" s="39"/>
      <c r="K2515" s="39"/>
      <c r="L2515" s="39"/>
      <c r="M2515" s="39"/>
    </row>
    <row r="2516" spans="1:13" ht="53.25" customHeight="1" x14ac:dyDescent="0.2">
      <c r="A2516" s="1050"/>
      <c r="B2516" s="1586"/>
      <c r="C2516" s="324" t="s">
        <v>210</v>
      </c>
      <c r="D2516" s="214">
        <f t="shared" ref="D2516:E2518" si="309">D2521+D2526</f>
        <v>0</v>
      </c>
      <c r="E2516" s="214">
        <f t="shared" si="309"/>
        <v>0</v>
      </c>
      <c r="F2516" s="372">
        <v>0</v>
      </c>
      <c r="G2516" s="53"/>
      <c r="H2516" s="358">
        <f>H2521+H2526</f>
        <v>0</v>
      </c>
      <c r="I2516" s="157"/>
      <c r="J2516" s="39"/>
      <c r="K2516" s="39"/>
      <c r="L2516" s="39"/>
      <c r="M2516" s="39"/>
    </row>
    <row r="2517" spans="1:13" ht="55.5" customHeight="1" x14ac:dyDescent="0.2">
      <c r="A2517" s="1050"/>
      <c r="B2517" s="1586"/>
      <c r="C2517" s="324" t="s">
        <v>2</v>
      </c>
      <c r="D2517" s="214">
        <f t="shared" si="309"/>
        <v>0</v>
      </c>
      <c r="E2517" s="214">
        <f t="shared" si="309"/>
        <v>0</v>
      </c>
      <c r="F2517" s="372">
        <v>0</v>
      </c>
      <c r="G2517" s="53"/>
      <c r="H2517" s="358">
        <f>H2522+H2527</f>
        <v>0</v>
      </c>
      <c r="I2517" s="157"/>
      <c r="J2517" s="39"/>
      <c r="K2517" s="39"/>
      <c r="L2517" s="39"/>
      <c r="M2517" s="39"/>
    </row>
    <row r="2518" spans="1:13" ht="51" customHeight="1" x14ac:dyDescent="0.2">
      <c r="A2518" s="1050"/>
      <c r="B2518" s="1586"/>
      <c r="C2518" s="324" t="s">
        <v>1224</v>
      </c>
      <c r="D2518" s="214">
        <f t="shared" si="309"/>
        <v>14176</v>
      </c>
      <c r="E2518" s="214">
        <f t="shared" si="309"/>
        <v>13858.21</v>
      </c>
      <c r="F2518" s="372">
        <f>E2518/D2518*100</f>
        <v>97.758253386004512</v>
      </c>
      <c r="G2518" s="53"/>
      <c r="H2518" s="358">
        <f>H2523+H2528</f>
        <v>13858.21</v>
      </c>
      <c r="I2518" s="157"/>
      <c r="J2518" s="39"/>
      <c r="K2518" s="39"/>
      <c r="L2518" s="39"/>
      <c r="M2518" s="39"/>
    </row>
    <row r="2519" spans="1:13" ht="38.25" customHeight="1" x14ac:dyDescent="0.2">
      <c r="A2519" s="1050"/>
      <c r="B2519" s="1586"/>
      <c r="C2519" s="324" t="s">
        <v>268</v>
      </c>
      <c r="D2519" s="214">
        <v>0</v>
      </c>
      <c r="E2519" s="214">
        <v>0</v>
      </c>
      <c r="F2519" s="372">
        <v>0</v>
      </c>
      <c r="G2519" s="53"/>
      <c r="H2519" s="358">
        <v>0</v>
      </c>
      <c r="I2519" s="157"/>
      <c r="J2519" s="39"/>
      <c r="K2519" s="39"/>
      <c r="L2519" s="39"/>
      <c r="M2519" s="39"/>
    </row>
    <row r="2520" spans="1:13" ht="39.75" customHeight="1" x14ac:dyDescent="0.2">
      <c r="A2520" s="1328" t="s">
        <v>18</v>
      </c>
      <c r="B2520" s="1576" t="s">
        <v>547</v>
      </c>
      <c r="C2520" s="324" t="s">
        <v>267</v>
      </c>
      <c r="D2520" s="356">
        <f>D2521+D2522+D2523+D2524</f>
        <v>14176</v>
      </c>
      <c r="E2520" s="356">
        <f>E2521+E2522+E2523+E2524</f>
        <v>13858.21</v>
      </c>
      <c r="F2520" s="357">
        <f>E2520/D2520*100</f>
        <v>97.758253386004512</v>
      </c>
      <c r="G2520" s="1587" t="s">
        <v>1671</v>
      </c>
      <c r="H2520" s="358">
        <f>SUM(H2521:H2524)</f>
        <v>13858.21</v>
      </c>
      <c r="I2520" s="1323" t="s">
        <v>1672</v>
      </c>
      <c r="J2520" s="39"/>
      <c r="K2520" s="39"/>
      <c r="L2520" s="39"/>
      <c r="M2520" s="39"/>
    </row>
    <row r="2521" spans="1:13" ht="45.75" customHeight="1" x14ac:dyDescent="0.2">
      <c r="A2521" s="1328"/>
      <c r="B2521" s="1576"/>
      <c r="C2521" s="327" t="s">
        <v>210</v>
      </c>
      <c r="D2521" s="356">
        <v>0</v>
      </c>
      <c r="E2521" s="356">
        <v>0</v>
      </c>
      <c r="F2521" s="357">
        <v>0</v>
      </c>
      <c r="G2521" s="1588"/>
      <c r="H2521" s="358">
        <v>0</v>
      </c>
      <c r="I2521" s="1324"/>
      <c r="J2521" s="39"/>
      <c r="K2521" s="39"/>
      <c r="L2521" s="39"/>
      <c r="M2521" s="39"/>
    </row>
    <row r="2522" spans="1:13" ht="45" customHeight="1" x14ac:dyDescent="0.2">
      <c r="A2522" s="1328"/>
      <c r="B2522" s="1576"/>
      <c r="C2522" s="330" t="s">
        <v>2</v>
      </c>
      <c r="D2522" s="356">
        <v>0</v>
      </c>
      <c r="E2522" s="356">
        <v>0</v>
      </c>
      <c r="F2522" s="357">
        <v>0</v>
      </c>
      <c r="G2522" s="1588"/>
      <c r="H2522" s="358">
        <v>0</v>
      </c>
      <c r="I2522" s="1324"/>
      <c r="J2522" s="39"/>
      <c r="K2522" s="39"/>
      <c r="L2522" s="39"/>
      <c r="M2522" s="39"/>
    </row>
    <row r="2523" spans="1:13" ht="29.25" customHeight="1" x14ac:dyDescent="0.2">
      <c r="A2523" s="1328"/>
      <c r="B2523" s="1576"/>
      <c r="C2523" s="331" t="s">
        <v>1224</v>
      </c>
      <c r="D2523" s="356">
        <v>14176</v>
      </c>
      <c r="E2523" s="356">
        <v>13858.21</v>
      </c>
      <c r="F2523" s="357">
        <f>E2523/D2523*100</f>
        <v>97.758253386004512</v>
      </c>
      <c r="G2523" s="1588"/>
      <c r="H2523" s="358">
        <f>E2523</f>
        <v>13858.21</v>
      </c>
      <c r="I2523" s="1324"/>
      <c r="J2523" s="39"/>
      <c r="K2523" s="39"/>
      <c r="L2523" s="39"/>
      <c r="M2523" s="39"/>
    </row>
    <row r="2524" spans="1:13" ht="39" customHeight="1" x14ac:dyDescent="0.2">
      <c r="A2524" s="1328"/>
      <c r="B2524" s="1576"/>
      <c r="C2524" s="330" t="s">
        <v>268</v>
      </c>
      <c r="D2524" s="356">
        <v>0</v>
      </c>
      <c r="E2524" s="356">
        <v>0</v>
      </c>
      <c r="F2524" s="357">
        <v>0</v>
      </c>
      <c r="G2524" s="1589"/>
      <c r="H2524" s="358">
        <v>0</v>
      </c>
      <c r="I2524" s="1325"/>
      <c r="J2524" s="39"/>
      <c r="K2524" s="39"/>
      <c r="L2524" s="39"/>
      <c r="M2524" s="39"/>
    </row>
    <row r="2525" spans="1:13" ht="15" customHeight="1" x14ac:dyDescent="0.2">
      <c r="A2525" s="1328" t="s">
        <v>105</v>
      </c>
      <c r="B2525" s="1576" t="s">
        <v>548</v>
      </c>
      <c r="C2525" s="324" t="s">
        <v>267</v>
      </c>
      <c r="D2525" s="356">
        <f>D2526+D2527+D2528+D2529</f>
        <v>0</v>
      </c>
      <c r="E2525" s="356">
        <f>E2526+E2527+E2528+E2529</f>
        <v>0</v>
      </c>
      <c r="F2525" s="357">
        <v>0</v>
      </c>
      <c r="G2525" s="1578" t="s">
        <v>549</v>
      </c>
      <c r="H2525" s="358">
        <f>H2526+H2527+H2528+H2529</f>
        <v>0</v>
      </c>
      <c r="I2525" s="493"/>
      <c r="J2525" s="39"/>
      <c r="K2525" s="39"/>
      <c r="L2525" s="39"/>
      <c r="M2525" s="39"/>
    </row>
    <row r="2526" spans="1:13" ht="55.5" customHeight="1" x14ac:dyDescent="0.2">
      <c r="A2526" s="1328"/>
      <c r="B2526" s="1576"/>
      <c r="C2526" s="327" t="s">
        <v>210</v>
      </c>
      <c r="D2526" s="356">
        <v>0</v>
      </c>
      <c r="E2526" s="356">
        <v>0</v>
      </c>
      <c r="F2526" s="357">
        <v>0</v>
      </c>
      <c r="G2526" s="1579"/>
      <c r="H2526" s="358">
        <v>0</v>
      </c>
      <c r="I2526" s="157"/>
      <c r="J2526" s="39"/>
      <c r="K2526" s="39"/>
      <c r="L2526" s="39"/>
      <c r="M2526" s="39"/>
    </row>
    <row r="2527" spans="1:13" ht="43.5" customHeight="1" x14ac:dyDescent="0.2">
      <c r="A2527" s="1328"/>
      <c r="B2527" s="1576"/>
      <c r="C2527" s="330" t="s">
        <v>2</v>
      </c>
      <c r="D2527" s="356">
        <v>0</v>
      </c>
      <c r="E2527" s="356">
        <v>0</v>
      </c>
      <c r="F2527" s="357">
        <v>0</v>
      </c>
      <c r="G2527" s="1579"/>
      <c r="H2527" s="358">
        <v>0</v>
      </c>
      <c r="I2527" s="157"/>
      <c r="J2527" s="39"/>
      <c r="K2527" s="39"/>
      <c r="L2527" s="39"/>
      <c r="M2527" s="39"/>
    </row>
    <row r="2528" spans="1:13" ht="30" x14ac:dyDescent="0.2">
      <c r="A2528" s="1328"/>
      <c r="B2528" s="1576"/>
      <c r="C2528" s="330" t="s">
        <v>1224</v>
      </c>
      <c r="D2528" s="356">
        <v>0</v>
      </c>
      <c r="E2528" s="356">
        <v>0</v>
      </c>
      <c r="F2528" s="357">
        <v>0</v>
      </c>
      <c r="G2528" s="1579"/>
      <c r="H2528" s="358">
        <v>0</v>
      </c>
      <c r="I2528" s="157"/>
      <c r="J2528" s="39"/>
      <c r="K2528" s="39"/>
      <c r="L2528" s="39"/>
      <c r="M2528" s="39"/>
    </row>
    <row r="2529" spans="1:13" ht="36" customHeight="1" x14ac:dyDescent="0.2">
      <c r="A2529" s="1341"/>
      <c r="B2529" s="1577"/>
      <c r="C2529" s="373" t="s">
        <v>268</v>
      </c>
      <c r="D2529" s="384">
        <v>0</v>
      </c>
      <c r="E2529" s="384">
        <v>0</v>
      </c>
      <c r="F2529" s="385">
        <v>0</v>
      </c>
      <c r="G2529" s="1580"/>
      <c r="H2529" s="358">
        <v>0</v>
      </c>
      <c r="I2529" s="157"/>
      <c r="J2529" s="39"/>
      <c r="K2529" s="39"/>
      <c r="L2529" s="39"/>
      <c r="M2529" s="39"/>
    </row>
    <row r="2530" spans="1:13" x14ac:dyDescent="0.2">
      <c r="A2530" s="964"/>
      <c r="B2530" s="1574" t="s">
        <v>1314</v>
      </c>
      <c r="C2530" s="330" t="s">
        <v>1</v>
      </c>
      <c r="D2530" s="470">
        <f>D2532+D2534</f>
        <v>8344</v>
      </c>
      <c r="E2530" s="470">
        <f>E2532+E2534</f>
        <v>8343.4399999999987</v>
      </c>
      <c r="F2530" s="357">
        <f t="shared" ref="F2530:F2535" si="310">E2530/D2530*100</f>
        <v>99.99328859060401</v>
      </c>
      <c r="G2530" s="493"/>
      <c r="H2530" s="214">
        <v>0</v>
      </c>
      <c r="I2530" s="704"/>
      <c r="J2530" s="39"/>
      <c r="K2530" s="39"/>
      <c r="L2530" s="39"/>
      <c r="M2530" s="39"/>
    </row>
    <row r="2531" spans="1:13" ht="99.75" customHeight="1" x14ac:dyDescent="0.2">
      <c r="A2531" s="965"/>
      <c r="B2531" s="1575"/>
      <c r="C2531" s="330" t="s">
        <v>1258</v>
      </c>
      <c r="D2531" s="470">
        <f>D2533+D2535</f>
        <v>8344</v>
      </c>
      <c r="E2531" s="470">
        <f>E2533+E2535</f>
        <v>8343.4399999999987</v>
      </c>
      <c r="F2531" s="357">
        <f t="shared" si="310"/>
        <v>99.99328859060401</v>
      </c>
      <c r="G2531" s="493"/>
      <c r="H2531" s="214">
        <f>H2533+H2535</f>
        <v>8343.4399999999987</v>
      </c>
      <c r="I2531" s="157"/>
      <c r="J2531" s="39"/>
      <c r="K2531" s="39"/>
      <c r="L2531" s="39"/>
      <c r="M2531" s="39"/>
    </row>
    <row r="2532" spans="1:13" x14ac:dyDescent="0.2">
      <c r="A2532" s="964"/>
      <c r="B2532" s="1581" t="s">
        <v>1259</v>
      </c>
      <c r="C2532" s="330" t="s">
        <v>1</v>
      </c>
      <c r="D2532" s="214">
        <f>D2533</f>
        <v>6724</v>
      </c>
      <c r="E2532" s="214">
        <f t="shared" ref="E2532:H2532" si="311">E2533</f>
        <v>6723.44</v>
      </c>
      <c r="F2532" s="357">
        <f t="shared" si="310"/>
        <v>99.991671624033302</v>
      </c>
      <c r="G2532" s="214">
        <f t="shared" si="311"/>
        <v>0</v>
      </c>
      <c r="H2532" s="214">
        <f t="shared" si="311"/>
        <v>6723.44</v>
      </c>
      <c r="I2532" s="1489" t="s">
        <v>1282</v>
      </c>
      <c r="J2532" s="39"/>
      <c r="K2532" s="39"/>
      <c r="L2532" s="39"/>
      <c r="M2532" s="39"/>
    </row>
    <row r="2533" spans="1:13" ht="213.75" customHeight="1" x14ac:dyDescent="0.2">
      <c r="A2533" s="965"/>
      <c r="B2533" s="1582"/>
      <c r="C2533" s="330" t="s">
        <v>1258</v>
      </c>
      <c r="D2533" s="214">
        <v>6724</v>
      </c>
      <c r="E2533" s="214">
        <v>6723.44</v>
      </c>
      <c r="F2533" s="357">
        <f t="shared" si="310"/>
        <v>99.991671624033302</v>
      </c>
      <c r="G2533" s="498"/>
      <c r="H2533" s="214">
        <f>E2533</f>
        <v>6723.44</v>
      </c>
      <c r="I2533" s="1490"/>
      <c r="J2533" s="39"/>
      <c r="K2533" s="39"/>
      <c r="L2533" s="39"/>
      <c r="M2533" s="39"/>
    </row>
    <row r="2534" spans="1:13" ht="60.75" customHeight="1" x14ac:dyDescent="0.2">
      <c r="A2534" s="964"/>
      <c r="B2534" s="1574" t="s">
        <v>1260</v>
      </c>
      <c r="C2534" s="330" t="s">
        <v>1</v>
      </c>
      <c r="D2534" s="214">
        <f>D2535</f>
        <v>1620</v>
      </c>
      <c r="E2534" s="214">
        <f t="shared" ref="E2534:H2534" si="312">E2535</f>
        <v>1620</v>
      </c>
      <c r="F2534" s="357">
        <f t="shared" si="310"/>
        <v>100</v>
      </c>
      <c r="G2534" s="214">
        <f t="shared" si="312"/>
        <v>0</v>
      </c>
      <c r="H2534" s="214">
        <f t="shared" si="312"/>
        <v>1620</v>
      </c>
      <c r="I2534" s="1489" t="s">
        <v>1282</v>
      </c>
      <c r="J2534" s="39"/>
      <c r="K2534" s="39"/>
      <c r="L2534" s="39"/>
      <c r="M2534" s="39"/>
    </row>
    <row r="2535" spans="1:13" ht="159.75" customHeight="1" x14ac:dyDescent="0.2">
      <c r="A2535" s="965"/>
      <c r="B2535" s="1575"/>
      <c r="C2535" s="330" t="s">
        <v>1258</v>
      </c>
      <c r="D2535" s="214">
        <v>1620</v>
      </c>
      <c r="E2535" s="214">
        <v>1620</v>
      </c>
      <c r="F2535" s="357">
        <f t="shared" si="310"/>
        <v>100</v>
      </c>
      <c r="G2535" s="61"/>
      <c r="H2535" s="214">
        <f>E2535</f>
        <v>1620</v>
      </c>
      <c r="I2535" s="1490"/>
      <c r="J2535" s="39"/>
      <c r="K2535" s="39"/>
      <c r="L2535" s="39"/>
      <c r="M2535" s="39"/>
    </row>
    <row r="2536" spans="1:13" ht="28.5" customHeight="1" x14ac:dyDescent="0.2">
      <c r="A2536" s="1345" t="s">
        <v>1261</v>
      </c>
      <c r="B2536" s="1346"/>
      <c r="C2536" s="1346"/>
      <c r="D2536" s="1346"/>
      <c r="E2536" s="1346"/>
      <c r="F2536" s="1346"/>
      <c r="G2536" s="1346"/>
      <c r="H2536" s="1346"/>
      <c r="I2536" s="1347"/>
      <c r="J2536" s="551"/>
      <c r="K2536" s="39"/>
      <c r="L2536" s="39"/>
      <c r="M2536" s="39"/>
    </row>
    <row r="2537" spans="1:13" x14ac:dyDescent="0.2">
      <c r="A2537" s="945"/>
      <c r="B2537" s="941" t="s">
        <v>19</v>
      </c>
      <c r="C2537" s="25" t="s">
        <v>1</v>
      </c>
      <c r="D2537" s="387">
        <f>SUM(D2538:D2540)</f>
        <v>1205742.5</v>
      </c>
      <c r="E2537" s="391">
        <f>SUM(E2538:E2540)</f>
        <v>1162838.3999999999</v>
      </c>
      <c r="F2537" s="388">
        <f>E2537/D2537*100</f>
        <v>96.441686346794597</v>
      </c>
      <c r="G2537" s="670"/>
      <c r="H2537" s="457">
        <f>SUM(H2538:H2540)</f>
        <v>1174343.2999999998</v>
      </c>
      <c r="I2537" s="156"/>
      <c r="J2537" s="39"/>
      <c r="K2537" s="39"/>
      <c r="L2537" s="39"/>
      <c r="M2537" s="39"/>
    </row>
    <row r="2538" spans="1:13" ht="51" customHeight="1" x14ac:dyDescent="0.2">
      <c r="A2538" s="946"/>
      <c r="B2538" s="1343"/>
      <c r="C2538" s="26" t="s">
        <v>8</v>
      </c>
      <c r="D2538" s="387">
        <f>SUM(D2787)</f>
        <v>0</v>
      </c>
      <c r="E2538" s="387">
        <f>SUM(E2787)</f>
        <v>0</v>
      </c>
      <c r="F2538" s="248">
        <f>SUM(F2787)</f>
        <v>0</v>
      </c>
      <c r="G2538" s="670"/>
      <c r="H2538" s="387">
        <f>SUM(H2787)</f>
        <v>0</v>
      </c>
      <c r="I2538" s="156"/>
      <c r="J2538" s="39"/>
      <c r="K2538" s="39"/>
      <c r="L2538" s="39"/>
      <c r="M2538" s="39"/>
    </row>
    <row r="2539" spans="1:13" ht="57" x14ac:dyDescent="0.2">
      <c r="A2539" s="946"/>
      <c r="B2539" s="1343"/>
      <c r="C2539" s="25" t="s">
        <v>2</v>
      </c>
      <c r="D2539" s="387">
        <f>D2544+D2729+D2788+D2829+D2852</f>
        <v>33547.9</v>
      </c>
      <c r="E2539" s="387">
        <f>E2544+E2729+E2788+E2829+E2852</f>
        <v>23688.699999999997</v>
      </c>
      <c r="F2539" s="388">
        <f>E2539/D2539*100</f>
        <v>70.611573302650825</v>
      </c>
      <c r="G2539" s="670"/>
      <c r="H2539" s="387">
        <f>H2544+H2788+H2829+H2852+H2729</f>
        <v>31946.699999999997</v>
      </c>
      <c r="I2539" s="156"/>
      <c r="J2539" s="39"/>
      <c r="K2539" s="39"/>
      <c r="L2539" s="39"/>
      <c r="M2539" s="39"/>
    </row>
    <row r="2540" spans="1:13" ht="58.5" customHeight="1" x14ac:dyDescent="0.2">
      <c r="A2540" s="985"/>
      <c r="B2540" s="1344"/>
      <c r="C2540" s="25" t="s">
        <v>3</v>
      </c>
      <c r="D2540" s="387">
        <f>D2545+D2730+D2754+D2771+D2779+D2789+D2821+D2836+D2844+D2853+D2892+D2902+D2911</f>
        <v>1172194.6000000001</v>
      </c>
      <c r="E2540" s="391">
        <f>E2545+E2730+E2754+E2771+E2779+E2789+E2821+E2836+E2844+E2853+E2892+E2902+E2911</f>
        <v>1139149.7</v>
      </c>
      <c r="F2540" s="388">
        <f>E2540/D2540*100</f>
        <v>97.180937363130653</v>
      </c>
      <c r="G2540" s="670"/>
      <c r="H2540" s="391">
        <f>H2545+H2730+H2754+H2771+H2789+H2821+H2836+H2844+H2853+H2892+H2902+H2911</f>
        <v>1142396.5999999999</v>
      </c>
      <c r="I2540" s="156"/>
      <c r="J2540" s="39"/>
      <c r="K2540" s="39"/>
      <c r="L2540" s="39"/>
      <c r="M2540" s="39"/>
    </row>
    <row r="2541" spans="1:13" ht="34.5" customHeight="1" x14ac:dyDescent="0.2">
      <c r="A2541" s="889" t="s">
        <v>550</v>
      </c>
      <c r="B2541" s="890"/>
      <c r="C2541" s="890"/>
      <c r="D2541" s="890"/>
      <c r="E2541" s="890"/>
      <c r="F2541" s="890"/>
      <c r="G2541" s="890"/>
      <c r="H2541" s="890"/>
      <c r="I2541" s="891"/>
      <c r="J2541" s="39"/>
      <c r="K2541" s="39"/>
      <c r="L2541" s="39"/>
      <c r="M2541" s="39"/>
    </row>
    <row r="2542" spans="1:13" ht="15" customHeight="1" x14ac:dyDescent="0.2">
      <c r="A2542" s="1350"/>
      <c r="B2542" s="926" t="s">
        <v>54</v>
      </c>
      <c r="C2542" s="253" t="s">
        <v>267</v>
      </c>
      <c r="D2542" s="76">
        <f>SUM(D2543:D2546)</f>
        <v>26785.5</v>
      </c>
      <c r="E2542" s="76">
        <f>H2542</f>
        <v>23028.899999999998</v>
      </c>
      <c r="F2542" s="388">
        <f>E2542/D2542*100</f>
        <v>85.97524780198242</v>
      </c>
      <c r="G2542" s="670"/>
      <c r="H2542" s="80">
        <f>SUM(H2543:H2546)</f>
        <v>23028.899999999998</v>
      </c>
      <c r="I2542" s="156"/>
      <c r="J2542" s="39"/>
      <c r="K2542" s="39"/>
      <c r="L2542" s="39"/>
      <c r="M2542" s="39"/>
    </row>
    <row r="2543" spans="1:13" ht="52.5" customHeight="1" x14ac:dyDescent="0.2">
      <c r="A2543" s="1351"/>
      <c r="B2543" s="927"/>
      <c r="C2543" s="711" t="s">
        <v>8</v>
      </c>
      <c r="D2543" s="76">
        <v>0</v>
      </c>
      <c r="E2543" s="76" t="s">
        <v>551</v>
      </c>
      <c r="F2543" s="103" t="s">
        <v>551</v>
      </c>
      <c r="G2543" s="670"/>
      <c r="H2543" s="80" t="s">
        <v>551</v>
      </c>
      <c r="I2543" s="156"/>
      <c r="J2543" s="39"/>
      <c r="K2543" s="39"/>
      <c r="L2543" s="39"/>
      <c r="M2543" s="39"/>
    </row>
    <row r="2544" spans="1:13" ht="66" customHeight="1" x14ac:dyDescent="0.2">
      <c r="A2544" s="1351"/>
      <c r="B2544" s="927"/>
      <c r="C2544" s="250" t="s">
        <v>2</v>
      </c>
      <c r="D2544" s="76">
        <f>D2549+D2584+D2609+D2624+D2649+D2669+D2694+D2714</f>
        <v>824.9</v>
      </c>
      <c r="E2544" s="76">
        <f>H2544</f>
        <v>822.4</v>
      </c>
      <c r="F2544" s="388">
        <f>E2544/D2544*100</f>
        <v>99.696932961571093</v>
      </c>
      <c r="G2544" s="670"/>
      <c r="H2544" s="80">
        <f>H2549+H2584+H2609+H2624+H2649+H2669+H2694+H2714</f>
        <v>822.4</v>
      </c>
      <c r="I2544" s="156"/>
      <c r="J2544" s="39"/>
      <c r="K2544" s="39"/>
      <c r="L2544" s="39"/>
      <c r="M2544" s="39"/>
    </row>
    <row r="2545" spans="1:13" ht="62.25" customHeight="1" x14ac:dyDescent="0.2">
      <c r="A2545" s="1351"/>
      <c r="B2545" s="927"/>
      <c r="C2545" s="250" t="s">
        <v>3</v>
      </c>
      <c r="D2545" s="76">
        <f>D2550+D2585+D2610+D2625+D2650+D2670+D2695+D2715</f>
        <v>25960.6</v>
      </c>
      <c r="E2545" s="76">
        <f>H2545</f>
        <v>22206.499999999996</v>
      </c>
      <c r="F2545" s="388">
        <f>E2545/D2545*100</f>
        <v>85.539240233276573</v>
      </c>
      <c r="G2545" s="670"/>
      <c r="H2545" s="80">
        <f>H2550+H2585+H2610+H2625+H2650+H2670+H2695+H2715</f>
        <v>22206.499999999996</v>
      </c>
      <c r="I2545" s="156"/>
      <c r="J2545" s="39"/>
      <c r="K2545" s="39"/>
      <c r="L2545" s="39"/>
      <c r="M2545" s="39"/>
    </row>
    <row r="2546" spans="1:13" ht="28.5" x14ac:dyDescent="0.2">
      <c r="A2546" s="1352"/>
      <c r="B2546" s="928"/>
      <c r="C2546" s="250" t="s">
        <v>97</v>
      </c>
      <c r="D2546" s="76" t="s">
        <v>552</v>
      </c>
      <c r="E2546" s="76" t="s">
        <v>552</v>
      </c>
      <c r="F2546" s="103" t="s">
        <v>552</v>
      </c>
      <c r="G2546" s="670"/>
      <c r="H2546" s="80" t="s">
        <v>552</v>
      </c>
      <c r="I2546" s="156"/>
      <c r="J2546" s="39"/>
      <c r="K2546" s="39"/>
      <c r="L2546" s="39"/>
      <c r="M2546" s="39"/>
    </row>
    <row r="2547" spans="1:13" ht="15" customHeight="1" x14ac:dyDescent="0.2">
      <c r="A2547" s="1342">
        <v>1</v>
      </c>
      <c r="B2547" s="976" t="s">
        <v>553</v>
      </c>
      <c r="C2547" s="256" t="s">
        <v>267</v>
      </c>
      <c r="D2547" s="68">
        <f>SUM(D2548:D2551)</f>
        <v>18581.5</v>
      </c>
      <c r="E2547" s="68">
        <f>H2547</f>
        <v>16279.199999999999</v>
      </c>
      <c r="F2547" s="295">
        <f>E2547/D2547*100</f>
        <v>87.609719344509315</v>
      </c>
      <c r="G2547" s="695"/>
      <c r="H2547" s="81">
        <f>SUM(H2548:H2551)</f>
        <v>16279.199999999999</v>
      </c>
      <c r="I2547" s="156"/>
      <c r="J2547" s="39"/>
      <c r="K2547" s="39"/>
      <c r="L2547" s="39"/>
      <c r="M2547" s="39"/>
    </row>
    <row r="2548" spans="1:13" ht="45" x14ac:dyDescent="0.2">
      <c r="A2548" s="1342"/>
      <c r="B2548" s="976"/>
      <c r="C2548" s="682" t="s">
        <v>8</v>
      </c>
      <c r="D2548" s="68" t="s">
        <v>552</v>
      </c>
      <c r="E2548" s="68" t="s">
        <v>552</v>
      </c>
      <c r="F2548" s="96" t="s">
        <v>552</v>
      </c>
      <c r="G2548" s="695"/>
      <c r="H2548" s="81" t="str">
        <f>H2553</f>
        <v>0,0</v>
      </c>
      <c r="I2548" s="156"/>
      <c r="J2548" s="39"/>
      <c r="K2548" s="39"/>
      <c r="L2548" s="39"/>
      <c r="M2548" s="39"/>
    </row>
    <row r="2549" spans="1:13" ht="45" x14ac:dyDescent="0.2">
      <c r="A2549" s="1342"/>
      <c r="B2549" s="976"/>
      <c r="C2549" s="260" t="s">
        <v>2</v>
      </c>
      <c r="D2549" s="68" t="s">
        <v>552</v>
      </c>
      <c r="E2549" s="68" t="s">
        <v>552</v>
      </c>
      <c r="F2549" s="96" t="s">
        <v>552</v>
      </c>
      <c r="G2549" s="695"/>
      <c r="H2549" s="81" t="str">
        <f>H2554</f>
        <v>0,0</v>
      </c>
      <c r="I2549" s="156"/>
      <c r="J2549" s="39"/>
      <c r="K2549" s="39"/>
      <c r="L2549" s="39"/>
      <c r="M2549" s="39"/>
    </row>
    <row r="2550" spans="1:13" ht="45" x14ac:dyDescent="0.2">
      <c r="A2550" s="1342"/>
      <c r="B2550" s="976"/>
      <c r="C2550" s="260" t="s">
        <v>3</v>
      </c>
      <c r="D2550" s="68">
        <f>D2555</f>
        <v>18581.5</v>
      </c>
      <c r="E2550" s="68">
        <f>H2550</f>
        <v>16279.199999999999</v>
      </c>
      <c r="F2550" s="295">
        <f>E2550/D2550*100</f>
        <v>87.609719344509315</v>
      </c>
      <c r="G2550" s="695"/>
      <c r="H2550" s="81">
        <f>H2555</f>
        <v>16279.199999999999</v>
      </c>
      <c r="I2550" s="156"/>
      <c r="J2550" s="39"/>
      <c r="K2550" s="39"/>
      <c r="L2550" s="39"/>
      <c r="M2550" s="39"/>
    </row>
    <row r="2551" spans="1:13" ht="21.75" customHeight="1" x14ac:dyDescent="0.2">
      <c r="A2551" s="1342"/>
      <c r="B2551" s="976"/>
      <c r="C2551" s="260" t="s">
        <v>97</v>
      </c>
      <c r="D2551" s="68" t="str">
        <f>D2556</f>
        <v>0,0</v>
      </c>
      <c r="E2551" s="68" t="str">
        <f>H2551</f>
        <v>0,0</v>
      </c>
      <c r="F2551" s="254" t="s">
        <v>551</v>
      </c>
      <c r="G2551" s="695"/>
      <c r="H2551" s="81" t="str">
        <f>H2556</f>
        <v>0,0</v>
      </c>
      <c r="I2551" s="156"/>
      <c r="J2551" s="39"/>
      <c r="K2551" s="39"/>
      <c r="L2551" s="39"/>
      <c r="M2551" s="39"/>
    </row>
    <row r="2552" spans="1:13" ht="15" customHeight="1" x14ac:dyDescent="0.2">
      <c r="A2552" s="1342" t="s">
        <v>338</v>
      </c>
      <c r="B2552" s="951" t="s">
        <v>554</v>
      </c>
      <c r="C2552" s="256" t="s">
        <v>267</v>
      </c>
      <c r="D2552" s="68">
        <f>SUM(D2553:D2556)</f>
        <v>18581.5</v>
      </c>
      <c r="E2552" s="68">
        <f>H2552</f>
        <v>16279.199999999999</v>
      </c>
      <c r="F2552" s="295">
        <f>E2552/D2552*100</f>
        <v>87.609719344509315</v>
      </c>
      <c r="G2552" s="695"/>
      <c r="H2552" s="81">
        <f>SUM(H2553:H2556)</f>
        <v>16279.199999999999</v>
      </c>
      <c r="I2552" s="156"/>
      <c r="J2552" s="39"/>
      <c r="K2552" s="39"/>
      <c r="L2552" s="39"/>
      <c r="M2552" s="39"/>
    </row>
    <row r="2553" spans="1:13" ht="45" x14ac:dyDescent="0.2">
      <c r="A2553" s="1342"/>
      <c r="B2553" s="951"/>
      <c r="C2553" s="682" t="s">
        <v>8</v>
      </c>
      <c r="D2553" s="68" t="s">
        <v>551</v>
      </c>
      <c r="E2553" s="68" t="s">
        <v>551</v>
      </c>
      <c r="F2553" s="96" t="s">
        <v>551</v>
      </c>
      <c r="G2553" s="695"/>
      <c r="H2553" s="81" t="s">
        <v>551</v>
      </c>
      <c r="I2553" s="156"/>
      <c r="J2553" s="39"/>
      <c r="K2553" s="39"/>
      <c r="L2553" s="39"/>
      <c r="M2553" s="39"/>
    </row>
    <row r="2554" spans="1:13" ht="45" x14ac:dyDescent="0.2">
      <c r="A2554" s="1342"/>
      <c r="B2554" s="951"/>
      <c r="C2554" s="260" t="s">
        <v>2</v>
      </c>
      <c r="D2554" s="68" t="s">
        <v>551</v>
      </c>
      <c r="E2554" s="68" t="s">
        <v>551</v>
      </c>
      <c r="F2554" s="96" t="s">
        <v>551</v>
      </c>
      <c r="G2554" s="695"/>
      <c r="H2554" s="81" t="s">
        <v>551</v>
      </c>
      <c r="I2554" s="156"/>
      <c r="J2554" s="39"/>
      <c r="K2554" s="39"/>
      <c r="L2554" s="39"/>
      <c r="M2554" s="39"/>
    </row>
    <row r="2555" spans="1:13" ht="57" customHeight="1" x14ac:dyDescent="0.2">
      <c r="A2555" s="1342"/>
      <c r="B2555" s="951"/>
      <c r="C2555" s="260" t="s">
        <v>3</v>
      </c>
      <c r="D2555" s="68">
        <f>D2560+D2565+D2570+D2575+D2580</f>
        <v>18581.5</v>
      </c>
      <c r="E2555" s="68">
        <f>E2560+E2565+E2570+E2575+E2580</f>
        <v>16279.199999999999</v>
      </c>
      <c r="F2555" s="96">
        <f>E2555/D2555*100</f>
        <v>87.609719344509315</v>
      </c>
      <c r="G2555" s="695"/>
      <c r="H2555" s="81">
        <f>H2560+H2565+H2570+H2575+H2580</f>
        <v>16279.199999999999</v>
      </c>
      <c r="I2555" s="156"/>
      <c r="J2555" s="39"/>
      <c r="K2555" s="39"/>
      <c r="L2555" s="39"/>
      <c r="M2555" s="39"/>
    </row>
    <row r="2556" spans="1:13" ht="24.75" customHeight="1" x14ac:dyDescent="0.2">
      <c r="A2556" s="1348"/>
      <c r="B2556" s="1180"/>
      <c r="C2556" s="260" t="s">
        <v>97</v>
      </c>
      <c r="D2556" s="68" t="s">
        <v>551</v>
      </c>
      <c r="E2556" s="68" t="s">
        <v>551</v>
      </c>
      <c r="F2556" s="96" t="s">
        <v>551</v>
      </c>
      <c r="G2556" s="695"/>
      <c r="H2556" s="81" t="s">
        <v>551</v>
      </c>
      <c r="I2556" s="156"/>
      <c r="J2556" s="39"/>
      <c r="K2556" s="39"/>
      <c r="L2556" s="39"/>
      <c r="M2556" s="39"/>
    </row>
    <row r="2557" spans="1:13" ht="51.75" customHeight="1" x14ac:dyDescent="0.2">
      <c r="A2557" s="877" t="s">
        <v>67</v>
      </c>
      <c r="B2557" s="899" t="s">
        <v>555</v>
      </c>
      <c r="C2557" s="261" t="s">
        <v>267</v>
      </c>
      <c r="D2557" s="68">
        <f>SUM(D2558:D2561)</f>
        <v>4744.3999999999996</v>
      </c>
      <c r="E2557" s="68">
        <f>H2557</f>
        <v>4321.2</v>
      </c>
      <c r="F2557" s="295">
        <f>E2557/D2557*100</f>
        <v>91.080010117190795</v>
      </c>
      <c r="G2557" s="877" t="s">
        <v>1465</v>
      </c>
      <c r="H2557" s="81">
        <f>SUM(H2558:H2561)</f>
        <v>4321.2</v>
      </c>
      <c r="I2557" s="881" t="s">
        <v>1504</v>
      </c>
      <c r="J2557" s="39"/>
      <c r="K2557" s="39"/>
      <c r="L2557" s="39"/>
      <c r="M2557" s="39"/>
    </row>
    <row r="2558" spans="1:13" ht="69" customHeight="1" x14ac:dyDescent="0.2">
      <c r="A2558" s="877"/>
      <c r="B2558" s="899"/>
      <c r="C2558" s="719" t="s">
        <v>8</v>
      </c>
      <c r="D2558" s="68" t="s">
        <v>551</v>
      </c>
      <c r="E2558" s="68" t="s">
        <v>551</v>
      </c>
      <c r="F2558" s="96" t="s">
        <v>551</v>
      </c>
      <c r="G2558" s="877"/>
      <c r="H2558" s="81" t="s">
        <v>551</v>
      </c>
      <c r="I2558" s="882"/>
      <c r="J2558" s="39"/>
      <c r="K2558" s="39"/>
      <c r="L2558" s="39"/>
      <c r="M2558" s="39"/>
    </row>
    <row r="2559" spans="1:13" ht="75" customHeight="1" x14ac:dyDescent="0.2">
      <c r="A2559" s="877"/>
      <c r="B2559" s="899"/>
      <c r="C2559" s="293" t="s">
        <v>2</v>
      </c>
      <c r="D2559" s="68" t="s">
        <v>551</v>
      </c>
      <c r="E2559" s="68" t="s">
        <v>551</v>
      </c>
      <c r="F2559" s="96" t="s">
        <v>551</v>
      </c>
      <c r="G2559" s="877"/>
      <c r="H2559" s="81" t="s">
        <v>551</v>
      </c>
      <c r="I2559" s="882"/>
      <c r="J2559" s="39"/>
      <c r="K2559" s="39"/>
      <c r="L2559" s="39"/>
      <c r="M2559" s="39"/>
    </row>
    <row r="2560" spans="1:13" ht="281.25" customHeight="1" x14ac:dyDescent="0.2">
      <c r="A2560" s="877"/>
      <c r="B2560" s="899"/>
      <c r="C2560" s="759" t="s">
        <v>3</v>
      </c>
      <c r="D2560" s="68">
        <v>4744.3999999999996</v>
      </c>
      <c r="E2560" s="68">
        <v>4321.2</v>
      </c>
      <c r="F2560" s="295">
        <f>E2560/D2560*100</f>
        <v>91.080010117190795</v>
      </c>
      <c r="G2560" s="877"/>
      <c r="H2560" s="82">
        <v>4321.2</v>
      </c>
      <c r="I2560" s="883"/>
      <c r="J2560" s="39"/>
      <c r="K2560" s="39"/>
      <c r="L2560" s="39"/>
      <c r="M2560" s="39"/>
    </row>
    <row r="2561" spans="1:13" ht="75" customHeight="1" x14ac:dyDescent="0.2">
      <c r="A2561" s="877"/>
      <c r="B2561" s="899"/>
      <c r="C2561" s="256" t="s">
        <v>97</v>
      </c>
      <c r="D2561" s="68" t="s">
        <v>551</v>
      </c>
      <c r="E2561" s="68" t="s">
        <v>551</v>
      </c>
      <c r="F2561" s="96" t="s">
        <v>551</v>
      </c>
      <c r="G2561" s="877"/>
      <c r="H2561" s="81" t="s">
        <v>551</v>
      </c>
      <c r="I2561" s="156"/>
      <c r="J2561" s="39"/>
      <c r="K2561" s="39"/>
      <c r="L2561" s="39"/>
      <c r="M2561" s="39"/>
    </row>
    <row r="2562" spans="1:13" ht="29.25" customHeight="1" x14ac:dyDescent="0.2">
      <c r="A2562" s="877" t="s">
        <v>341</v>
      </c>
      <c r="B2562" s="899" t="s">
        <v>556</v>
      </c>
      <c r="C2562" s="261" t="s">
        <v>267</v>
      </c>
      <c r="D2562" s="68">
        <f>SUM(D2563:D2566)</f>
        <v>971.3</v>
      </c>
      <c r="E2562" s="68">
        <f>SUM(E2563:E2566)</f>
        <v>958.4</v>
      </c>
      <c r="F2562" s="295">
        <f>E2562/D2562*100</f>
        <v>98.671883043343982</v>
      </c>
      <c r="G2562" s="877" t="s">
        <v>1315</v>
      </c>
      <c r="H2562" s="68">
        <f>SUM(H2563:H2566)</f>
        <v>958.4</v>
      </c>
      <c r="I2562" s="881" t="s">
        <v>1504</v>
      </c>
      <c r="J2562" s="39"/>
      <c r="K2562" s="39"/>
      <c r="L2562" s="39"/>
      <c r="M2562" s="39"/>
    </row>
    <row r="2563" spans="1:13" ht="45" x14ac:dyDescent="0.2">
      <c r="A2563" s="877"/>
      <c r="B2563" s="899"/>
      <c r="C2563" s="719" t="s">
        <v>8</v>
      </c>
      <c r="D2563" s="68" t="s">
        <v>551</v>
      </c>
      <c r="E2563" s="68" t="s">
        <v>551</v>
      </c>
      <c r="F2563" s="96" t="s">
        <v>551</v>
      </c>
      <c r="G2563" s="877"/>
      <c r="H2563" s="81" t="s">
        <v>551</v>
      </c>
      <c r="I2563" s="882"/>
      <c r="J2563" s="39"/>
      <c r="K2563" s="39"/>
      <c r="L2563" s="39"/>
      <c r="M2563" s="39"/>
    </row>
    <row r="2564" spans="1:13" ht="53.25" customHeight="1" x14ac:dyDescent="0.2">
      <c r="A2564" s="877"/>
      <c r="B2564" s="899"/>
      <c r="C2564" s="293" t="s">
        <v>2</v>
      </c>
      <c r="D2564" s="68" t="s">
        <v>551</v>
      </c>
      <c r="E2564" s="68" t="s">
        <v>551</v>
      </c>
      <c r="F2564" s="96" t="s">
        <v>551</v>
      </c>
      <c r="G2564" s="877"/>
      <c r="H2564" s="81" t="s">
        <v>551</v>
      </c>
      <c r="I2564" s="882"/>
      <c r="J2564" s="39"/>
      <c r="K2564" s="39"/>
      <c r="L2564" s="39"/>
      <c r="M2564" s="39"/>
    </row>
    <row r="2565" spans="1:13" ht="79.5" customHeight="1" x14ac:dyDescent="0.2">
      <c r="A2565" s="877"/>
      <c r="B2565" s="899"/>
      <c r="C2565" s="759" t="s">
        <v>3</v>
      </c>
      <c r="D2565" s="68">
        <v>971.3</v>
      </c>
      <c r="E2565" s="68">
        <v>958.4</v>
      </c>
      <c r="F2565" s="295">
        <f>E2565/D2565*100</f>
        <v>98.671883043343982</v>
      </c>
      <c r="G2565" s="877"/>
      <c r="H2565" s="82">
        <v>958.4</v>
      </c>
      <c r="I2565" s="882"/>
      <c r="J2565" s="39"/>
      <c r="K2565" s="39"/>
      <c r="L2565" s="39"/>
      <c r="M2565" s="39"/>
    </row>
    <row r="2566" spans="1:13" ht="54" customHeight="1" x14ac:dyDescent="0.2">
      <c r="A2566" s="877"/>
      <c r="B2566" s="899"/>
      <c r="C2566" s="256" t="s">
        <v>97</v>
      </c>
      <c r="D2566" s="68" t="s">
        <v>551</v>
      </c>
      <c r="E2566" s="68" t="s">
        <v>551</v>
      </c>
      <c r="F2566" s="96" t="s">
        <v>551</v>
      </c>
      <c r="G2566" s="877"/>
      <c r="H2566" s="81" t="s">
        <v>551</v>
      </c>
      <c r="I2566" s="883"/>
      <c r="J2566" s="39"/>
      <c r="K2566" s="39"/>
      <c r="L2566" s="39"/>
      <c r="M2566" s="39"/>
    </row>
    <row r="2567" spans="1:13" ht="15" customHeight="1" x14ac:dyDescent="0.2">
      <c r="A2567" s="877" t="s">
        <v>344</v>
      </c>
      <c r="B2567" s="899" t="s">
        <v>557</v>
      </c>
      <c r="C2567" s="261" t="s">
        <v>267</v>
      </c>
      <c r="D2567" s="68">
        <f>SUM(D2568:D2571)</f>
        <v>5557.6</v>
      </c>
      <c r="E2567" s="68">
        <f>SUM(E2568:E2571)</f>
        <v>4850.5</v>
      </c>
      <c r="F2567" s="295">
        <f>E2567/D2567*100</f>
        <v>87.27688210738448</v>
      </c>
      <c r="G2567" s="1568" t="s">
        <v>1466</v>
      </c>
      <c r="H2567" s="81">
        <f>SUM(H2568:H2571)</f>
        <v>4850.5</v>
      </c>
      <c r="I2567" s="881" t="s">
        <v>1504</v>
      </c>
      <c r="J2567" s="39"/>
      <c r="K2567" s="39"/>
      <c r="L2567" s="39"/>
      <c r="M2567" s="39"/>
    </row>
    <row r="2568" spans="1:13" ht="45" x14ac:dyDescent="0.2">
      <c r="A2568" s="877"/>
      <c r="B2568" s="899"/>
      <c r="C2568" s="719" t="s">
        <v>8</v>
      </c>
      <c r="D2568" s="68" t="s">
        <v>551</v>
      </c>
      <c r="E2568" s="68" t="s">
        <v>551</v>
      </c>
      <c r="F2568" s="96" t="s">
        <v>551</v>
      </c>
      <c r="G2568" s="1569"/>
      <c r="H2568" s="81" t="s">
        <v>551</v>
      </c>
      <c r="I2568" s="882"/>
      <c r="J2568" s="39"/>
      <c r="K2568" s="39"/>
      <c r="L2568" s="39"/>
      <c r="M2568" s="39"/>
    </row>
    <row r="2569" spans="1:13" ht="45" x14ac:dyDescent="0.2">
      <c r="A2569" s="877"/>
      <c r="B2569" s="899"/>
      <c r="C2569" s="293" t="s">
        <v>2</v>
      </c>
      <c r="D2569" s="68" t="s">
        <v>551</v>
      </c>
      <c r="E2569" s="68" t="s">
        <v>551</v>
      </c>
      <c r="F2569" s="96" t="s">
        <v>551</v>
      </c>
      <c r="G2569" s="1569"/>
      <c r="H2569" s="81" t="s">
        <v>551</v>
      </c>
      <c r="I2569" s="882"/>
      <c r="J2569" s="39"/>
      <c r="K2569" s="39"/>
      <c r="L2569" s="39"/>
      <c r="M2569" s="39"/>
    </row>
    <row r="2570" spans="1:13" ht="45" x14ac:dyDescent="0.2">
      <c r="A2570" s="877"/>
      <c r="B2570" s="899"/>
      <c r="C2570" s="759" t="s">
        <v>3</v>
      </c>
      <c r="D2570" s="68">
        <v>5557.6</v>
      </c>
      <c r="E2570" s="68">
        <v>4850.5</v>
      </c>
      <c r="F2570" s="295">
        <f>E2570/D2570*100</f>
        <v>87.27688210738448</v>
      </c>
      <c r="G2570" s="1569"/>
      <c r="H2570" s="82">
        <v>4850.5</v>
      </c>
      <c r="I2570" s="882"/>
      <c r="J2570" s="39"/>
      <c r="K2570" s="39"/>
      <c r="L2570" s="39"/>
      <c r="M2570" s="39"/>
    </row>
    <row r="2571" spans="1:13" ht="25.5" customHeight="1" x14ac:dyDescent="0.2">
      <c r="A2571" s="877"/>
      <c r="B2571" s="899"/>
      <c r="C2571" s="256" t="s">
        <v>97</v>
      </c>
      <c r="D2571" s="68" t="s">
        <v>551</v>
      </c>
      <c r="E2571" s="68" t="s">
        <v>551</v>
      </c>
      <c r="F2571" s="96" t="s">
        <v>551</v>
      </c>
      <c r="G2571" s="1570"/>
      <c r="H2571" s="81" t="s">
        <v>551</v>
      </c>
      <c r="I2571" s="883"/>
      <c r="J2571" s="39"/>
      <c r="K2571" s="39"/>
      <c r="L2571" s="39"/>
      <c r="M2571" s="39"/>
    </row>
    <row r="2572" spans="1:13" ht="92.25" customHeight="1" x14ac:dyDescent="0.2">
      <c r="A2572" s="877" t="s">
        <v>346</v>
      </c>
      <c r="B2572" s="899" t="s">
        <v>558</v>
      </c>
      <c r="C2572" s="261" t="s">
        <v>267</v>
      </c>
      <c r="D2572" s="68">
        <f>SUM(D2573:D2576)</f>
        <v>148</v>
      </c>
      <c r="E2572" s="68">
        <f>H2572</f>
        <v>0.1</v>
      </c>
      <c r="F2572" s="295">
        <f>E2572/D2572*100</f>
        <v>6.7567567567567571E-2</v>
      </c>
      <c r="G2572" s="877" t="s">
        <v>1467</v>
      </c>
      <c r="H2572" s="81">
        <f>SUM(H2573:H2576)</f>
        <v>0.1</v>
      </c>
      <c r="I2572" s="886" t="s">
        <v>1505</v>
      </c>
      <c r="J2572" s="39"/>
      <c r="K2572" s="39"/>
      <c r="L2572" s="39"/>
      <c r="M2572" s="39"/>
    </row>
    <row r="2573" spans="1:13" ht="47.25" customHeight="1" x14ac:dyDescent="0.2">
      <c r="A2573" s="877"/>
      <c r="B2573" s="899"/>
      <c r="C2573" s="719" t="s">
        <v>8</v>
      </c>
      <c r="D2573" s="68" t="s">
        <v>551</v>
      </c>
      <c r="E2573" s="68" t="s">
        <v>551</v>
      </c>
      <c r="F2573" s="96" t="s">
        <v>551</v>
      </c>
      <c r="G2573" s="877"/>
      <c r="H2573" s="81" t="s">
        <v>551</v>
      </c>
      <c r="I2573" s="911"/>
      <c r="J2573" s="39"/>
      <c r="K2573" s="39"/>
      <c r="L2573" s="39"/>
      <c r="M2573" s="39"/>
    </row>
    <row r="2574" spans="1:13" ht="50.25" customHeight="1" x14ac:dyDescent="0.2">
      <c r="A2574" s="877"/>
      <c r="B2574" s="899"/>
      <c r="C2574" s="293" t="s">
        <v>2</v>
      </c>
      <c r="D2574" s="68" t="s">
        <v>551</v>
      </c>
      <c r="E2574" s="68" t="s">
        <v>551</v>
      </c>
      <c r="F2574" s="96" t="s">
        <v>551</v>
      </c>
      <c r="G2574" s="877"/>
      <c r="H2574" s="81" t="s">
        <v>551</v>
      </c>
      <c r="I2574" s="911"/>
      <c r="J2574" s="39"/>
      <c r="K2574" s="39"/>
      <c r="L2574" s="39"/>
      <c r="M2574" s="39"/>
    </row>
    <row r="2575" spans="1:13" ht="55.5" customHeight="1" x14ac:dyDescent="0.2">
      <c r="A2575" s="877"/>
      <c r="B2575" s="899"/>
      <c r="C2575" s="759" t="s">
        <v>3</v>
      </c>
      <c r="D2575" s="68">
        <v>148</v>
      </c>
      <c r="E2575" s="68">
        <f>H2575</f>
        <v>0.1</v>
      </c>
      <c r="F2575" s="295">
        <f>E2575/D2575*100</f>
        <v>6.7567567567567571E-2</v>
      </c>
      <c r="G2575" s="877"/>
      <c r="H2575" s="82">
        <v>0.1</v>
      </c>
      <c r="I2575" s="911"/>
      <c r="J2575" s="39"/>
      <c r="K2575" s="39"/>
      <c r="L2575" s="39"/>
      <c r="M2575" s="39"/>
    </row>
    <row r="2576" spans="1:13" ht="29.25" customHeight="1" x14ac:dyDescent="0.2">
      <c r="A2576" s="877"/>
      <c r="B2576" s="899"/>
      <c r="C2576" s="256" t="s">
        <v>97</v>
      </c>
      <c r="D2576" s="68" t="s">
        <v>551</v>
      </c>
      <c r="E2576" s="68" t="s">
        <v>551</v>
      </c>
      <c r="F2576" s="96" t="s">
        <v>551</v>
      </c>
      <c r="G2576" s="877"/>
      <c r="H2576" s="81" t="s">
        <v>551</v>
      </c>
      <c r="I2576" s="1349"/>
      <c r="J2576" s="39"/>
      <c r="K2576" s="39"/>
      <c r="L2576" s="39"/>
      <c r="M2576" s="39"/>
    </row>
    <row r="2577" spans="1:13" ht="15" customHeight="1" x14ac:dyDescent="0.2">
      <c r="A2577" s="877" t="s">
        <v>376</v>
      </c>
      <c r="B2577" s="899" t="s">
        <v>559</v>
      </c>
      <c r="C2577" s="261" t="s">
        <v>267</v>
      </c>
      <c r="D2577" s="68">
        <f>SUM(D2578:D2581)</f>
        <v>7160.2</v>
      </c>
      <c r="E2577" s="68">
        <f>SUM(E2578:E2581)</f>
        <v>6149</v>
      </c>
      <c r="F2577" s="295">
        <f>E2577/D2577*100</f>
        <v>85.87748945560179</v>
      </c>
      <c r="G2577" s="877" t="s">
        <v>1468</v>
      </c>
      <c r="H2577" s="81">
        <f>SUM(H2578:H2581)</f>
        <v>6149</v>
      </c>
      <c r="I2577" s="881" t="s">
        <v>1506</v>
      </c>
      <c r="J2577" s="39"/>
      <c r="K2577" s="39"/>
      <c r="L2577" s="39"/>
      <c r="M2577" s="39"/>
    </row>
    <row r="2578" spans="1:13" ht="45" customHeight="1" x14ac:dyDescent="0.2">
      <c r="A2578" s="877"/>
      <c r="B2578" s="899"/>
      <c r="C2578" s="719" t="s">
        <v>8</v>
      </c>
      <c r="D2578" s="68" t="s">
        <v>551</v>
      </c>
      <c r="E2578" s="68" t="s">
        <v>551</v>
      </c>
      <c r="F2578" s="96" t="s">
        <v>551</v>
      </c>
      <c r="G2578" s="877"/>
      <c r="H2578" s="81" t="s">
        <v>551</v>
      </c>
      <c r="I2578" s="882"/>
      <c r="J2578" s="39"/>
      <c r="K2578" s="39"/>
      <c r="L2578" s="39"/>
      <c r="M2578" s="39"/>
    </row>
    <row r="2579" spans="1:13" ht="45" x14ac:dyDescent="0.2">
      <c r="A2579" s="877"/>
      <c r="B2579" s="899"/>
      <c r="C2579" s="293" t="s">
        <v>2</v>
      </c>
      <c r="D2579" s="68" t="s">
        <v>551</v>
      </c>
      <c r="E2579" s="68" t="s">
        <v>551</v>
      </c>
      <c r="F2579" s="96" t="s">
        <v>551</v>
      </c>
      <c r="G2579" s="877"/>
      <c r="H2579" s="81" t="s">
        <v>551</v>
      </c>
      <c r="I2579" s="882"/>
      <c r="J2579" s="39"/>
      <c r="K2579" s="39"/>
      <c r="L2579" s="39"/>
      <c r="M2579" s="39"/>
    </row>
    <row r="2580" spans="1:13" ht="54.75" customHeight="1" x14ac:dyDescent="0.2">
      <c r="A2580" s="877"/>
      <c r="B2580" s="899"/>
      <c r="C2580" s="759" t="s">
        <v>3</v>
      </c>
      <c r="D2580" s="68">
        <v>7160.2</v>
      </c>
      <c r="E2580" s="68">
        <v>6149</v>
      </c>
      <c r="F2580" s="295">
        <f>E2580/D2580*100</f>
        <v>85.87748945560179</v>
      </c>
      <c r="G2580" s="877"/>
      <c r="H2580" s="82">
        <v>6149</v>
      </c>
      <c r="I2580" s="882"/>
      <c r="J2580" s="39"/>
      <c r="K2580" s="39"/>
      <c r="L2580" s="39"/>
      <c r="M2580" s="39"/>
    </row>
    <row r="2581" spans="1:13" ht="25.5" customHeight="1" x14ac:dyDescent="0.2">
      <c r="A2581" s="877"/>
      <c r="B2581" s="899"/>
      <c r="C2581" s="256" t="s">
        <v>97</v>
      </c>
      <c r="D2581" s="68" t="s">
        <v>551</v>
      </c>
      <c r="E2581" s="68" t="s">
        <v>551</v>
      </c>
      <c r="F2581" s="96" t="s">
        <v>551</v>
      </c>
      <c r="G2581" s="877"/>
      <c r="H2581" s="81" t="s">
        <v>551</v>
      </c>
      <c r="I2581" s="883"/>
      <c r="J2581" s="39"/>
      <c r="K2581" s="39"/>
      <c r="L2581" s="39"/>
      <c r="M2581" s="39"/>
    </row>
    <row r="2582" spans="1:13" ht="15" customHeight="1" x14ac:dyDescent="0.2">
      <c r="A2582" s="1342" t="s">
        <v>561</v>
      </c>
      <c r="B2582" s="976" t="s">
        <v>562</v>
      </c>
      <c r="C2582" s="256" t="s">
        <v>267</v>
      </c>
      <c r="D2582" s="77">
        <f>SUM(D2583:D2586)</f>
        <v>4299.3</v>
      </c>
      <c r="E2582" s="68">
        <f t="shared" ref="E2582:E2635" si="313">H2582</f>
        <v>3321.2</v>
      </c>
      <c r="F2582" s="295">
        <f>E2582/D2582*100</f>
        <v>77.249784848696294</v>
      </c>
      <c r="G2582" s="877"/>
      <c r="H2582" s="83">
        <f>SUM(H2583:H2586)</f>
        <v>3321.2</v>
      </c>
      <c r="I2582" s="156"/>
      <c r="J2582" s="39"/>
      <c r="K2582" s="39"/>
      <c r="L2582" s="39"/>
      <c r="M2582" s="39"/>
    </row>
    <row r="2583" spans="1:13" ht="45" x14ac:dyDescent="0.2">
      <c r="A2583" s="1342"/>
      <c r="B2583" s="976"/>
      <c r="C2583" s="682" t="s">
        <v>8</v>
      </c>
      <c r="D2583" s="77" t="str">
        <f>D2588</f>
        <v>0,0</v>
      </c>
      <c r="E2583" s="68" t="str">
        <f t="shared" si="313"/>
        <v>0,0</v>
      </c>
      <c r="F2583" s="96" t="s">
        <v>551</v>
      </c>
      <c r="G2583" s="877"/>
      <c r="H2583" s="83" t="str">
        <f>H2588</f>
        <v>0,0</v>
      </c>
      <c r="I2583" s="156"/>
      <c r="J2583" s="39"/>
      <c r="K2583" s="39"/>
      <c r="L2583" s="39"/>
      <c r="M2583" s="39"/>
    </row>
    <row r="2584" spans="1:13" ht="45" x14ac:dyDescent="0.2">
      <c r="A2584" s="1342"/>
      <c r="B2584" s="976"/>
      <c r="C2584" s="260" t="s">
        <v>2</v>
      </c>
      <c r="D2584" s="77" t="str">
        <f>D2589</f>
        <v>0,0</v>
      </c>
      <c r="E2584" s="68" t="str">
        <f t="shared" si="313"/>
        <v>0,0</v>
      </c>
      <c r="F2584" s="96" t="s">
        <v>551</v>
      </c>
      <c r="G2584" s="877"/>
      <c r="H2584" s="83" t="str">
        <f>H2589</f>
        <v>0,0</v>
      </c>
      <c r="I2584" s="156"/>
      <c r="J2584" s="39"/>
      <c r="K2584" s="39"/>
      <c r="L2584" s="39"/>
      <c r="M2584" s="39"/>
    </row>
    <row r="2585" spans="1:13" ht="45" x14ac:dyDescent="0.2">
      <c r="A2585" s="1342"/>
      <c r="B2585" s="976"/>
      <c r="C2585" s="260" t="s">
        <v>3</v>
      </c>
      <c r="D2585" s="77">
        <f>D2590</f>
        <v>4299.3</v>
      </c>
      <c r="E2585" s="68">
        <f t="shared" si="313"/>
        <v>3321.2</v>
      </c>
      <c r="F2585" s="295">
        <f>E2585/D2585*100</f>
        <v>77.249784848696294</v>
      </c>
      <c r="G2585" s="877"/>
      <c r="H2585" s="152">
        <f>H2590</f>
        <v>3321.2</v>
      </c>
      <c r="I2585" s="156"/>
      <c r="J2585" s="39"/>
      <c r="K2585" s="39"/>
      <c r="L2585" s="39"/>
      <c r="M2585" s="39"/>
    </row>
    <row r="2586" spans="1:13" ht="36" customHeight="1" x14ac:dyDescent="0.2">
      <c r="A2586" s="1342"/>
      <c r="B2586" s="976"/>
      <c r="C2586" s="260" t="s">
        <v>97</v>
      </c>
      <c r="D2586" s="68" t="s">
        <v>551</v>
      </c>
      <c r="E2586" s="68" t="s">
        <v>551</v>
      </c>
      <c r="F2586" s="96" t="s">
        <v>551</v>
      </c>
      <c r="G2586" s="877"/>
      <c r="H2586" s="83" t="str">
        <f>H2591</f>
        <v>0,0</v>
      </c>
      <c r="I2586" s="156"/>
      <c r="J2586" s="39"/>
      <c r="K2586" s="39"/>
      <c r="L2586" s="39"/>
      <c r="M2586" s="39"/>
    </row>
    <row r="2587" spans="1:13" ht="15" customHeight="1" x14ac:dyDescent="0.2">
      <c r="A2587" s="1342" t="s">
        <v>349</v>
      </c>
      <c r="B2587" s="951" t="s">
        <v>563</v>
      </c>
      <c r="C2587" s="256" t="s">
        <v>267</v>
      </c>
      <c r="D2587" s="77">
        <f>SUM(D2588:D2591)</f>
        <v>4299.3</v>
      </c>
      <c r="E2587" s="68">
        <f t="shared" si="313"/>
        <v>3321.2</v>
      </c>
      <c r="F2587" s="295">
        <f>E2587/D2587*100</f>
        <v>77.249784848696294</v>
      </c>
      <c r="G2587" s="877"/>
      <c r="H2587" s="83">
        <f>SUM(H2588:H2591)</f>
        <v>3321.2</v>
      </c>
      <c r="I2587" s="156"/>
      <c r="J2587" s="39"/>
      <c r="K2587" s="39"/>
      <c r="L2587" s="39"/>
      <c r="M2587" s="39"/>
    </row>
    <row r="2588" spans="1:13" ht="45" x14ac:dyDescent="0.2">
      <c r="A2588" s="1342"/>
      <c r="B2588" s="951"/>
      <c r="C2588" s="682" t="s">
        <v>8</v>
      </c>
      <c r="D2588" s="68" t="s">
        <v>551</v>
      </c>
      <c r="E2588" s="68" t="s">
        <v>551</v>
      </c>
      <c r="F2588" s="96" t="s">
        <v>551</v>
      </c>
      <c r="G2588" s="877"/>
      <c r="H2588" s="81" t="s">
        <v>551</v>
      </c>
      <c r="I2588" s="156"/>
      <c r="J2588" s="39"/>
      <c r="K2588" s="39"/>
      <c r="L2588" s="39"/>
      <c r="M2588" s="39"/>
    </row>
    <row r="2589" spans="1:13" ht="45" x14ac:dyDescent="0.2">
      <c r="A2589" s="1342"/>
      <c r="B2589" s="951"/>
      <c r="C2589" s="260" t="s">
        <v>2</v>
      </c>
      <c r="D2589" s="68" t="s">
        <v>551</v>
      </c>
      <c r="E2589" s="68" t="s">
        <v>551</v>
      </c>
      <c r="F2589" s="96" t="s">
        <v>551</v>
      </c>
      <c r="G2589" s="877"/>
      <c r="H2589" s="81" t="s">
        <v>551</v>
      </c>
      <c r="I2589" s="156"/>
      <c r="J2589" s="39"/>
      <c r="K2589" s="39"/>
      <c r="L2589" s="39"/>
      <c r="M2589" s="39"/>
    </row>
    <row r="2590" spans="1:13" ht="45" x14ac:dyDescent="0.2">
      <c r="A2590" s="1342"/>
      <c r="B2590" s="951"/>
      <c r="C2590" s="260" t="s">
        <v>3</v>
      </c>
      <c r="D2590" s="77">
        <f>D2595+D2600+D2605</f>
        <v>4299.3</v>
      </c>
      <c r="E2590" s="68">
        <f t="shared" si="313"/>
        <v>3321.2</v>
      </c>
      <c r="F2590" s="295">
        <f>E2590/D2590*100</f>
        <v>77.249784848696294</v>
      </c>
      <c r="G2590" s="877"/>
      <c r="H2590" s="83">
        <f>H2595+H2600+H2605</f>
        <v>3321.2</v>
      </c>
      <c r="I2590" s="156"/>
      <c r="J2590" s="39"/>
      <c r="K2590" s="39"/>
      <c r="L2590" s="39"/>
      <c r="M2590" s="39"/>
    </row>
    <row r="2591" spans="1:13" ht="24" customHeight="1" x14ac:dyDescent="0.2">
      <c r="A2591" s="1348"/>
      <c r="B2591" s="1180"/>
      <c r="C2591" s="260" t="s">
        <v>97</v>
      </c>
      <c r="D2591" s="68" t="s">
        <v>551</v>
      </c>
      <c r="E2591" s="68" t="str">
        <f t="shared" si="313"/>
        <v>0,0</v>
      </c>
      <c r="F2591" s="295">
        <v>0</v>
      </c>
      <c r="G2591" s="877"/>
      <c r="H2591" s="81" t="s">
        <v>551</v>
      </c>
      <c r="I2591" s="156"/>
      <c r="J2591" s="39"/>
      <c r="K2591" s="39"/>
      <c r="L2591" s="39"/>
      <c r="M2591" s="39"/>
    </row>
    <row r="2592" spans="1:13" ht="26.25" customHeight="1" x14ac:dyDescent="0.2">
      <c r="A2592" s="877" t="s">
        <v>351</v>
      </c>
      <c r="B2592" s="899" t="s">
        <v>564</v>
      </c>
      <c r="C2592" s="261" t="s">
        <v>267</v>
      </c>
      <c r="D2592" s="77">
        <f>SUM(D2593:D2596)</f>
        <v>0</v>
      </c>
      <c r="E2592" s="68">
        <f t="shared" si="313"/>
        <v>0</v>
      </c>
      <c r="F2592" s="295">
        <v>0</v>
      </c>
      <c r="G2592" s="1573"/>
      <c r="H2592" s="81">
        <f>SUM(H2593:H2596)</f>
        <v>0</v>
      </c>
      <c r="I2592" s="1155"/>
      <c r="J2592" s="39"/>
      <c r="K2592" s="39"/>
      <c r="L2592" s="39"/>
      <c r="M2592" s="39"/>
    </row>
    <row r="2593" spans="1:13" ht="45" x14ac:dyDescent="0.2">
      <c r="A2593" s="877"/>
      <c r="B2593" s="899"/>
      <c r="C2593" s="719" t="s">
        <v>8</v>
      </c>
      <c r="D2593" s="68" t="s">
        <v>551</v>
      </c>
      <c r="E2593" s="68" t="str">
        <f t="shared" si="313"/>
        <v>0,0</v>
      </c>
      <c r="F2593" s="295">
        <v>0</v>
      </c>
      <c r="G2593" s="1573"/>
      <c r="H2593" s="81" t="s">
        <v>551</v>
      </c>
      <c r="I2593" s="1156"/>
      <c r="J2593" s="39"/>
      <c r="K2593" s="39"/>
      <c r="L2593" s="39"/>
      <c r="M2593" s="39"/>
    </row>
    <row r="2594" spans="1:13" ht="45" x14ac:dyDescent="0.2">
      <c r="A2594" s="877"/>
      <c r="B2594" s="899"/>
      <c r="C2594" s="293" t="s">
        <v>2</v>
      </c>
      <c r="D2594" s="68" t="s">
        <v>551</v>
      </c>
      <c r="E2594" s="68" t="str">
        <f t="shared" si="313"/>
        <v>0,0</v>
      </c>
      <c r="F2594" s="295">
        <v>0</v>
      </c>
      <c r="G2594" s="1573"/>
      <c r="H2594" s="81" t="s">
        <v>551</v>
      </c>
      <c r="I2594" s="1156"/>
      <c r="J2594" s="39"/>
      <c r="K2594" s="39"/>
      <c r="L2594" s="39"/>
      <c r="M2594" s="39"/>
    </row>
    <row r="2595" spans="1:13" ht="67.5" customHeight="1" x14ac:dyDescent="0.2">
      <c r="A2595" s="877"/>
      <c r="B2595" s="899"/>
      <c r="C2595" s="759" t="s">
        <v>3</v>
      </c>
      <c r="D2595" s="68">
        <v>0</v>
      </c>
      <c r="E2595" s="68">
        <f t="shared" si="313"/>
        <v>0</v>
      </c>
      <c r="F2595" s="295">
        <v>0</v>
      </c>
      <c r="G2595" s="1573"/>
      <c r="H2595" s="81">
        <v>0</v>
      </c>
      <c r="I2595" s="1156"/>
      <c r="J2595" s="39"/>
      <c r="K2595" s="39"/>
      <c r="L2595" s="39"/>
      <c r="M2595" s="39"/>
    </row>
    <row r="2596" spans="1:13" ht="61.5" customHeight="1" x14ac:dyDescent="0.2">
      <c r="A2596" s="877"/>
      <c r="B2596" s="899"/>
      <c r="C2596" s="256" t="s">
        <v>97</v>
      </c>
      <c r="D2596" s="68" t="s">
        <v>551</v>
      </c>
      <c r="E2596" s="68" t="str">
        <f t="shared" si="313"/>
        <v>0,0</v>
      </c>
      <c r="F2596" s="295">
        <v>0</v>
      </c>
      <c r="G2596" s="1573"/>
      <c r="H2596" s="81" t="s">
        <v>551</v>
      </c>
      <c r="I2596" s="1157"/>
      <c r="J2596" s="39"/>
      <c r="K2596" s="39"/>
      <c r="L2596" s="39"/>
      <c r="M2596" s="39"/>
    </row>
    <row r="2597" spans="1:13" ht="75" customHeight="1" x14ac:dyDescent="0.2">
      <c r="A2597" s="877" t="s">
        <v>353</v>
      </c>
      <c r="B2597" s="899" t="s">
        <v>565</v>
      </c>
      <c r="C2597" s="261" t="s">
        <v>267</v>
      </c>
      <c r="D2597" s="77">
        <f>SUM(D2598:D2601)</f>
        <v>0</v>
      </c>
      <c r="E2597" s="68">
        <f t="shared" si="313"/>
        <v>0</v>
      </c>
      <c r="F2597" s="295">
        <v>0</v>
      </c>
      <c r="G2597" s="1572"/>
      <c r="H2597" s="81">
        <f>SUM(H2598:H2601)</f>
        <v>0</v>
      </c>
      <c r="I2597" s="1158"/>
      <c r="J2597" s="39"/>
      <c r="K2597" s="39"/>
      <c r="L2597" s="39"/>
      <c r="M2597" s="39"/>
    </row>
    <row r="2598" spans="1:13" ht="45" x14ac:dyDescent="0.2">
      <c r="A2598" s="877"/>
      <c r="B2598" s="899"/>
      <c r="C2598" s="719" t="s">
        <v>8</v>
      </c>
      <c r="D2598" s="68" t="s">
        <v>551</v>
      </c>
      <c r="E2598" s="68" t="s">
        <v>551</v>
      </c>
      <c r="F2598" s="295">
        <v>0</v>
      </c>
      <c r="G2598" s="1572"/>
      <c r="H2598" s="81" t="s">
        <v>551</v>
      </c>
      <c r="I2598" s="1159"/>
      <c r="J2598" s="39"/>
      <c r="K2598" s="39"/>
      <c r="L2598" s="39"/>
      <c r="M2598" s="39"/>
    </row>
    <row r="2599" spans="1:13" ht="85.5" customHeight="1" x14ac:dyDescent="0.2">
      <c r="A2599" s="877"/>
      <c r="B2599" s="899"/>
      <c r="C2599" s="293" t="s">
        <v>2</v>
      </c>
      <c r="D2599" s="68" t="s">
        <v>551</v>
      </c>
      <c r="E2599" s="68" t="s">
        <v>551</v>
      </c>
      <c r="F2599" s="295">
        <v>0</v>
      </c>
      <c r="G2599" s="1572"/>
      <c r="H2599" s="81" t="s">
        <v>551</v>
      </c>
      <c r="I2599" s="1159"/>
      <c r="J2599" s="39"/>
      <c r="K2599" s="39"/>
      <c r="L2599" s="39"/>
      <c r="M2599" s="39"/>
    </row>
    <row r="2600" spans="1:13" ht="45" x14ac:dyDescent="0.2">
      <c r="A2600" s="877"/>
      <c r="B2600" s="899"/>
      <c r="C2600" s="759" t="s">
        <v>3</v>
      </c>
      <c r="D2600" s="68">
        <v>0</v>
      </c>
      <c r="E2600" s="68">
        <f>H2600</f>
        <v>0</v>
      </c>
      <c r="F2600" s="295">
        <v>0</v>
      </c>
      <c r="G2600" s="1572"/>
      <c r="H2600" s="81">
        <v>0</v>
      </c>
      <c r="I2600" s="1159"/>
      <c r="J2600" s="39"/>
      <c r="K2600" s="39"/>
      <c r="L2600" s="39"/>
      <c r="M2600" s="39"/>
    </row>
    <row r="2601" spans="1:13" ht="88.5" customHeight="1" x14ac:dyDescent="0.2">
      <c r="A2601" s="877"/>
      <c r="B2601" s="899"/>
      <c r="C2601" s="256" t="s">
        <v>97</v>
      </c>
      <c r="D2601" s="68" t="s">
        <v>551</v>
      </c>
      <c r="E2601" s="68" t="s">
        <v>551</v>
      </c>
      <c r="F2601" s="96" t="s">
        <v>551</v>
      </c>
      <c r="G2601" s="1572"/>
      <c r="H2601" s="81" t="s">
        <v>551</v>
      </c>
      <c r="I2601" s="1160"/>
      <c r="J2601" s="39"/>
      <c r="K2601" s="39"/>
      <c r="L2601" s="39"/>
      <c r="M2601" s="39"/>
    </row>
    <row r="2602" spans="1:13" ht="15" customHeight="1" x14ac:dyDescent="0.2">
      <c r="A2602" s="877" t="s">
        <v>355</v>
      </c>
      <c r="B2602" s="899" t="s">
        <v>566</v>
      </c>
      <c r="C2602" s="261" t="s">
        <v>267</v>
      </c>
      <c r="D2602" s="77">
        <f>SUM(D2603:D2606)</f>
        <v>4299.3</v>
      </c>
      <c r="E2602" s="77">
        <f>SUM(E2603:E2606)</f>
        <v>3321.2</v>
      </c>
      <c r="F2602" s="295">
        <f>E2602/D2602*100</f>
        <v>77.249784848696294</v>
      </c>
      <c r="G2602" s="877" t="s">
        <v>1507</v>
      </c>
      <c r="H2602" s="83">
        <f>SUM(H2603:H2606)</f>
        <v>3321.2</v>
      </c>
      <c r="I2602" s="881" t="s">
        <v>1718</v>
      </c>
      <c r="J2602" s="39"/>
      <c r="K2602" s="39"/>
      <c r="L2602" s="39"/>
      <c r="M2602" s="39"/>
    </row>
    <row r="2603" spans="1:13" ht="45" x14ac:dyDescent="0.2">
      <c r="A2603" s="877"/>
      <c r="B2603" s="899"/>
      <c r="C2603" s="719" t="s">
        <v>8</v>
      </c>
      <c r="D2603" s="68" t="s">
        <v>551</v>
      </c>
      <c r="E2603" s="68" t="s">
        <v>551</v>
      </c>
      <c r="F2603" s="96" t="s">
        <v>551</v>
      </c>
      <c r="G2603" s="877"/>
      <c r="H2603" s="81" t="s">
        <v>551</v>
      </c>
      <c r="I2603" s="1156"/>
      <c r="J2603" s="39"/>
      <c r="K2603" s="39"/>
      <c r="L2603" s="39"/>
      <c r="M2603" s="39"/>
    </row>
    <row r="2604" spans="1:13" ht="45" x14ac:dyDescent="0.2">
      <c r="A2604" s="877"/>
      <c r="B2604" s="899"/>
      <c r="C2604" s="293" t="s">
        <v>2</v>
      </c>
      <c r="D2604" s="68" t="s">
        <v>551</v>
      </c>
      <c r="E2604" s="68" t="s">
        <v>551</v>
      </c>
      <c r="F2604" s="96" t="s">
        <v>551</v>
      </c>
      <c r="G2604" s="877"/>
      <c r="H2604" s="81" t="s">
        <v>551</v>
      </c>
      <c r="I2604" s="1156"/>
      <c r="J2604" s="39"/>
      <c r="K2604" s="39"/>
      <c r="L2604" s="39"/>
      <c r="M2604" s="39"/>
    </row>
    <row r="2605" spans="1:13" ht="205.5" customHeight="1" x14ac:dyDescent="0.2">
      <c r="A2605" s="877"/>
      <c r="B2605" s="899"/>
      <c r="C2605" s="759" t="s">
        <v>3</v>
      </c>
      <c r="D2605" s="153">
        <v>4299.3</v>
      </c>
      <c r="E2605" s="68">
        <v>3321.2</v>
      </c>
      <c r="F2605" s="295">
        <f>E2605/D2605*100</f>
        <v>77.249784848696294</v>
      </c>
      <c r="G2605" s="877"/>
      <c r="H2605" s="82">
        <v>3321.2</v>
      </c>
      <c r="I2605" s="1156"/>
      <c r="J2605" s="39"/>
      <c r="K2605" s="39"/>
      <c r="L2605" s="39"/>
      <c r="M2605" s="39"/>
    </row>
    <row r="2606" spans="1:13" ht="42" customHeight="1" x14ac:dyDescent="0.2">
      <c r="A2606" s="877"/>
      <c r="B2606" s="899"/>
      <c r="C2606" s="256" t="s">
        <v>97</v>
      </c>
      <c r="D2606" s="68" t="s">
        <v>551</v>
      </c>
      <c r="E2606" s="68" t="str">
        <f t="shared" si="313"/>
        <v>0,0</v>
      </c>
      <c r="F2606" s="96" t="s">
        <v>551</v>
      </c>
      <c r="G2606" s="877"/>
      <c r="H2606" s="81" t="s">
        <v>551</v>
      </c>
      <c r="I2606" s="1157"/>
      <c r="J2606" s="39"/>
      <c r="K2606" s="39"/>
      <c r="L2606" s="39"/>
      <c r="M2606" s="39"/>
    </row>
    <row r="2607" spans="1:13" ht="15" customHeight="1" x14ac:dyDescent="0.2">
      <c r="A2607" s="1342" t="s">
        <v>567</v>
      </c>
      <c r="B2607" s="976" t="s">
        <v>568</v>
      </c>
      <c r="C2607" s="256" t="s">
        <v>267</v>
      </c>
      <c r="D2607" s="77">
        <f>SUM(D2608:D2611)</f>
        <v>287</v>
      </c>
      <c r="E2607" s="77">
        <f>SUM(E2608:E2611)</f>
        <v>287</v>
      </c>
      <c r="F2607" s="105">
        <f>SUM(F2608:F2611)</f>
        <v>100</v>
      </c>
      <c r="G2607" s="1178"/>
      <c r="H2607" s="81">
        <f>SUM(H2608:H2611)</f>
        <v>287</v>
      </c>
      <c r="I2607" s="156"/>
      <c r="J2607" s="39"/>
      <c r="K2607" s="39"/>
      <c r="L2607" s="39"/>
      <c r="M2607" s="39"/>
    </row>
    <row r="2608" spans="1:13" ht="45" x14ac:dyDescent="0.2">
      <c r="A2608" s="1342"/>
      <c r="B2608" s="976"/>
      <c r="C2608" s="682" t="s">
        <v>8</v>
      </c>
      <c r="D2608" s="68" t="s">
        <v>551</v>
      </c>
      <c r="E2608" s="68" t="str">
        <f t="shared" si="313"/>
        <v>0,0</v>
      </c>
      <c r="F2608" s="96" t="s">
        <v>551</v>
      </c>
      <c r="G2608" s="1178"/>
      <c r="H2608" s="81" t="s">
        <v>551</v>
      </c>
      <c r="I2608" s="156"/>
      <c r="J2608" s="39"/>
      <c r="K2608" s="39"/>
      <c r="L2608" s="39"/>
      <c r="M2608" s="39"/>
    </row>
    <row r="2609" spans="1:13" ht="45" x14ac:dyDescent="0.2">
      <c r="A2609" s="1342"/>
      <c r="B2609" s="976"/>
      <c r="C2609" s="260" t="s">
        <v>2</v>
      </c>
      <c r="D2609" s="68" t="s">
        <v>551</v>
      </c>
      <c r="E2609" s="68" t="str">
        <f t="shared" si="313"/>
        <v>0,0</v>
      </c>
      <c r="F2609" s="96" t="s">
        <v>551</v>
      </c>
      <c r="G2609" s="1178"/>
      <c r="H2609" s="81" t="s">
        <v>551</v>
      </c>
      <c r="I2609" s="156"/>
      <c r="J2609" s="39"/>
      <c r="K2609" s="39"/>
      <c r="L2609" s="39"/>
      <c r="M2609" s="39"/>
    </row>
    <row r="2610" spans="1:13" ht="45" x14ac:dyDescent="0.2">
      <c r="A2610" s="1342"/>
      <c r="B2610" s="976"/>
      <c r="C2610" s="260" t="s">
        <v>3</v>
      </c>
      <c r="D2610" s="68">
        <f>D2615</f>
        <v>287</v>
      </c>
      <c r="E2610" s="68">
        <f>E2615</f>
        <v>287</v>
      </c>
      <c r="F2610" s="96">
        <f>F2615</f>
        <v>100</v>
      </c>
      <c r="G2610" s="1178"/>
      <c r="H2610" s="81">
        <f>H2615</f>
        <v>287</v>
      </c>
      <c r="I2610" s="156"/>
      <c r="J2610" s="39"/>
      <c r="K2610" s="39"/>
      <c r="L2610" s="39"/>
      <c r="M2610" s="39"/>
    </row>
    <row r="2611" spans="1:13" ht="57" customHeight="1" x14ac:dyDescent="0.2">
      <c r="A2611" s="1342"/>
      <c r="B2611" s="976"/>
      <c r="C2611" s="260" t="s">
        <v>97</v>
      </c>
      <c r="D2611" s="68" t="str">
        <f>D2616</f>
        <v>0,0</v>
      </c>
      <c r="E2611" s="68" t="str">
        <f t="shared" si="313"/>
        <v>0,0</v>
      </c>
      <c r="F2611" s="96" t="s">
        <v>551</v>
      </c>
      <c r="G2611" s="1178"/>
      <c r="H2611" s="81" t="s">
        <v>551</v>
      </c>
      <c r="I2611" s="156"/>
      <c r="J2611" s="39"/>
      <c r="K2611" s="39"/>
      <c r="L2611" s="39"/>
      <c r="M2611" s="39"/>
    </row>
    <row r="2612" spans="1:13" ht="15" customHeight="1" x14ac:dyDescent="0.2">
      <c r="A2612" s="1342" t="s">
        <v>468</v>
      </c>
      <c r="B2612" s="951" t="s">
        <v>569</v>
      </c>
      <c r="C2612" s="256" t="s">
        <v>267</v>
      </c>
      <c r="D2612" s="77">
        <f>SUM(D2613:D2616)</f>
        <v>287</v>
      </c>
      <c r="E2612" s="77">
        <f>SUM(E2613:E2616)</f>
        <v>287</v>
      </c>
      <c r="F2612" s="105">
        <f>SUM(F2613:F2616)</f>
        <v>100</v>
      </c>
      <c r="G2612" s="1571"/>
      <c r="H2612" s="81">
        <f>SUM(H2613:H2616)</f>
        <v>287</v>
      </c>
      <c r="I2612" s="156"/>
      <c r="J2612" s="39"/>
      <c r="K2612" s="39"/>
      <c r="L2612" s="39"/>
      <c r="M2612" s="39"/>
    </row>
    <row r="2613" spans="1:13" ht="45" x14ac:dyDescent="0.2">
      <c r="A2613" s="1342"/>
      <c r="B2613" s="951"/>
      <c r="C2613" s="682" t="s">
        <v>8</v>
      </c>
      <c r="D2613" s="68" t="s">
        <v>551</v>
      </c>
      <c r="E2613" s="68" t="str">
        <f t="shared" si="313"/>
        <v>0,0</v>
      </c>
      <c r="F2613" s="96" t="s">
        <v>551</v>
      </c>
      <c r="G2613" s="1571"/>
      <c r="H2613" s="81" t="s">
        <v>551</v>
      </c>
      <c r="I2613" s="156"/>
      <c r="J2613" s="39"/>
      <c r="K2613" s="39"/>
      <c r="L2613" s="39"/>
      <c r="M2613" s="39"/>
    </row>
    <row r="2614" spans="1:13" ht="45" x14ac:dyDescent="0.2">
      <c r="A2614" s="1342"/>
      <c r="B2614" s="951"/>
      <c r="C2614" s="260" t="s">
        <v>2</v>
      </c>
      <c r="D2614" s="68" t="s">
        <v>551</v>
      </c>
      <c r="E2614" s="68" t="str">
        <f t="shared" si="313"/>
        <v>0,0</v>
      </c>
      <c r="F2614" s="96" t="s">
        <v>551</v>
      </c>
      <c r="G2614" s="1571"/>
      <c r="H2614" s="81" t="s">
        <v>551</v>
      </c>
      <c r="I2614" s="156"/>
      <c r="J2614" s="39"/>
      <c r="K2614" s="39"/>
      <c r="L2614" s="39"/>
      <c r="M2614" s="39"/>
    </row>
    <row r="2615" spans="1:13" ht="45" x14ac:dyDescent="0.2">
      <c r="A2615" s="1342"/>
      <c r="B2615" s="951"/>
      <c r="C2615" s="260" t="s">
        <v>3</v>
      </c>
      <c r="D2615" s="68">
        <f>D2620</f>
        <v>287</v>
      </c>
      <c r="E2615" s="68">
        <f>E2620</f>
        <v>287</v>
      </c>
      <c r="F2615" s="96">
        <f>F2620</f>
        <v>100</v>
      </c>
      <c r="G2615" s="1571"/>
      <c r="H2615" s="81">
        <f>H2620</f>
        <v>287</v>
      </c>
      <c r="I2615" s="156"/>
      <c r="J2615" s="39"/>
      <c r="K2615" s="39"/>
      <c r="L2615" s="39"/>
      <c r="M2615" s="39"/>
    </row>
    <row r="2616" spans="1:13" ht="30" customHeight="1" x14ac:dyDescent="0.2">
      <c r="A2616" s="1348"/>
      <c r="B2616" s="1180"/>
      <c r="C2616" s="260" t="s">
        <v>97</v>
      </c>
      <c r="D2616" s="68" t="s">
        <v>551</v>
      </c>
      <c r="E2616" s="68" t="str">
        <f t="shared" si="313"/>
        <v>0,0</v>
      </c>
      <c r="F2616" s="96" t="s">
        <v>551</v>
      </c>
      <c r="G2616" s="1571"/>
      <c r="H2616" s="81" t="s">
        <v>551</v>
      </c>
      <c r="I2616" s="156"/>
      <c r="J2616" s="39"/>
      <c r="K2616" s="39"/>
      <c r="L2616" s="39"/>
      <c r="M2616" s="39"/>
    </row>
    <row r="2617" spans="1:13" ht="15" customHeight="1" x14ac:dyDescent="0.2">
      <c r="A2617" s="877" t="s">
        <v>470</v>
      </c>
      <c r="B2617" s="899" t="s">
        <v>570</v>
      </c>
      <c r="C2617" s="261" t="s">
        <v>267</v>
      </c>
      <c r="D2617" s="77">
        <f>SUM(D2618:D2621)</f>
        <v>287</v>
      </c>
      <c r="E2617" s="77">
        <f>SUM(E2618:E2621)</f>
        <v>287</v>
      </c>
      <c r="F2617" s="96">
        <f>E2617/D2617*100</f>
        <v>100</v>
      </c>
      <c r="G2617" s="1308" t="s">
        <v>1621</v>
      </c>
      <c r="H2617" s="81">
        <f>SUM(H2618:H2621)</f>
        <v>287</v>
      </c>
      <c r="I2617" s="881" t="s">
        <v>1508</v>
      </c>
      <c r="J2617" s="39"/>
      <c r="K2617" s="39"/>
      <c r="L2617" s="39"/>
      <c r="M2617" s="39"/>
    </row>
    <row r="2618" spans="1:13" ht="80.25" customHeight="1" x14ac:dyDescent="0.2">
      <c r="A2618" s="877"/>
      <c r="B2618" s="899"/>
      <c r="C2618" s="719" t="s">
        <v>8</v>
      </c>
      <c r="D2618" s="68" t="s">
        <v>551</v>
      </c>
      <c r="E2618" s="68" t="str">
        <f t="shared" si="313"/>
        <v>0,0</v>
      </c>
      <c r="F2618" s="96" t="s">
        <v>551</v>
      </c>
      <c r="G2618" s="1309"/>
      <c r="H2618" s="81" t="s">
        <v>551</v>
      </c>
      <c r="I2618" s="882"/>
      <c r="J2618" s="39"/>
      <c r="K2618" s="39"/>
      <c r="L2618" s="39"/>
      <c r="M2618" s="39"/>
    </row>
    <row r="2619" spans="1:13" ht="45" x14ac:dyDescent="0.2">
      <c r="A2619" s="877"/>
      <c r="B2619" s="899"/>
      <c r="C2619" s="293" t="s">
        <v>2</v>
      </c>
      <c r="D2619" s="68" t="s">
        <v>551</v>
      </c>
      <c r="E2619" s="68" t="str">
        <f t="shared" si="313"/>
        <v>0,0</v>
      </c>
      <c r="F2619" s="96" t="s">
        <v>551</v>
      </c>
      <c r="G2619" s="1309"/>
      <c r="H2619" s="81" t="s">
        <v>551</v>
      </c>
      <c r="I2619" s="882"/>
      <c r="J2619" s="39"/>
      <c r="K2619" s="39"/>
      <c r="L2619" s="39"/>
      <c r="M2619" s="39"/>
    </row>
    <row r="2620" spans="1:13" ht="116.25" customHeight="1" x14ac:dyDescent="0.2">
      <c r="A2620" s="877"/>
      <c r="B2620" s="899"/>
      <c r="C2620" s="759" t="s">
        <v>3</v>
      </c>
      <c r="D2620" s="153">
        <v>287</v>
      </c>
      <c r="E2620" s="68">
        <v>287</v>
      </c>
      <c r="F2620" s="96">
        <f>E2620/D2620*100</f>
        <v>100</v>
      </c>
      <c r="G2620" s="1309"/>
      <c r="H2620" s="81">
        <v>287</v>
      </c>
      <c r="I2620" s="882"/>
      <c r="J2620" s="39"/>
      <c r="K2620" s="39"/>
      <c r="L2620" s="39"/>
      <c r="M2620" s="39"/>
    </row>
    <row r="2621" spans="1:13" ht="129" customHeight="1" x14ac:dyDescent="0.2">
      <c r="A2621" s="877"/>
      <c r="B2621" s="899"/>
      <c r="C2621" s="256" t="s">
        <v>97</v>
      </c>
      <c r="D2621" s="68" t="s">
        <v>551</v>
      </c>
      <c r="E2621" s="68" t="str">
        <f t="shared" si="313"/>
        <v>0,0</v>
      </c>
      <c r="F2621" s="96" t="s">
        <v>551</v>
      </c>
      <c r="G2621" s="1310"/>
      <c r="H2621" s="81" t="s">
        <v>551</v>
      </c>
      <c r="I2621" s="883"/>
      <c r="J2621" s="39"/>
      <c r="K2621" s="39"/>
      <c r="L2621" s="39"/>
      <c r="M2621" s="39"/>
    </row>
    <row r="2622" spans="1:13" ht="15" customHeight="1" x14ac:dyDescent="0.2">
      <c r="A2622" s="1342" t="s">
        <v>571</v>
      </c>
      <c r="B2622" s="976" t="s">
        <v>572</v>
      </c>
      <c r="C2622" s="256" t="s">
        <v>267</v>
      </c>
      <c r="D2622" s="77">
        <f>SUM(D2623:D2626)</f>
        <v>3191.5</v>
      </c>
      <c r="E2622" s="68">
        <f t="shared" si="313"/>
        <v>2715.2999999999997</v>
      </c>
      <c r="F2622" s="295">
        <f>E2622/D2622*100</f>
        <v>85.079116402945303</v>
      </c>
      <c r="G2622" s="1567"/>
      <c r="H2622" s="83">
        <f>SUM(H2623:H2626)</f>
        <v>2715.2999999999997</v>
      </c>
      <c r="I2622" s="156"/>
      <c r="J2622" s="39"/>
      <c r="K2622" s="39"/>
      <c r="L2622" s="39"/>
      <c r="M2622" s="39"/>
    </row>
    <row r="2623" spans="1:13" ht="45" x14ac:dyDescent="0.2">
      <c r="A2623" s="1342"/>
      <c r="B2623" s="976"/>
      <c r="C2623" s="682" t="s">
        <v>8</v>
      </c>
      <c r="D2623" s="77" t="str">
        <f>D2628</f>
        <v>0,0</v>
      </c>
      <c r="E2623" s="68" t="str">
        <f t="shared" si="313"/>
        <v>0,0</v>
      </c>
      <c r="F2623" s="96" t="s">
        <v>551</v>
      </c>
      <c r="G2623" s="1567"/>
      <c r="H2623" s="83" t="str">
        <f>H2628</f>
        <v>0,0</v>
      </c>
      <c r="I2623" s="156"/>
      <c r="J2623" s="39"/>
      <c r="K2623" s="39"/>
      <c r="L2623" s="39"/>
      <c r="M2623" s="39"/>
    </row>
    <row r="2624" spans="1:13" ht="45" x14ac:dyDescent="0.2">
      <c r="A2624" s="1342"/>
      <c r="B2624" s="976"/>
      <c r="C2624" s="260" t="s">
        <v>2</v>
      </c>
      <c r="D2624" s="77">
        <f>D2629</f>
        <v>420</v>
      </c>
      <c r="E2624" s="68">
        <f t="shared" si="313"/>
        <v>417.5</v>
      </c>
      <c r="F2624" s="295">
        <f>E2624/D2624*100</f>
        <v>99.404761904761912</v>
      </c>
      <c r="G2624" s="1567"/>
      <c r="H2624" s="83">
        <f>H2629</f>
        <v>417.5</v>
      </c>
      <c r="I2624" s="156"/>
      <c r="J2624" s="39"/>
      <c r="K2624" s="39"/>
      <c r="L2624" s="39"/>
      <c r="M2624" s="39"/>
    </row>
    <row r="2625" spans="1:13" ht="45" x14ac:dyDescent="0.2">
      <c r="A2625" s="1342"/>
      <c r="B2625" s="976"/>
      <c r="C2625" s="260" t="s">
        <v>3</v>
      </c>
      <c r="D2625" s="77">
        <f>D2630</f>
        <v>2771.5</v>
      </c>
      <c r="E2625" s="68">
        <f t="shared" si="313"/>
        <v>2297.7999999999997</v>
      </c>
      <c r="F2625" s="254">
        <f>E2625/D2625*100</f>
        <v>82.90817246978169</v>
      </c>
      <c r="G2625" s="1567"/>
      <c r="H2625" s="83">
        <f>H2630</f>
        <v>2297.7999999999997</v>
      </c>
      <c r="I2625" s="156"/>
      <c r="J2625" s="39"/>
      <c r="K2625" s="39"/>
      <c r="L2625" s="39"/>
      <c r="M2625" s="39"/>
    </row>
    <row r="2626" spans="1:13" x14ac:dyDescent="0.2">
      <c r="A2626" s="1342"/>
      <c r="B2626" s="976"/>
      <c r="C2626" s="260" t="s">
        <v>97</v>
      </c>
      <c r="D2626" s="68" t="s">
        <v>551</v>
      </c>
      <c r="E2626" s="68" t="s">
        <v>551</v>
      </c>
      <c r="F2626" s="96" t="s">
        <v>551</v>
      </c>
      <c r="G2626" s="1567"/>
      <c r="H2626" s="81" t="s">
        <v>551</v>
      </c>
      <c r="I2626" s="156"/>
      <c r="J2626" s="39"/>
      <c r="K2626" s="39"/>
      <c r="L2626" s="39"/>
      <c r="M2626" s="39"/>
    </row>
    <row r="2627" spans="1:13" ht="15" customHeight="1" x14ac:dyDescent="0.2">
      <c r="A2627" s="1342" t="s">
        <v>573</v>
      </c>
      <c r="B2627" s="951" t="s">
        <v>574</v>
      </c>
      <c r="C2627" s="256" t="s">
        <v>267</v>
      </c>
      <c r="D2627" s="77">
        <f>SUM(D2628:D2631)</f>
        <v>3191.5</v>
      </c>
      <c r="E2627" s="77">
        <f>SUM(E2628:E2631)</f>
        <v>2715.2999999999997</v>
      </c>
      <c r="F2627" s="295">
        <f>E2627/D2627*100</f>
        <v>85.079116402945303</v>
      </c>
      <c r="G2627" s="1567"/>
      <c r="H2627" s="83">
        <f>SUM(H2628:H2631)</f>
        <v>2715.2999999999997</v>
      </c>
      <c r="I2627" s="156"/>
      <c r="J2627" s="39"/>
      <c r="K2627" s="39"/>
      <c r="L2627" s="39"/>
      <c r="M2627" s="39"/>
    </row>
    <row r="2628" spans="1:13" ht="45" x14ac:dyDescent="0.2">
      <c r="A2628" s="1342"/>
      <c r="B2628" s="951"/>
      <c r="C2628" s="682" t="s">
        <v>8</v>
      </c>
      <c r="D2628" s="68" t="s">
        <v>551</v>
      </c>
      <c r="E2628" s="68" t="s">
        <v>551</v>
      </c>
      <c r="F2628" s="96" t="s">
        <v>551</v>
      </c>
      <c r="G2628" s="1567"/>
      <c r="H2628" s="81" t="s">
        <v>551</v>
      </c>
      <c r="I2628" s="156"/>
      <c r="J2628" s="39"/>
      <c r="K2628" s="39"/>
      <c r="L2628" s="39"/>
      <c r="M2628" s="39"/>
    </row>
    <row r="2629" spans="1:13" ht="45" x14ac:dyDescent="0.2">
      <c r="A2629" s="1342"/>
      <c r="B2629" s="951"/>
      <c r="C2629" s="260" t="s">
        <v>2</v>
      </c>
      <c r="D2629" s="77">
        <f>D2634+D2639+D2644</f>
        <v>420</v>
      </c>
      <c r="E2629" s="77">
        <f>E2634+E2639+E2644</f>
        <v>417.5</v>
      </c>
      <c r="F2629" s="295">
        <f>E2629/D2629*100</f>
        <v>99.404761904761912</v>
      </c>
      <c r="G2629" s="1567"/>
      <c r="H2629" s="77">
        <f>H2634+H2639+H2644</f>
        <v>417.5</v>
      </c>
      <c r="I2629" s="156"/>
      <c r="J2629" s="39"/>
      <c r="K2629" s="39"/>
      <c r="L2629" s="39"/>
      <c r="M2629" s="39"/>
    </row>
    <row r="2630" spans="1:13" ht="48.75" customHeight="1" x14ac:dyDescent="0.2">
      <c r="A2630" s="1342"/>
      <c r="B2630" s="951"/>
      <c r="C2630" s="260" t="s">
        <v>3</v>
      </c>
      <c r="D2630" s="77">
        <f>D2635+D2640+D2645</f>
        <v>2771.5</v>
      </c>
      <c r="E2630" s="77">
        <f>E2635+E2640+E2645</f>
        <v>2297.7999999999997</v>
      </c>
      <c r="F2630" s="295">
        <f>E2630/D2630*100</f>
        <v>82.90817246978169</v>
      </c>
      <c r="G2630" s="1567"/>
      <c r="H2630" s="77">
        <f>H2635+H2640+H2645</f>
        <v>2297.7999999999997</v>
      </c>
      <c r="I2630" s="156"/>
      <c r="J2630" s="39"/>
      <c r="K2630" s="39"/>
      <c r="L2630" s="39"/>
      <c r="M2630" s="39"/>
    </row>
    <row r="2631" spans="1:13" ht="27" customHeight="1" x14ac:dyDescent="0.2">
      <c r="A2631" s="1348"/>
      <c r="B2631" s="1180"/>
      <c r="C2631" s="260" t="s">
        <v>97</v>
      </c>
      <c r="D2631" s="68" t="s">
        <v>551</v>
      </c>
      <c r="E2631" s="68" t="s">
        <v>551</v>
      </c>
      <c r="F2631" s="96" t="s">
        <v>551</v>
      </c>
      <c r="G2631" s="1567"/>
      <c r="H2631" s="81" t="s">
        <v>551</v>
      </c>
      <c r="I2631" s="156"/>
      <c r="J2631" s="39"/>
      <c r="K2631" s="39"/>
      <c r="L2631" s="39"/>
      <c r="M2631" s="39"/>
    </row>
    <row r="2632" spans="1:13" ht="15" customHeight="1" x14ac:dyDescent="0.2">
      <c r="A2632" s="877" t="s">
        <v>575</v>
      </c>
      <c r="B2632" s="899" t="s">
        <v>576</v>
      </c>
      <c r="C2632" s="261" t="s">
        <v>267</v>
      </c>
      <c r="D2632" s="77">
        <f>SUM(D2633:D2636)</f>
        <v>454.5</v>
      </c>
      <c r="E2632" s="68">
        <f t="shared" si="313"/>
        <v>0</v>
      </c>
      <c r="F2632" s="295">
        <f>E2632/D2632*100</f>
        <v>0</v>
      </c>
      <c r="G2632" s="877" t="s">
        <v>1316</v>
      </c>
      <c r="H2632" s="83">
        <f>SUM(H2633:H2636)</f>
        <v>0</v>
      </c>
      <c r="I2632" s="156"/>
      <c r="J2632" s="39"/>
      <c r="K2632" s="39"/>
      <c r="L2632" s="39"/>
      <c r="M2632" s="39"/>
    </row>
    <row r="2633" spans="1:13" ht="66.75" customHeight="1" x14ac:dyDescent="0.2">
      <c r="A2633" s="877"/>
      <c r="B2633" s="899"/>
      <c r="C2633" s="719" t="s">
        <v>8</v>
      </c>
      <c r="D2633" s="68" t="s">
        <v>551</v>
      </c>
      <c r="E2633" s="68" t="s">
        <v>551</v>
      </c>
      <c r="F2633" s="96" t="s">
        <v>551</v>
      </c>
      <c r="G2633" s="877"/>
      <c r="H2633" s="81" t="s">
        <v>551</v>
      </c>
      <c r="I2633" s="881" t="s">
        <v>1469</v>
      </c>
      <c r="J2633" s="39"/>
      <c r="K2633" s="39"/>
      <c r="L2633" s="39"/>
      <c r="M2633" s="39"/>
    </row>
    <row r="2634" spans="1:13" ht="76.5" customHeight="1" x14ac:dyDescent="0.2">
      <c r="A2634" s="877"/>
      <c r="B2634" s="899"/>
      <c r="C2634" s="293" t="s">
        <v>2</v>
      </c>
      <c r="D2634" s="68">
        <v>0</v>
      </c>
      <c r="E2634" s="68">
        <f>H2634</f>
        <v>0</v>
      </c>
      <c r="F2634" s="295">
        <v>0</v>
      </c>
      <c r="G2634" s="877"/>
      <c r="H2634" s="81">
        <v>0</v>
      </c>
      <c r="I2634" s="882"/>
      <c r="J2634" s="39"/>
      <c r="K2634" s="39"/>
      <c r="L2634" s="39"/>
      <c r="M2634" s="39"/>
    </row>
    <row r="2635" spans="1:13" ht="57" customHeight="1" x14ac:dyDescent="0.2">
      <c r="A2635" s="877"/>
      <c r="B2635" s="899"/>
      <c r="C2635" s="759" t="s">
        <v>3</v>
      </c>
      <c r="D2635" s="68">
        <f>682.1-23-98.6-106</f>
        <v>454.5</v>
      </c>
      <c r="E2635" s="68">
        <f t="shared" si="313"/>
        <v>0</v>
      </c>
      <c r="F2635" s="295">
        <f>E2635/D2635*100</f>
        <v>0</v>
      </c>
      <c r="G2635" s="877"/>
      <c r="H2635" s="82">
        <v>0</v>
      </c>
      <c r="I2635" s="882"/>
      <c r="J2635" s="39"/>
      <c r="K2635" s="39"/>
      <c r="L2635" s="39"/>
      <c r="M2635" s="39"/>
    </row>
    <row r="2636" spans="1:13" ht="30" customHeight="1" x14ac:dyDescent="0.2">
      <c r="A2636" s="877"/>
      <c r="B2636" s="899"/>
      <c r="C2636" s="256" t="s">
        <v>97</v>
      </c>
      <c r="D2636" s="68" t="s">
        <v>551</v>
      </c>
      <c r="E2636" s="68" t="s">
        <v>551</v>
      </c>
      <c r="F2636" s="96" t="s">
        <v>551</v>
      </c>
      <c r="G2636" s="877"/>
      <c r="H2636" s="81" t="s">
        <v>551</v>
      </c>
      <c r="I2636" s="883"/>
      <c r="J2636" s="39"/>
      <c r="K2636" s="39"/>
      <c r="L2636" s="39"/>
      <c r="M2636" s="39"/>
    </row>
    <row r="2637" spans="1:13" ht="15" customHeight="1" x14ac:dyDescent="0.2">
      <c r="A2637" s="877" t="s">
        <v>577</v>
      </c>
      <c r="B2637" s="899" t="s">
        <v>578</v>
      </c>
      <c r="C2637" s="261" t="s">
        <v>267</v>
      </c>
      <c r="D2637" s="77">
        <f>SUM(D2638:D2641)</f>
        <v>182.6</v>
      </c>
      <c r="E2637" s="77">
        <f>SUM(E2638:E2641)</f>
        <v>182.6</v>
      </c>
      <c r="F2637" s="295">
        <f>E2637/D2637*100</f>
        <v>100</v>
      </c>
      <c r="G2637" s="877" t="s">
        <v>1622</v>
      </c>
      <c r="H2637" s="83">
        <f>SUM(H2638:H2641)</f>
        <v>182.6</v>
      </c>
      <c r="I2637" s="881" t="s">
        <v>1282</v>
      </c>
      <c r="J2637" s="39"/>
      <c r="K2637" s="39"/>
      <c r="L2637" s="39"/>
      <c r="M2637" s="39"/>
    </row>
    <row r="2638" spans="1:13" ht="45" customHeight="1" x14ac:dyDescent="0.2">
      <c r="A2638" s="877"/>
      <c r="B2638" s="899"/>
      <c r="C2638" s="719" t="s">
        <v>8</v>
      </c>
      <c r="D2638" s="68" t="s">
        <v>551</v>
      </c>
      <c r="E2638" s="68" t="s">
        <v>551</v>
      </c>
      <c r="F2638" s="96" t="s">
        <v>551</v>
      </c>
      <c r="G2638" s="877"/>
      <c r="H2638" s="81" t="s">
        <v>551</v>
      </c>
      <c r="I2638" s="882"/>
      <c r="J2638" s="39"/>
      <c r="K2638" s="39"/>
      <c r="L2638" s="39"/>
      <c r="M2638" s="39"/>
    </row>
    <row r="2639" spans="1:13" ht="45" x14ac:dyDescent="0.2">
      <c r="A2639" s="877"/>
      <c r="B2639" s="899"/>
      <c r="C2639" s="293" t="s">
        <v>2</v>
      </c>
      <c r="D2639" s="68" t="s">
        <v>551</v>
      </c>
      <c r="E2639" s="68" t="s">
        <v>551</v>
      </c>
      <c r="F2639" s="96" t="s">
        <v>551</v>
      </c>
      <c r="G2639" s="877"/>
      <c r="H2639" s="81" t="s">
        <v>551</v>
      </c>
      <c r="I2639" s="882"/>
      <c r="J2639" s="39"/>
      <c r="K2639" s="39"/>
      <c r="L2639" s="39"/>
      <c r="M2639" s="39"/>
    </row>
    <row r="2640" spans="1:13" ht="65.25" customHeight="1" x14ac:dyDescent="0.2">
      <c r="A2640" s="877"/>
      <c r="B2640" s="899"/>
      <c r="C2640" s="759" t="s">
        <v>3</v>
      </c>
      <c r="D2640" s="68">
        <f>80+4+98.6</f>
        <v>182.6</v>
      </c>
      <c r="E2640" s="68">
        <v>182.6</v>
      </c>
      <c r="F2640" s="295">
        <f>E2640/D2640*100</f>
        <v>100</v>
      </c>
      <c r="G2640" s="877"/>
      <c r="H2640" s="82">
        <v>182.6</v>
      </c>
      <c r="I2640" s="882"/>
      <c r="J2640" s="39"/>
      <c r="K2640" s="39"/>
      <c r="L2640" s="39"/>
      <c r="M2640" s="39"/>
    </row>
    <row r="2641" spans="1:13" ht="34.5" customHeight="1" x14ac:dyDescent="0.2">
      <c r="A2641" s="877"/>
      <c r="B2641" s="899"/>
      <c r="C2641" s="256" t="s">
        <v>97</v>
      </c>
      <c r="D2641" s="68" t="s">
        <v>551</v>
      </c>
      <c r="E2641" s="68" t="s">
        <v>551</v>
      </c>
      <c r="F2641" s="96" t="s">
        <v>551</v>
      </c>
      <c r="G2641" s="877"/>
      <c r="H2641" s="81" t="s">
        <v>551</v>
      </c>
      <c r="I2641" s="883"/>
      <c r="J2641" s="39"/>
      <c r="K2641" s="39"/>
      <c r="L2641" s="39"/>
      <c r="M2641" s="39"/>
    </row>
    <row r="2642" spans="1:13" ht="15" customHeight="1" x14ac:dyDescent="0.2">
      <c r="A2642" s="877" t="s">
        <v>579</v>
      </c>
      <c r="B2642" s="899" t="s">
        <v>580</v>
      </c>
      <c r="C2642" s="261" t="s">
        <v>267</v>
      </c>
      <c r="D2642" s="77">
        <f>SUM(D2643:D2646)</f>
        <v>2554.4</v>
      </c>
      <c r="E2642" s="77">
        <f>SUM(E2643:E2646)</f>
        <v>2532.6999999999998</v>
      </c>
      <c r="F2642" s="295">
        <f>E2642/D2642*100</f>
        <v>99.150485436893206</v>
      </c>
      <c r="G2642" s="1568" t="s">
        <v>1624</v>
      </c>
      <c r="H2642" s="83">
        <f>SUM(H2643:H2646)</f>
        <v>2532.6999999999998</v>
      </c>
      <c r="I2642" s="881" t="s">
        <v>1623</v>
      </c>
      <c r="J2642" s="39"/>
      <c r="K2642" s="39"/>
      <c r="L2642" s="39"/>
      <c r="M2642" s="39"/>
    </row>
    <row r="2643" spans="1:13" ht="45" customHeight="1" x14ac:dyDescent="0.2">
      <c r="A2643" s="877"/>
      <c r="B2643" s="899"/>
      <c r="C2643" s="719" t="s">
        <v>8</v>
      </c>
      <c r="D2643" s="68" t="s">
        <v>551</v>
      </c>
      <c r="E2643" s="68" t="s">
        <v>551</v>
      </c>
      <c r="F2643" s="96" t="s">
        <v>551</v>
      </c>
      <c r="G2643" s="1569"/>
      <c r="H2643" s="81" t="s">
        <v>551</v>
      </c>
      <c r="I2643" s="882"/>
      <c r="J2643" s="39"/>
      <c r="K2643" s="39"/>
      <c r="L2643" s="39"/>
      <c r="M2643" s="39"/>
    </row>
    <row r="2644" spans="1:13" ht="60" customHeight="1" x14ac:dyDescent="0.2">
      <c r="A2644" s="877"/>
      <c r="B2644" s="899"/>
      <c r="C2644" s="293" t="s">
        <v>2</v>
      </c>
      <c r="D2644" s="153">
        <v>420</v>
      </c>
      <c r="E2644" s="68">
        <v>417.5</v>
      </c>
      <c r="F2644" s="295">
        <f>E2644/D2644*100</f>
        <v>99.404761904761912</v>
      </c>
      <c r="G2644" s="1569"/>
      <c r="H2644" s="81">
        <v>417.5</v>
      </c>
      <c r="I2644" s="882"/>
      <c r="J2644" s="39"/>
      <c r="K2644" s="39"/>
      <c r="L2644" s="39"/>
      <c r="M2644" s="39"/>
    </row>
    <row r="2645" spans="1:13" ht="47.25" customHeight="1" x14ac:dyDescent="0.2">
      <c r="A2645" s="877"/>
      <c r="B2645" s="899"/>
      <c r="C2645" s="759" t="s">
        <v>3</v>
      </c>
      <c r="D2645" s="68">
        <f>2782.4+19-667</f>
        <v>2134.4</v>
      </c>
      <c r="E2645" s="68">
        <v>2115.1999999999998</v>
      </c>
      <c r="F2645" s="295">
        <f>E2645/D2645*100</f>
        <v>99.100449775112438</v>
      </c>
      <c r="G2645" s="1569"/>
      <c r="H2645" s="82">
        <v>2115.1999999999998</v>
      </c>
      <c r="I2645" s="883"/>
      <c r="J2645" s="39"/>
      <c r="K2645" s="39"/>
      <c r="L2645" s="39"/>
      <c r="M2645" s="39"/>
    </row>
    <row r="2646" spans="1:13" ht="18.75" customHeight="1" x14ac:dyDescent="0.2">
      <c r="A2646" s="877"/>
      <c r="B2646" s="899"/>
      <c r="C2646" s="256" t="s">
        <v>97</v>
      </c>
      <c r="D2646" s="68" t="s">
        <v>551</v>
      </c>
      <c r="E2646" s="68" t="s">
        <v>551</v>
      </c>
      <c r="F2646" s="96" t="s">
        <v>551</v>
      </c>
      <c r="G2646" s="1570"/>
      <c r="H2646" s="81" t="s">
        <v>551</v>
      </c>
      <c r="I2646" s="156"/>
      <c r="J2646" s="39"/>
      <c r="K2646" s="39"/>
      <c r="L2646" s="39"/>
      <c r="M2646" s="39"/>
    </row>
    <row r="2647" spans="1:13" ht="15" customHeight="1" x14ac:dyDescent="0.2">
      <c r="A2647" s="877" t="s">
        <v>581</v>
      </c>
      <c r="B2647" s="916" t="s">
        <v>582</v>
      </c>
      <c r="C2647" s="261" t="s">
        <v>267</v>
      </c>
      <c r="D2647" s="77">
        <f>SUM(D2648:D2651)</f>
        <v>0</v>
      </c>
      <c r="E2647" s="68">
        <f>H2647</f>
        <v>0</v>
      </c>
      <c r="F2647" s="295">
        <v>0</v>
      </c>
      <c r="G2647" s="877"/>
      <c r="H2647" s="83">
        <f>SUM(H2648:H2651)</f>
        <v>0</v>
      </c>
      <c r="I2647" s="156"/>
      <c r="J2647" s="39"/>
      <c r="K2647" s="39"/>
      <c r="L2647" s="39"/>
      <c r="M2647" s="39"/>
    </row>
    <row r="2648" spans="1:13" ht="45" x14ac:dyDescent="0.2">
      <c r="A2648" s="877"/>
      <c r="B2648" s="916"/>
      <c r="C2648" s="719" t="s">
        <v>8</v>
      </c>
      <c r="D2648" s="77" t="str">
        <f>D2653</f>
        <v>0,0</v>
      </c>
      <c r="E2648" s="68" t="str">
        <f>H2648</f>
        <v>0,0</v>
      </c>
      <c r="F2648" s="96" t="s">
        <v>551</v>
      </c>
      <c r="G2648" s="877"/>
      <c r="H2648" s="83" t="str">
        <f>H2653</f>
        <v>0,0</v>
      </c>
      <c r="I2648" s="156"/>
      <c r="J2648" s="39"/>
      <c r="K2648" s="39"/>
      <c r="L2648" s="39"/>
      <c r="M2648" s="39"/>
    </row>
    <row r="2649" spans="1:13" ht="45" x14ac:dyDescent="0.2">
      <c r="A2649" s="877"/>
      <c r="B2649" s="916"/>
      <c r="C2649" s="293" t="s">
        <v>2</v>
      </c>
      <c r="D2649" s="77" t="str">
        <f>D2654</f>
        <v>0,0</v>
      </c>
      <c r="E2649" s="68" t="str">
        <f>H2649</f>
        <v>0,0</v>
      </c>
      <c r="F2649" s="96" t="s">
        <v>551</v>
      </c>
      <c r="G2649" s="877"/>
      <c r="H2649" s="83" t="str">
        <f>H2654</f>
        <v>0,0</v>
      </c>
      <c r="I2649" s="156"/>
      <c r="J2649" s="39"/>
      <c r="K2649" s="39"/>
      <c r="L2649" s="39"/>
      <c r="M2649" s="39"/>
    </row>
    <row r="2650" spans="1:13" ht="45" x14ac:dyDescent="0.2">
      <c r="A2650" s="877"/>
      <c r="B2650" s="916"/>
      <c r="C2650" s="759" t="s">
        <v>3</v>
      </c>
      <c r="D2650" s="77">
        <f>D2655</f>
        <v>0</v>
      </c>
      <c r="E2650" s="77">
        <f>E2655</f>
        <v>0</v>
      </c>
      <c r="F2650" s="295">
        <v>0</v>
      </c>
      <c r="G2650" s="877"/>
      <c r="H2650" s="83">
        <f>H2655</f>
        <v>0</v>
      </c>
      <c r="I2650" s="156"/>
      <c r="J2650" s="39"/>
      <c r="K2650" s="39"/>
      <c r="L2650" s="39"/>
      <c r="M2650" s="39"/>
    </row>
    <row r="2651" spans="1:13" x14ac:dyDescent="0.2">
      <c r="A2651" s="877"/>
      <c r="B2651" s="916"/>
      <c r="C2651" s="256" t="s">
        <v>97</v>
      </c>
      <c r="D2651" s="77" t="str">
        <f>D2656</f>
        <v>0,0</v>
      </c>
      <c r="E2651" s="68" t="str">
        <f>H2651</f>
        <v>0,0</v>
      </c>
      <c r="F2651" s="96" t="s">
        <v>551</v>
      </c>
      <c r="G2651" s="877"/>
      <c r="H2651" s="83" t="str">
        <f>H2656</f>
        <v>0,0</v>
      </c>
      <c r="I2651" s="156"/>
      <c r="J2651" s="39"/>
      <c r="K2651" s="39"/>
      <c r="L2651" s="39"/>
      <c r="M2651" s="39"/>
    </row>
    <row r="2652" spans="1:13" ht="15" customHeight="1" x14ac:dyDescent="0.2">
      <c r="A2652" s="877" t="s">
        <v>583</v>
      </c>
      <c r="B2652" s="899" t="s">
        <v>584</v>
      </c>
      <c r="C2652" s="261" t="s">
        <v>267</v>
      </c>
      <c r="D2652" s="77">
        <f>SUM(D2653:D2656)</f>
        <v>0</v>
      </c>
      <c r="E2652" s="77">
        <f>SUM(E2653:E2656)</f>
        <v>0</v>
      </c>
      <c r="F2652" s="295">
        <v>0</v>
      </c>
      <c r="G2652" s="1567"/>
      <c r="H2652" s="83">
        <f>SUM(H2653:H2656)</f>
        <v>0</v>
      </c>
      <c r="I2652" s="156"/>
      <c r="J2652" s="39"/>
      <c r="K2652" s="39"/>
      <c r="L2652" s="39"/>
      <c r="M2652" s="39"/>
    </row>
    <row r="2653" spans="1:13" ht="45" x14ac:dyDescent="0.2">
      <c r="A2653" s="877"/>
      <c r="B2653" s="899"/>
      <c r="C2653" s="719" t="s">
        <v>8</v>
      </c>
      <c r="D2653" s="68" t="s">
        <v>551</v>
      </c>
      <c r="E2653" s="68" t="s">
        <v>551</v>
      </c>
      <c r="F2653" s="96" t="s">
        <v>551</v>
      </c>
      <c r="G2653" s="1567"/>
      <c r="H2653" s="81" t="s">
        <v>551</v>
      </c>
      <c r="I2653" s="156"/>
      <c r="J2653" s="39"/>
      <c r="K2653" s="39"/>
      <c r="L2653" s="39"/>
      <c r="M2653" s="39"/>
    </row>
    <row r="2654" spans="1:13" ht="45" x14ac:dyDescent="0.2">
      <c r="A2654" s="877"/>
      <c r="B2654" s="899"/>
      <c r="C2654" s="293" t="s">
        <v>2</v>
      </c>
      <c r="D2654" s="68" t="s">
        <v>551</v>
      </c>
      <c r="E2654" s="68" t="s">
        <v>551</v>
      </c>
      <c r="F2654" s="96" t="s">
        <v>551</v>
      </c>
      <c r="G2654" s="1567"/>
      <c r="H2654" s="81" t="s">
        <v>551</v>
      </c>
      <c r="I2654" s="156"/>
      <c r="J2654" s="39"/>
      <c r="K2654" s="39"/>
      <c r="L2654" s="39"/>
      <c r="M2654" s="39"/>
    </row>
    <row r="2655" spans="1:13" ht="45" x14ac:dyDescent="0.2">
      <c r="A2655" s="877"/>
      <c r="B2655" s="899"/>
      <c r="C2655" s="759" t="s">
        <v>3</v>
      </c>
      <c r="D2655" s="77">
        <f>D2660+D2665</f>
        <v>0</v>
      </c>
      <c r="E2655" s="77">
        <f>E2660+E2665</f>
        <v>0</v>
      </c>
      <c r="F2655" s="295">
        <v>0</v>
      </c>
      <c r="G2655" s="1567"/>
      <c r="H2655" s="83">
        <f>H2660+H2665</f>
        <v>0</v>
      </c>
      <c r="I2655" s="156"/>
      <c r="J2655" s="39"/>
      <c r="K2655" s="39"/>
      <c r="L2655" s="39"/>
      <c r="M2655" s="39"/>
    </row>
    <row r="2656" spans="1:13" x14ac:dyDescent="0.2">
      <c r="A2656" s="877"/>
      <c r="B2656" s="899"/>
      <c r="C2656" s="256" t="s">
        <v>97</v>
      </c>
      <c r="D2656" s="68" t="s">
        <v>551</v>
      </c>
      <c r="E2656" s="68" t="str">
        <f>H2656</f>
        <v>0,0</v>
      </c>
      <c r="F2656" s="96" t="s">
        <v>551</v>
      </c>
      <c r="G2656" s="1567"/>
      <c r="H2656" s="81" t="s">
        <v>551</v>
      </c>
      <c r="I2656" s="156"/>
      <c r="J2656" s="39"/>
      <c r="K2656" s="39"/>
      <c r="L2656" s="39"/>
      <c r="M2656" s="39"/>
    </row>
    <row r="2657" spans="1:13" ht="15" customHeight="1" x14ac:dyDescent="0.2">
      <c r="A2657" s="877" t="s">
        <v>585</v>
      </c>
      <c r="B2657" s="899" t="s">
        <v>586</v>
      </c>
      <c r="C2657" s="261" t="s">
        <v>267</v>
      </c>
      <c r="D2657" s="77">
        <f>SUM(D2658:D2661)</f>
        <v>0</v>
      </c>
      <c r="E2657" s="68" t="str">
        <f>H2657</f>
        <v>0,0</v>
      </c>
      <c r="F2657" s="96" t="s">
        <v>551</v>
      </c>
      <c r="G2657" s="1567"/>
      <c r="H2657" s="81" t="s">
        <v>551</v>
      </c>
      <c r="I2657" s="156"/>
      <c r="J2657" s="39"/>
      <c r="K2657" s="39"/>
      <c r="L2657" s="39"/>
      <c r="M2657" s="39"/>
    </row>
    <row r="2658" spans="1:13" ht="45" x14ac:dyDescent="0.2">
      <c r="A2658" s="877"/>
      <c r="B2658" s="899"/>
      <c r="C2658" s="719" t="s">
        <v>8</v>
      </c>
      <c r="D2658" s="68" t="s">
        <v>551</v>
      </c>
      <c r="E2658" s="68" t="s">
        <v>551</v>
      </c>
      <c r="F2658" s="96" t="s">
        <v>551</v>
      </c>
      <c r="G2658" s="1567"/>
      <c r="H2658" s="81" t="s">
        <v>551</v>
      </c>
      <c r="I2658" s="156"/>
      <c r="J2658" s="39"/>
      <c r="K2658" s="39"/>
      <c r="L2658" s="39"/>
      <c r="M2658" s="39"/>
    </row>
    <row r="2659" spans="1:13" ht="45" x14ac:dyDescent="0.2">
      <c r="A2659" s="877"/>
      <c r="B2659" s="899"/>
      <c r="C2659" s="293" t="s">
        <v>2</v>
      </c>
      <c r="D2659" s="68" t="s">
        <v>551</v>
      </c>
      <c r="E2659" s="68" t="s">
        <v>551</v>
      </c>
      <c r="F2659" s="96" t="s">
        <v>551</v>
      </c>
      <c r="G2659" s="1567"/>
      <c r="H2659" s="81" t="s">
        <v>551</v>
      </c>
      <c r="I2659" s="156"/>
      <c r="J2659" s="39"/>
      <c r="K2659" s="39"/>
      <c r="L2659" s="39"/>
      <c r="M2659" s="39"/>
    </row>
    <row r="2660" spans="1:13" ht="45" x14ac:dyDescent="0.2">
      <c r="A2660" s="877"/>
      <c r="B2660" s="899"/>
      <c r="C2660" s="759" t="s">
        <v>3</v>
      </c>
      <c r="D2660" s="68">
        <v>0</v>
      </c>
      <c r="E2660" s="68" t="s">
        <v>551</v>
      </c>
      <c r="F2660" s="96" t="s">
        <v>551</v>
      </c>
      <c r="G2660" s="1567"/>
      <c r="H2660" s="81" t="s">
        <v>551</v>
      </c>
      <c r="I2660" s="156"/>
      <c r="J2660" s="39"/>
      <c r="K2660" s="39"/>
      <c r="L2660" s="39"/>
      <c r="M2660" s="39"/>
    </row>
    <row r="2661" spans="1:13" x14ac:dyDescent="0.2">
      <c r="A2661" s="877"/>
      <c r="B2661" s="899"/>
      <c r="C2661" s="256" t="s">
        <v>97</v>
      </c>
      <c r="D2661" s="68" t="s">
        <v>551</v>
      </c>
      <c r="E2661" s="68" t="s">
        <v>551</v>
      </c>
      <c r="F2661" s="96" t="s">
        <v>551</v>
      </c>
      <c r="G2661" s="1567"/>
      <c r="H2661" s="81" t="s">
        <v>551</v>
      </c>
      <c r="I2661" s="156"/>
      <c r="J2661" s="39"/>
      <c r="K2661" s="39"/>
      <c r="L2661" s="39"/>
      <c r="M2661" s="39"/>
    </row>
    <row r="2662" spans="1:13" ht="15" customHeight="1" x14ac:dyDescent="0.2">
      <c r="A2662" s="877" t="s">
        <v>587</v>
      </c>
      <c r="B2662" s="899" t="s">
        <v>588</v>
      </c>
      <c r="C2662" s="261" t="s">
        <v>267</v>
      </c>
      <c r="D2662" s="77">
        <f>SUM(D2663:D2666)</f>
        <v>0</v>
      </c>
      <c r="E2662" s="68">
        <f>H2662</f>
        <v>0</v>
      </c>
      <c r="F2662" s="295">
        <v>0</v>
      </c>
      <c r="G2662" s="877"/>
      <c r="H2662" s="83">
        <f>SUM(H2663:H2666)</f>
        <v>0</v>
      </c>
      <c r="I2662" s="156"/>
      <c r="J2662" s="39"/>
      <c r="K2662" s="39"/>
      <c r="L2662" s="39"/>
      <c r="M2662" s="39"/>
    </row>
    <row r="2663" spans="1:13" ht="45" x14ac:dyDescent="0.2">
      <c r="A2663" s="877"/>
      <c r="B2663" s="899"/>
      <c r="C2663" s="719" t="s">
        <v>8</v>
      </c>
      <c r="D2663" s="68" t="s">
        <v>551</v>
      </c>
      <c r="E2663" s="68" t="s">
        <v>551</v>
      </c>
      <c r="F2663" s="96" t="s">
        <v>551</v>
      </c>
      <c r="G2663" s="877"/>
      <c r="H2663" s="81" t="s">
        <v>551</v>
      </c>
      <c r="I2663" s="886"/>
      <c r="J2663" s="39"/>
      <c r="K2663" s="39"/>
      <c r="L2663" s="39"/>
      <c r="M2663" s="39"/>
    </row>
    <row r="2664" spans="1:13" ht="45" x14ac:dyDescent="0.2">
      <c r="A2664" s="877"/>
      <c r="B2664" s="899"/>
      <c r="C2664" s="293" t="s">
        <v>2</v>
      </c>
      <c r="D2664" s="68" t="s">
        <v>551</v>
      </c>
      <c r="E2664" s="68" t="s">
        <v>551</v>
      </c>
      <c r="F2664" s="96" t="s">
        <v>551</v>
      </c>
      <c r="G2664" s="877"/>
      <c r="H2664" s="81" t="s">
        <v>551</v>
      </c>
      <c r="I2664" s="911"/>
      <c r="J2664" s="39"/>
      <c r="K2664" s="39"/>
      <c r="L2664" s="39"/>
      <c r="M2664" s="39"/>
    </row>
    <row r="2665" spans="1:13" ht="45" x14ac:dyDescent="0.2">
      <c r="A2665" s="877"/>
      <c r="B2665" s="899"/>
      <c r="C2665" s="759" t="s">
        <v>3</v>
      </c>
      <c r="D2665" s="68">
        <v>0</v>
      </c>
      <c r="E2665" s="68">
        <f>H2665</f>
        <v>0</v>
      </c>
      <c r="F2665" s="295">
        <v>0</v>
      </c>
      <c r="G2665" s="877"/>
      <c r="H2665" s="82">
        <v>0</v>
      </c>
      <c r="I2665" s="887"/>
      <c r="J2665" s="39"/>
      <c r="K2665" s="39"/>
      <c r="L2665" s="39"/>
      <c r="M2665" s="39"/>
    </row>
    <row r="2666" spans="1:13" x14ac:dyDescent="0.2">
      <c r="A2666" s="877"/>
      <c r="B2666" s="899"/>
      <c r="C2666" s="256" t="s">
        <v>97</v>
      </c>
      <c r="D2666" s="68" t="s">
        <v>551</v>
      </c>
      <c r="E2666" s="68" t="s">
        <v>551</v>
      </c>
      <c r="F2666" s="96" t="s">
        <v>551</v>
      </c>
      <c r="G2666" s="877"/>
      <c r="H2666" s="81" t="s">
        <v>551</v>
      </c>
      <c r="I2666" s="156"/>
      <c r="J2666" s="39"/>
      <c r="K2666" s="39"/>
      <c r="L2666" s="39"/>
      <c r="M2666" s="39"/>
    </row>
    <row r="2667" spans="1:13" ht="15" customHeight="1" x14ac:dyDescent="0.2">
      <c r="A2667" s="877" t="s">
        <v>589</v>
      </c>
      <c r="B2667" s="916" t="s">
        <v>590</v>
      </c>
      <c r="C2667" s="261" t="s">
        <v>267</v>
      </c>
      <c r="D2667" s="68" t="s">
        <v>551</v>
      </c>
      <c r="E2667" s="68" t="s">
        <v>551</v>
      </c>
      <c r="F2667" s="96" t="s">
        <v>551</v>
      </c>
      <c r="G2667" s="1567"/>
      <c r="H2667" s="81" t="s">
        <v>551</v>
      </c>
      <c r="I2667" s="156"/>
      <c r="J2667" s="39"/>
      <c r="K2667" s="39"/>
      <c r="L2667" s="39"/>
      <c r="M2667" s="39"/>
    </row>
    <row r="2668" spans="1:13" ht="45" x14ac:dyDescent="0.2">
      <c r="A2668" s="877"/>
      <c r="B2668" s="916"/>
      <c r="C2668" s="719" t="s">
        <v>8</v>
      </c>
      <c r="D2668" s="68" t="s">
        <v>551</v>
      </c>
      <c r="E2668" s="68" t="s">
        <v>551</v>
      </c>
      <c r="F2668" s="96" t="s">
        <v>551</v>
      </c>
      <c r="G2668" s="1567"/>
      <c r="H2668" s="81" t="s">
        <v>551</v>
      </c>
      <c r="I2668" s="156"/>
      <c r="J2668" s="39"/>
      <c r="K2668" s="39"/>
      <c r="L2668" s="39"/>
      <c r="M2668" s="39"/>
    </row>
    <row r="2669" spans="1:13" ht="45" x14ac:dyDescent="0.2">
      <c r="A2669" s="877"/>
      <c r="B2669" s="916"/>
      <c r="C2669" s="293" t="s">
        <v>2</v>
      </c>
      <c r="D2669" s="68" t="s">
        <v>551</v>
      </c>
      <c r="E2669" s="68" t="s">
        <v>551</v>
      </c>
      <c r="F2669" s="96" t="s">
        <v>551</v>
      </c>
      <c r="G2669" s="1567"/>
      <c r="H2669" s="81" t="s">
        <v>551</v>
      </c>
      <c r="I2669" s="156"/>
      <c r="J2669" s="39"/>
      <c r="K2669" s="39"/>
      <c r="L2669" s="39"/>
      <c r="M2669" s="39"/>
    </row>
    <row r="2670" spans="1:13" ht="45" x14ac:dyDescent="0.2">
      <c r="A2670" s="877"/>
      <c r="B2670" s="916"/>
      <c r="C2670" s="759" t="s">
        <v>3</v>
      </c>
      <c r="D2670" s="68" t="s">
        <v>551</v>
      </c>
      <c r="E2670" s="68" t="s">
        <v>551</v>
      </c>
      <c r="F2670" s="96" t="s">
        <v>551</v>
      </c>
      <c r="G2670" s="1567"/>
      <c r="H2670" s="81" t="s">
        <v>551</v>
      </c>
      <c r="I2670" s="156"/>
      <c r="J2670" s="39"/>
      <c r="K2670" s="39"/>
      <c r="L2670" s="39"/>
      <c r="M2670" s="39"/>
    </row>
    <row r="2671" spans="1:13" x14ac:dyDescent="0.2">
      <c r="A2671" s="877"/>
      <c r="B2671" s="916"/>
      <c r="C2671" s="256" t="s">
        <v>97</v>
      </c>
      <c r="D2671" s="68" t="s">
        <v>551</v>
      </c>
      <c r="E2671" s="68" t="s">
        <v>551</v>
      </c>
      <c r="F2671" s="96" t="s">
        <v>551</v>
      </c>
      <c r="G2671" s="1567"/>
      <c r="H2671" s="81" t="s">
        <v>551</v>
      </c>
      <c r="I2671" s="156"/>
      <c r="J2671" s="39"/>
      <c r="K2671" s="39"/>
      <c r="L2671" s="39"/>
      <c r="M2671" s="39"/>
    </row>
    <row r="2672" spans="1:13" ht="30" customHeight="1" x14ac:dyDescent="0.2">
      <c r="A2672" s="877" t="s">
        <v>591</v>
      </c>
      <c r="B2672" s="899" t="s">
        <v>592</v>
      </c>
      <c r="C2672" s="261" t="s">
        <v>267</v>
      </c>
      <c r="D2672" s="68" t="s">
        <v>551</v>
      </c>
      <c r="E2672" s="68" t="s">
        <v>551</v>
      </c>
      <c r="F2672" s="96" t="s">
        <v>551</v>
      </c>
      <c r="G2672" s="1567"/>
      <c r="H2672" s="81" t="s">
        <v>551</v>
      </c>
      <c r="I2672" s="156"/>
      <c r="J2672" s="39"/>
      <c r="K2672" s="39"/>
      <c r="L2672" s="39"/>
      <c r="M2672" s="39"/>
    </row>
    <row r="2673" spans="1:13" ht="45" x14ac:dyDescent="0.2">
      <c r="A2673" s="877"/>
      <c r="B2673" s="899"/>
      <c r="C2673" s="719" t="s">
        <v>8</v>
      </c>
      <c r="D2673" s="68" t="s">
        <v>551</v>
      </c>
      <c r="E2673" s="68" t="s">
        <v>551</v>
      </c>
      <c r="F2673" s="96" t="s">
        <v>551</v>
      </c>
      <c r="G2673" s="1567"/>
      <c r="H2673" s="81" t="s">
        <v>551</v>
      </c>
      <c r="I2673" s="156"/>
      <c r="J2673" s="39"/>
      <c r="K2673" s="39"/>
      <c r="L2673" s="39"/>
      <c r="M2673" s="39"/>
    </row>
    <row r="2674" spans="1:13" ht="63" customHeight="1" x14ac:dyDescent="0.2">
      <c r="A2674" s="877"/>
      <c r="B2674" s="899"/>
      <c r="C2674" s="293" t="s">
        <v>2</v>
      </c>
      <c r="D2674" s="68" t="s">
        <v>551</v>
      </c>
      <c r="E2674" s="68" t="s">
        <v>551</v>
      </c>
      <c r="F2674" s="96" t="s">
        <v>551</v>
      </c>
      <c r="G2674" s="1567"/>
      <c r="H2674" s="81" t="s">
        <v>551</v>
      </c>
      <c r="I2674" s="156"/>
      <c r="J2674" s="39"/>
      <c r="K2674" s="39"/>
      <c r="L2674" s="39"/>
      <c r="M2674" s="39"/>
    </row>
    <row r="2675" spans="1:13" ht="45" x14ac:dyDescent="0.2">
      <c r="A2675" s="877"/>
      <c r="B2675" s="899"/>
      <c r="C2675" s="759" t="s">
        <v>3</v>
      </c>
      <c r="D2675" s="68" t="s">
        <v>551</v>
      </c>
      <c r="E2675" s="68" t="s">
        <v>551</v>
      </c>
      <c r="F2675" s="96" t="s">
        <v>551</v>
      </c>
      <c r="G2675" s="1567"/>
      <c r="H2675" s="81" t="s">
        <v>551</v>
      </c>
      <c r="I2675" s="156"/>
      <c r="J2675" s="39"/>
      <c r="K2675" s="39"/>
      <c r="L2675" s="39"/>
      <c r="M2675" s="39"/>
    </row>
    <row r="2676" spans="1:13" ht="48.75" customHeight="1" x14ac:dyDescent="0.2">
      <c r="A2676" s="877"/>
      <c r="B2676" s="899"/>
      <c r="C2676" s="256" t="s">
        <v>97</v>
      </c>
      <c r="D2676" s="68" t="s">
        <v>551</v>
      </c>
      <c r="E2676" s="68" t="s">
        <v>551</v>
      </c>
      <c r="F2676" s="96" t="s">
        <v>551</v>
      </c>
      <c r="G2676" s="1567"/>
      <c r="H2676" s="81" t="s">
        <v>551</v>
      </c>
      <c r="I2676" s="156"/>
      <c r="J2676" s="39"/>
      <c r="K2676" s="39"/>
      <c r="L2676" s="39"/>
      <c r="M2676" s="39"/>
    </row>
    <row r="2677" spans="1:13" ht="15" customHeight="1" x14ac:dyDescent="0.2">
      <c r="A2677" s="877" t="s">
        <v>593</v>
      </c>
      <c r="B2677" s="899" t="s">
        <v>594</v>
      </c>
      <c r="C2677" s="261" t="s">
        <v>267</v>
      </c>
      <c r="D2677" s="68" t="s">
        <v>551</v>
      </c>
      <c r="E2677" s="68" t="s">
        <v>551</v>
      </c>
      <c r="F2677" s="96" t="s">
        <v>551</v>
      </c>
      <c r="G2677" s="1567"/>
      <c r="H2677" s="81" t="s">
        <v>551</v>
      </c>
      <c r="I2677" s="156"/>
      <c r="J2677" s="39"/>
      <c r="K2677" s="39"/>
      <c r="L2677" s="39"/>
      <c r="M2677" s="39"/>
    </row>
    <row r="2678" spans="1:13" ht="45" x14ac:dyDescent="0.2">
      <c r="A2678" s="877"/>
      <c r="B2678" s="899"/>
      <c r="C2678" s="719" t="s">
        <v>8</v>
      </c>
      <c r="D2678" s="68" t="s">
        <v>551</v>
      </c>
      <c r="E2678" s="68" t="s">
        <v>551</v>
      </c>
      <c r="F2678" s="96" t="s">
        <v>551</v>
      </c>
      <c r="G2678" s="1567"/>
      <c r="H2678" s="81" t="s">
        <v>551</v>
      </c>
      <c r="I2678" s="156"/>
      <c r="J2678" s="39"/>
      <c r="K2678" s="39"/>
      <c r="L2678" s="39"/>
      <c r="M2678" s="39"/>
    </row>
    <row r="2679" spans="1:13" ht="45" x14ac:dyDescent="0.2">
      <c r="A2679" s="877"/>
      <c r="B2679" s="899"/>
      <c r="C2679" s="293" t="s">
        <v>2</v>
      </c>
      <c r="D2679" s="68" t="s">
        <v>551</v>
      </c>
      <c r="E2679" s="68" t="s">
        <v>551</v>
      </c>
      <c r="F2679" s="96" t="s">
        <v>551</v>
      </c>
      <c r="G2679" s="1567"/>
      <c r="H2679" s="81" t="s">
        <v>551</v>
      </c>
      <c r="I2679" s="156"/>
      <c r="J2679" s="39"/>
      <c r="K2679" s="39"/>
      <c r="L2679" s="39"/>
      <c r="M2679" s="39"/>
    </row>
    <row r="2680" spans="1:13" ht="45" x14ac:dyDescent="0.2">
      <c r="A2680" s="877"/>
      <c r="B2680" s="899"/>
      <c r="C2680" s="759" t="s">
        <v>3</v>
      </c>
      <c r="D2680" s="68" t="s">
        <v>551</v>
      </c>
      <c r="E2680" s="68" t="s">
        <v>551</v>
      </c>
      <c r="F2680" s="96" t="s">
        <v>551</v>
      </c>
      <c r="G2680" s="1567"/>
      <c r="H2680" s="81" t="s">
        <v>551</v>
      </c>
      <c r="I2680" s="156"/>
      <c r="J2680" s="39"/>
      <c r="K2680" s="39"/>
      <c r="L2680" s="39"/>
      <c r="M2680" s="39"/>
    </row>
    <row r="2681" spans="1:13" x14ac:dyDescent="0.2">
      <c r="A2681" s="877"/>
      <c r="B2681" s="899"/>
      <c r="C2681" s="256" t="s">
        <v>97</v>
      </c>
      <c r="D2681" s="68" t="s">
        <v>551</v>
      </c>
      <c r="E2681" s="68" t="s">
        <v>551</v>
      </c>
      <c r="F2681" s="96" t="s">
        <v>551</v>
      </c>
      <c r="G2681" s="1567"/>
      <c r="H2681" s="81" t="s">
        <v>551</v>
      </c>
      <c r="I2681" s="156"/>
      <c r="J2681" s="39"/>
      <c r="K2681" s="39"/>
      <c r="L2681" s="39"/>
      <c r="M2681" s="39"/>
    </row>
    <row r="2682" spans="1:13" ht="15" customHeight="1" x14ac:dyDescent="0.2">
      <c r="A2682" s="877" t="s">
        <v>595</v>
      </c>
      <c r="B2682" s="899" t="s">
        <v>596</v>
      </c>
      <c r="C2682" s="261" t="s">
        <v>267</v>
      </c>
      <c r="D2682" s="68" t="s">
        <v>551</v>
      </c>
      <c r="E2682" s="68" t="s">
        <v>551</v>
      </c>
      <c r="F2682" s="96" t="s">
        <v>551</v>
      </c>
      <c r="G2682" s="1567"/>
      <c r="H2682" s="81" t="s">
        <v>551</v>
      </c>
      <c r="I2682" s="156"/>
      <c r="J2682" s="39"/>
      <c r="K2682" s="39"/>
      <c r="L2682" s="39"/>
      <c r="M2682" s="39"/>
    </row>
    <row r="2683" spans="1:13" ht="45" x14ac:dyDescent="0.2">
      <c r="A2683" s="877"/>
      <c r="B2683" s="899"/>
      <c r="C2683" s="719" t="s">
        <v>8</v>
      </c>
      <c r="D2683" s="68" t="s">
        <v>551</v>
      </c>
      <c r="E2683" s="68" t="s">
        <v>551</v>
      </c>
      <c r="F2683" s="96" t="s">
        <v>551</v>
      </c>
      <c r="G2683" s="1567"/>
      <c r="H2683" s="81" t="s">
        <v>551</v>
      </c>
      <c r="I2683" s="156"/>
      <c r="J2683" s="39"/>
      <c r="K2683" s="39"/>
      <c r="L2683" s="39"/>
      <c r="M2683" s="39"/>
    </row>
    <row r="2684" spans="1:13" ht="45" x14ac:dyDescent="0.2">
      <c r="A2684" s="877"/>
      <c r="B2684" s="899"/>
      <c r="C2684" s="293" t="s">
        <v>2</v>
      </c>
      <c r="D2684" s="68" t="s">
        <v>551</v>
      </c>
      <c r="E2684" s="68" t="s">
        <v>551</v>
      </c>
      <c r="F2684" s="96" t="s">
        <v>551</v>
      </c>
      <c r="G2684" s="1567"/>
      <c r="H2684" s="81" t="s">
        <v>551</v>
      </c>
      <c r="I2684" s="156"/>
      <c r="J2684" s="39"/>
      <c r="K2684" s="39"/>
      <c r="L2684" s="39"/>
      <c r="M2684" s="39"/>
    </row>
    <row r="2685" spans="1:13" ht="45" x14ac:dyDescent="0.2">
      <c r="A2685" s="877"/>
      <c r="B2685" s="899"/>
      <c r="C2685" s="759" t="s">
        <v>3</v>
      </c>
      <c r="D2685" s="68" t="s">
        <v>551</v>
      </c>
      <c r="E2685" s="68" t="s">
        <v>551</v>
      </c>
      <c r="F2685" s="96" t="s">
        <v>551</v>
      </c>
      <c r="G2685" s="1567"/>
      <c r="H2685" s="81" t="s">
        <v>551</v>
      </c>
      <c r="I2685" s="156"/>
      <c r="J2685" s="39"/>
      <c r="K2685" s="39"/>
      <c r="L2685" s="39"/>
      <c r="M2685" s="39"/>
    </row>
    <row r="2686" spans="1:13" x14ac:dyDescent="0.2">
      <c r="A2686" s="877"/>
      <c r="B2686" s="899"/>
      <c r="C2686" s="256" t="s">
        <v>97</v>
      </c>
      <c r="D2686" s="68" t="s">
        <v>551</v>
      </c>
      <c r="E2686" s="68" t="s">
        <v>551</v>
      </c>
      <c r="F2686" s="96" t="s">
        <v>551</v>
      </c>
      <c r="G2686" s="1567"/>
      <c r="H2686" s="81" t="s">
        <v>551</v>
      </c>
      <c r="I2686" s="156"/>
      <c r="J2686" s="39"/>
      <c r="K2686" s="39"/>
      <c r="L2686" s="39"/>
      <c r="M2686" s="39"/>
    </row>
    <row r="2687" spans="1:13" ht="15" customHeight="1" x14ac:dyDescent="0.2">
      <c r="A2687" s="877" t="s">
        <v>597</v>
      </c>
      <c r="B2687" s="899" t="s">
        <v>598</v>
      </c>
      <c r="C2687" s="261" t="s">
        <v>267</v>
      </c>
      <c r="D2687" s="68" t="s">
        <v>551</v>
      </c>
      <c r="E2687" s="68" t="s">
        <v>551</v>
      </c>
      <c r="F2687" s="96" t="s">
        <v>551</v>
      </c>
      <c r="G2687" s="1567"/>
      <c r="H2687" s="81" t="s">
        <v>551</v>
      </c>
      <c r="I2687" s="156"/>
      <c r="J2687" s="39"/>
      <c r="K2687" s="39"/>
      <c r="L2687" s="39"/>
      <c r="M2687" s="39"/>
    </row>
    <row r="2688" spans="1:13" ht="45" x14ac:dyDescent="0.2">
      <c r="A2688" s="877"/>
      <c r="B2688" s="899"/>
      <c r="C2688" s="719" t="s">
        <v>8</v>
      </c>
      <c r="D2688" s="68" t="s">
        <v>551</v>
      </c>
      <c r="E2688" s="68" t="s">
        <v>551</v>
      </c>
      <c r="F2688" s="96" t="s">
        <v>551</v>
      </c>
      <c r="G2688" s="1567"/>
      <c r="H2688" s="81" t="s">
        <v>551</v>
      </c>
      <c r="I2688" s="156"/>
      <c r="J2688" s="39"/>
      <c r="K2688" s="39"/>
      <c r="L2688" s="39"/>
      <c r="M2688" s="39"/>
    </row>
    <row r="2689" spans="1:13" ht="45" x14ac:dyDescent="0.2">
      <c r="A2689" s="877"/>
      <c r="B2689" s="899"/>
      <c r="C2689" s="293" t="s">
        <v>2</v>
      </c>
      <c r="D2689" s="68" t="s">
        <v>551</v>
      </c>
      <c r="E2689" s="68" t="s">
        <v>551</v>
      </c>
      <c r="F2689" s="96" t="s">
        <v>551</v>
      </c>
      <c r="G2689" s="1567"/>
      <c r="H2689" s="81" t="s">
        <v>551</v>
      </c>
      <c r="I2689" s="156"/>
      <c r="J2689" s="39"/>
      <c r="K2689" s="39"/>
      <c r="L2689" s="39"/>
      <c r="M2689" s="39"/>
    </row>
    <row r="2690" spans="1:13" ht="45" x14ac:dyDescent="0.2">
      <c r="A2690" s="877"/>
      <c r="B2690" s="899"/>
      <c r="C2690" s="759" t="s">
        <v>3</v>
      </c>
      <c r="D2690" s="68" t="s">
        <v>551</v>
      </c>
      <c r="E2690" s="68" t="s">
        <v>551</v>
      </c>
      <c r="F2690" s="96" t="s">
        <v>551</v>
      </c>
      <c r="G2690" s="1567"/>
      <c r="H2690" s="81" t="s">
        <v>551</v>
      </c>
      <c r="I2690" s="156"/>
      <c r="J2690" s="39"/>
      <c r="K2690" s="39"/>
      <c r="L2690" s="39"/>
      <c r="M2690" s="39"/>
    </row>
    <row r="2691" spans="1:13" ht="24" customHeight="1" x14ac:dyDescent="0.2">
      <c r="A2691" s="877"/>
      <c r="B2691" s="899"/>
      <c r="C2691" s="256" t="s">
        <v>97</v>
      </c>
      <c r="D2691" s="68" t="s">
        <v>551</v>
      </c>
      <c r="E2691" s="68" t="s">
        <v>551</v>
      </c>
      <c r="F2691" s="96" t="s">
        <v>551</v>
      </c>
      <c r="G2691" s="1567"/>
      <c r="H2691" s="81" t="s">
        <v>551</v>
      </c>
      <c r="I2691" s="156"/>
      <c r="J2691" s="39"/>
      <c r="K2691" s="39"/>
      <c r="L2691" s="39"/>
      <c r="M2691" s="39"/>
    </row>
    <row r="2692" spans="1:13" ht="15" customHeight="1" x14ac:dyDescent="0.2">
      <c r="A2692" s="875" t="s">
        <v>895</v>
      </c>
      <c r="B2692" s="1566" t="s">
        <v>896</v>
      </c>
      <c r="C2692" s="610" t="s">
        <v>267</v>
      </c>
      <c r="D2692" s="153">
        <f>D2697</f>
        <v>0</v>
      </c>
      <c r="E2692" s="153">
        <f t="shared" ref="E2692:E2696" si="314">E2697</f>
        <v>0</v>
      </c>
      <c r="F2692" s="390">
        <v>0</v>
      </c>
      <c r="G2692" s="1562"/>
      <c r="H2692" s="81">
        <f>H2697</f>
        <v>0</v>
      </c>
      <c r="I2692" s="157"/>
      <c r="J2692" s="39"/>
      <c r="K2692" s="39"/>
      <c r="L2692" s="39"/>
      <c r="M2692" s="39"/>
    </row>
    <row r="2693" spans="1:13" ht="45" x14ac:dyDescent="0.2">
      <c r="A2693" s="875"/>
      <c r="B2693" s="1566"/>
      <c r="C2693" s="611" t="s">
        <v>8</v>
      </c>
      <c r="D2693" s="153">
        <f>D2698</f>
        <v>0</v>
      </c>
      <c r="E2693" s="153">
        <f t="shared" si="314"/>
        <v>0</v>
      </c>
      <c r="F2693" s="390">
        <v>0</v>
      </c>
      <c r="G2693" s="1562"/>
      <c r="H2693" s="81">
        <f>H2698</f>
        <v>0</v>
      </c>
      <c r="I2693" s="157"/>
      <c r="J2693" s="39"/>
      <c r="K2693" s="39"/>
      <c r="L2693" s="39"/>
      <c r="M2693" s="39"/>
    </row>
    <row r="2694" spans="1:13" ht="45" x14ac:dyDescent="0.2">
      <c r="A2694" s="875"/>
      <c r="B2694" s="1566"/>
      <c r="C2694" s="612" t="s">
        <v>2</v>
      </c>
      <c r="D2694" s="153">
        <f>D2699</f>
        <v>0</v>
      </c>
      <c r="E2694" s="153">
        <f t="shared" si="314"/>
        <v>0</v>
      </c>
      <c r="F2694" s="390">
        <v>0</v>
      </c>
      <c r="G2694" s="1562"/>
      <c r="H2694" s="81">
        <f>H2699</f>
        <v>0</v>
      </c>
      <c r="I2694" s="157"/>
      <c r="J2694" s="39"/>
      <c r="K2694" s="39"/>
      <c r="L2694" s="39"/>
      <c r="M2694" s="39"/>
    </row>
    <row r="2695" spans="1:13" ht="45" x14ac:dyDescent="0.2">
      <c r="A2695" s="875"/>
      <c r="B2695" s="1566"/>
      <c r="C2695" s="613" t="s">
        <v>3</v>
      </c>
      <c r="D2695" s="153">
        <f>D2700</f>
        <v>0</v>
      </c>
      <c r="E2695" s="153">
        <f t="shared" si="314"/>
        <v>0</v>
      </c>
      <c r="F2695" s="390">
        <v>0</v>
      </c>
      <c r="G2695" s="1562"/>
      <c r="H2695" s="81">
        <f>H2700</f>
        <v>0</v>
      </c>
      <c r="I2695" s="157"/>
      <c r="J2695" s="39"/>
      <c r="K2695" s="39"/>
      <c r="L2695" s="39"/>
      <c r="M2695" s="39"/>
    </row>
    <row r="2696" spans="1:13" x14ac:dyDescent="0.2">
      <c r="A2696" s="875"/>
      <c r="B2696" s="1566"/>
      <c r="C2696" s="614" t="s">
        <v>97</v>
      </c>
      <c r="D2696" s="153">
        <f>D2701</f>
        <v>0</v>
      </c>
      <c r="E2696" s="153">
        <f t="shared" si="314"/>
        <v>0</v>
      </c>
      <c r="F2696" s="390">
        <v>0</v>
      </c>
      <c r="G2696" s="1562"/>
      <c r="H2696" s="81">
        <f>H2701</f>
        <v>0</v>
      </c>
      <c r="I2696" s="157"/>
      <c r="J2696" s="39"/>
      <c r="K2696" s="39"/>
      <c r="L2696" s="39"/>
      <c r="M2696" s="39"/>
    </row>
    <row r="2697" spans="1:13" ht="15" customHeight="1" x14ac:dyDescent="0.2">
      <c r="A2697" s="875" t="s">
        <v>897</v>
      </c>
      <c r="B2697" s="1561" t="s">
        <v>898</v>
      </c>
      <c r="C2697" s="610" t="s">
        <v>267</v>
      </c>
      <c r="D2697" s="153">
        <f>SUM(D2698:D2701)</f>
        <v>0</v>
      </c>
      <c r="E2697" s="153">
        <f>SUM(E2698:E2701)</f>
        <v>0</v>
      </c>
      <c r="F2697" s="390">
        <v>0</v>
      </c>
      <c r="G2697" s="1562"/>
      <c r="H2697" s="81">
        <f>SUM(H2698:H2701)</f>
        <v>0</v>
      </c>
      <c r="I2697" s="157"/>
      <c r="J2697" s="39"/>
      <c r="K2697" s="39"/>
      <c r="L2697" s="39"/>
      <c r="M2697" s="39"/>
    </row>
    <row r="2698" spans="1:13" ht="45" x14ac:dyDescent="0.2">
      <c r="A2698" s="875"/>
      <c r="B2698" s="1561"/>
      <c r="C2698" s="611" t="s">
        <v>8</v>
      </c>
      <c r="D2698" s="153">
        <f t="shared" ref="D2698:E2701" si="315">D2703+D2708</f>
        <v>0</v>
      </c>
      <c r="E2698" s="153">
        <f t="shared" si="315"/>
        <v>0</v>
      </c>
      <c r="F2698" s="390">
        <v>0</v>
      </c>
      <c r="G2698" s="1562"/>
      <c r="H2698" s="81">
        <f>H2703+H2708</f>
        <v>0</v>
      </c>
      <c r="I2698" s="157"/>
      <c r="J2698" s="39"/>
      <c r="K2698" s="39"/>
      <c r="L2698" s="39"/>
      <c r="M2698" s="39"/>
    </row>
    <row r="2699" spans="1:13" ht="45" x14ac:dyDescent="0.2">
      <c r="A2699" s="875"/>
      <c r="B2699" s="1561"/>
      <c r="C2699" s="612" t="s">
        <v>2</v>
      </c>
      <c r="D2699" s="153">
        <f t="shared" si="315"/>
        <v>0</v>
      </c>
      <c r="E2699" s="153">
        <f t="shared" si="315"/>
        <v>0</v>
      </c>
      <c r="F2699" s="390">
        <v>0</v>
      </c>
      <c r="G2699" s="1562"/>
      <c r="H2699" s="81">
        <f>H2704+H2709</f>
        <v>0</v>
      </c>
      <c r="I2699" s="157"/>
      <c r="J2699" s="39"/>
      <c r="K2699" s="39"/>
      <c r="L2699" s="39"/>
      <c r="M2699" s="39"/>
    </row>
    <row r="2700" spans="1:13" ht="45" x14ac:dyDescent="0.2">
      <c r="A2700" s="875"/>
      <c r="B2700" s="1561"/>
      <c r="C2700" s="613" t="s">
        <v>3</v>
      </c>
      <c r="D2700" s="153">
        <f t="shared" si="315"/>
        <v>0</v>
      </c>
      <c r="E2700" s="153">
        <f t="shared" si="315"/>
        <v>0</v>
      </c>
      <c r="F2700" s="390">
        <v>0</v>
      </c>
      <c r="G2700" s="1562"/>
      <c r="H2700" s="81">
        <f>H2705+H2710</f>
        <v>0</v>
      </c>
      <c r="I2700" s="157"/>
      <c r="J2700" s="39"/>
      <c r="K2700" s="39"/>
      <c r="L2700" s="39"/>
      <c r="M2700" s="39"/>
    </row>
    <row r="2701" spans="1:13" x14ac:dyDescent="0.2">
      <c r="A2701" s="875"/>
      <c r="B2701" s="1561"/>
      <c r="C2701" s="614" t="s">
        <v>97</v>
      </c>
      <c r="D2701" s="153">
        <f t="shared" si="315"/>
        <v>0</v>
      </c>
      <c r="E2701" s="153">
        <f t="shared" si="315"/>
        <v>0</v>
      </c>
      <c r="F2701" s="390">
        <v>0</v>
      </c>
      <c r="G2701" s="1562"/>
      <c r="H2701" s="81">
        <f>H2706+H2711</f>
        <v>0</v>
      </c>
      <c r="I2701" s="157"/>
      <c r="J2701" s="39"/>
      <c r="K2701" s="39"/>
      <c r="L2701" s="39"/>
      <c r="M2701" s="39"/>
    </row>
    <row r="2702" spans="1:13" ht="15" customHeight="1" x14ac:dyDescent="0.2">
      <c r="A2702" s="875" t="s">
        <v>899</v>
      </c>
      <c r="B2702" s="1561" t="s">
        <v>900</v>
      </c>
      <c r="C2702" s="610" t="s">
        <v>267</v>
      </c>
      <c r="D2702" s="153">
        <f>SUM(D2703:D2706)</f>
        <v>0</v>
      </c>
      <c r="E2702" s="153">
        <f>SUM(E2703:E2706)</f>
        <v>0</v>
      </c>
      <c r="F2702" s="390">
        <v>0</v>
      </c>
      <c r="G2702" s="1562"/>
      <c r="H2702" s="81">
        <f>SUM(H2703:H2706)</f>
        <v>0</v>
      </c>
      <c r="I2702" s="157"/>
      <c r="J2702" s="39"/>
      <c r="K2702" s="39"/>
      <c r="L2702" s="39"/>
      <c r="M2702" s="39"/>
    </row>
    <row r="2703" spans="1:13" ht="45" x14ac:dyDescent="0.2">
      <c r="A2703" s="875"/>
      <c r="B2703" s="1561"/>
      <c r="C2703" s="611" t="s">
        <v>8</v>
      </c>
      <c r="D2703" s="153" t="s">
        <v>551</v>
      </c>
      <c r="E2703" s="153" t="str">
        <f>H2703</f>
        <v>0,0</v>
      </c>
      <c r="F2703" s="390">
        <v>0</v>
      </c>
      <c r="G2703" s="1562"/>
      <c r="H2703" s="81" t="s">
        <v>551</v>
      </c>
      <c r="I2703" s="157"/>
      <c r="J2703" s="39"/>
      <c r="K2703" s="39"/>
      <c r="L2703" s="39"/>
      <c r="M2703" s="39"/>
    </row>
    <row r="2704" spans="1:13" ht="45" x14ac:dyDescent="0.2">
      <c r="A2704" s="875"/>
      <c r="B2704" s="1561"/>
      <c r="C2704" s="612" t="s">
        <v>2</v>
      </c>
      <c r="D2704" s="153" t="s">
        <v>551</v>
      </c>
      <c r="E2704" s="153" t="str">
        <f>H2704</f>
        <v>0,0</v>
      </c>
      <c r="F2704" s="390">
        <v>0</v>
      </c>
      <c r="G2704" s="1562"/>
      <c r="H2704" s="81" t="s">
        <v>551</v>
      </c>
      <c r="I2704" s="157"/>
      <c r="J2704" s="39"/>
      <c r="K2704" s="39"/>
      <c r="L2704" s="39"/>
      <c r="M2704" s="39"/>
    </row>
    <row r="2705" spans="1:13" ht="45" x14ac:dyDescent="0.2">
      <c r="A2705" s="875"/>
      <c r="B2705" s="1561"/>
      <c r="C2705" s="613" t="s">
        <v>3</v>
      </c>
      <c r="D2705" s="153" t="s">
        <v>551</v>
      </c>
      <c r="E2705" s="153" t="str">
        <f>H2705</f>
        <v>0,0</v>
      </c>
      <c r="F2705" s="390">
        <v>0</v>
      </c>
      <c r="G2705" s="1562"/>
      <c r="H2705" s="81" t="s">
        <v>551</v>
      </c>
      <c r="I2705" s="157"/>
      <c r="J2705" s="39"/>
      <c r="K2705" s="39"/>
      <c r="L2705" s="39"/>
      <c r="M2705" s="39"/>
    </row>
    <row r="2706" spans="1:13" ht="40.5" customHeight="1" x14ac:dyDescent="0.2">
      <c r="A2706" s="875"/>
      <c r="B2706" s="1561"/>
      <c r="C2706" s="614" t="s">
        <v>97</v>
      </c>
      <c r="D2706" s="153" t="s">
        <v>551</v>
      </c>
      <c r="E2706" s="153" t="str">
        <f>H2706</f>
        <v>0,0</v>
      </c>
      <c r="F2706" s="390">
        <v>0</v>
      </c>
      <c r="G2706" s="1562"/>
      <c r="H2706" s="81" t="s">
        <v>551</v>
      </c>
      <c r="I2706" s="157"/>
      <c r="J2706" s="39"/>
      <c r="K2706" s="39"/>
      <c r="L2706" s="39"/>
      <c r="M2706" s="39"/>
    </row>
    <row r="2707" spans="1:13" ht="15" customHeight="1" x14ac:dyDescent="0.2">
      <c r="A2707" s="875" t="s">
        <v>901</v>
      </c>
      <c r="B2707" s="1561" t="s">
        <v>902</v>
      </c>
      <c r="C2707" s="610" t="s">
        <v>267</v>
      </c>
      <c r="D2707" s="153">
        <f>SUM(D2708:D2711)</f>
        <v>0</v>
      </c>
      <c r="E2707" s="153">
        <f>SUM(E2708:E2711)</f>
        <v>0</v>
      </c>
      <c r="F2707" s="390">
        <v>0</v>
      </c>
      <c r="G2707" s="1562"/>
      <c r="H2707" s="81">
        <f>SUM(H2708:H2711)</f>
        <v>0</v>
      </c>
      <c r="I2707" s="157"/>
      <c r="J2707" s="39"/>
      <c r="K2707" s="39"/>
      <c r="L2707" s="39"/>
      <c r="M2707" s="39"/>
    </row>
    <row r="2708" spans="1:13" ht="45" x14ac:dyDescent="0.2">
      <c r="A2708" s="875"/>
      <c r="B2708" s="1561"/>
      <c r="C2708" s="611" t="s">
        <v>8</v>
      </c>
      <c r="D2708" s="153" t="s">
        <v>551</v>
      </c>
      <c r="E2708" s="153" t="str">
        <f>H2708</f>
        <v>0,0</v>
      </c>
      <c r="F2708" s="390">
        <v>0</v>
      </c>
      <c r="G2708" s="1562"/>
      <c r="H2708" s="81" t="s">
        <v>551</v>
      </c>
      <c r="I2708" s="157"/>
      <c r="J2708" s="39"/>
      <c r="K2708" s="39"/>
      <c r="L2708" s="39"/>
      <c r="M2708" s="39"/>
    </row>
    <row r="2709" spans="1:13" ht="45" x14ac:dyDescent="0.2">
      <c r="A2709" s="875"/>
      <c r="B2709" s="1561"/>
      <c r="C2709" s="612" t="s">
        <v>2</v>
      </c>
      <c r="D2709" s="153" t="s">
        <v>551</v>
      </c>
      <c r="E2709" s="153" t="str">
        <f>H2709</f>
        <v>0,0</v>
      </c>
      <c r="F2709" s="390">
        <v>0</v>
      </c>
      <c r="G2709" s="1562"/>
      <c r="H2709" s="81" t="s">
        <v>551</v>
      </c>
      <c r="I2709" s="157"/>
      <c r="J2709" s="39"/>
      <c r="K2709" s="39"/>
      <c r="L2709" s="39"/>
      <c r="M2709" s="39"/>
    </row>
    <row r="2710" spans="1:13" ht="45" x14ac:dyDescent="0.2">
      <c r="A2710" s="875"/>
      <c r="B2710" s="1561"/>
      <c r="C2710" s="613" t="s">
        <v>3</v>
      </c>
      <c r="D2710" s="153" t="s">
        <v>551</v>
      </c>
      <c r="E2710" s="153" t="str">
        <f>H2710</f>
        <v>0,0</v>
      </c>
      <c r="F2710" s="390">
        <v>0</v>
      </c>
      <c r="G2710" s="1562"/>
      <c r="H2710" s="81" t="s">
        <v>551</v>
      </c>
      <c r="I2710" s="157"/>
      <c r="J2710" s="39"/>
      <c r="K2710" s="39"/>
      <c r="L2710" s="39"/>
      <c r="M2710" s="39"/>
    </row>
    <row r="2711" spans="1:13" ht="22.5" customHeight="1" x14ac:dyDescent="0.2">
      <c r="A2711" s="875"/>
      <c r="B2711" s="1561"/>
      <c r="C2711" s="614" t="s">
        <v>97</v>
      </c>
      <c r="D2711" s="153" t="s">
        <v>551</v>
      </c>
      <c r="E2711" s="153" t="str">
        <f>H2711</f>
        <v>0,0</v>
      </c>
      <c r="F2711" s="390">
        <v>0</v>
      </c>
      <c r="G2711" s="1562"/>
      <c r="H2711" s="81" t="s">
        <v>551</v>
      </c>
      <c r="I2711" s="157"/>
      <c r="J2711" s="39"/>
      <c r="K2711" s="39"/>
      <c r="L2711" s="39"/>
      <c r="M2711" s="39"/>
    </row>
    <row r="2712" spans="1:13" ht="15" customHeight="1" x14ac:dyDescent="0.2">
      <c r="A2712" s="875" t="s">
        <v>903</v>
      </c>
      <c r="B2712" s="1566" t="s">
        <v>904</v>
      </c>
      <c r="C2712" s="610" t="s">
        <v>267</v>
      </c>
      <c r="D2712" s="153">
        <f>SUM(D2713:D2716)</f>
        <v>426.2</v>
      </c>
      <c r="E2712" s="153">
        <f>SUM(E2713:E2716)</f>
        <v>426.2</v>
      </c>
      <c r="F2712" s="390">
        <f t="shared" ref="F2712:F2720" si="316">E2712/D2712*100</f>
        <v>100</v>
      </c>
      <c r="G2712" s="1562"/>
      <c r="H2712" s="81">
        <f>SUM(H2713:H2716)</f>
        <v>426.2</v>
      </c>
      <c r="I2712" s="157"/>
      <c r="J2712" s="39"/>
      <c r="K2712" s="39"/>
      <c r="L2712" s="39"/>
      <c r="M2712" s="39"/>
    </row>
    <row r="2713" spans="1:13" ht="45" x14ac:dyDescent="0.2">
      <c r="A2713" s="875"/>
      <c r="B2713" s="1566"/>
      <c r="C2713" s="611" t="s">
        <v>8</v>
      </c>
      <c r="D2713" s="153" t="str">
        <f>D2718</f>
        <v>0,0</v>
      </c>
      <c r="E2713" s="153" t="str">
        <f>H2713</f>
        <v>0,0</v>
      </c>
      <c r="F2713" s="390">
        <v>0</v>
      </c>
      <c r="G2713" s="1562"/>
      <c r="H2713" s="81" t="str">
        <f>H2718</f>
        <v>0,0</v>
      </c>
      <c r="I2713" s="157"/>
      <c r="J2713" s="39"/>
      <c r="K2713" s="39"/>
      <c r="L2713" s="39"/>
      <c r="M2713" s="39"/>
    </row>
    <row r="2714" spans="1:13" ht="45" x14ac:dyDescent="0.2">
      <c r="A2714" s="875"/>
      <c r="B2714" s="1566"/>
      <c r="C2714" s="612" t="s">
        <v>2</v>
      </c>
      <c r="D2714" s="153">
        <f>D2719</f>
        <v>404.9</v>
      </c>
      <c r="E2714" s="153">
        <f>H2714</f>
        <v>404.9</v>
      </c>
      <c r="F2714" s="390">
        <f t="shared" si="316"/>
        <v>100</v>
      </c>
      <c r="G2714" s="1562"/>
      <c r="H2714" s="81">
        <f>H2719</f>
        <v>404.9</v>
      </c>
      <c r="I2714" s="157"/>
      <c r="J2714" s="39"/>
      <c r="K2714" s="39"/>
      <c r="L2714" s="39"/>
      <c r="M2714" s="39"/>
    </row>
    <row r="2715" spans="1:13" ht="45" x14ac:dyDescent="0.2">
      <c r="A2715" s="875"/>
      <c r="B2715" s="1566"/>
      <c r="C2715" s="613" t="s">
        <v>3</v>
      </c>
      <c r="D2715" s="153">
        <f>D2720</f>
        <v>21.3</v>
      </c>
      <c r="E2715" s="153">
        <f>H2715</f>
        <v>21.3</v>
      </c>
      <c r="F2715" s="390">
        <f t="shared" si="316"/>
        <v>100</v>
      </c>
      <c r="G2715" s="1562"/>
      <c r="H2715" s="81">
        <f>H2720</f>
        <v>21.3</v>
      </c>
      <c r="I2715" s="157"/>
      <c r="J2715" s="39"/>
      <c r="K2715" s="39"/>
      <c r="L2715" s="39"/>
      <c r="M2715" s="39"/>
    </row>
    <row r="2716" spans="1:13" x14ac:dyDescent="0.2">
      <c r="A2716" s="875"/>
      <c r="B2716" s="1566"/>
      <c r="C2716" s="614" t="s">
        <v>97</v>
      </c>
      <c r="D2716" s="153" t="str">
        <f>D2721</f>
        <v>0,0</v>
      </c>
      <c r="E2716" s="153" t="s">
        <v>551</v>
      </c>
      <c r="F2716" s="390">
        <v>0</v>
      </c>
      <c r="G2716" s="1562"/>
      <c r="H2716" s="81" t="str">
        <f>H2721</f>
        <v>0,0</v>
      </c>
      <c r="I2716" s="157"/>
      <c r="J2716" s="39"/>
      <c r="K2716" s="39"/>
      <c r="L2716" s="39"/>
      <c r="M2716" s="39"/>
    </row>
    <row r="2717" spans="1:13" ht="15" customHeight="1" x14ac:dyDescent="0.2">
      <c r="A2717" s="875" t="s">
        <v>905</v>
      </c>
      <c r="B2717" s="1561" t="s">
        <v>906</v>
      </c>
      <c r="C2717" s="610" t="s">
        <v>267</v>
      </c>
      <c r="D2717" s="153">
        <f>SUM(D2718:D2721)</f>
        <v>426.2</v>
      </c>
      <c r="E2717" s="153">
        <f>SUM(E2718:E2721)</f>
        <v>426.2</v>
      </c>
      <c r="F2717" s="390">
        <f t="shared" si="316"/>
        <v>100</v>
      </c>
      <c r="G2717" s="1562"/>
      <c r="H2717" s="81">
        <f>SUM(H2718:H2721)</f>
        <v>426.2</v>
      </c>
      <c r="I2717" s="157"/>
      <c r="J2717" s="39"/>
      <c r="K2717" s="39"/>
      <c r="L2717" s="39"/>
      <c r="M2717" s="39"/>
    </row>
    <row r="2718" spans="1:13" ht="45" x14ac:dyDescent="0.2">
      <c r="A2718" s="875"/>
      <c r="B2718" s="1561"/>
      <c r="C2718" s="611" t="s">
        <v>8</v>
      </c>
      <c r="D2718" s="153" t="str">
        <f>D2723</f>
        <v>0,0</v>
      </c>
      <c r="E2718" s="153" t="str">
        <f>H2718</f>
        <v>0,0</v>
      </c>
      <c r="F2718" s="390">
        <v>0</v>
      </c>
      <c r="G2718" s="1562"/>
      <c r="H2718" s="81" t="str">
        <f>H2723</f>
        <v>0,0</v>
      </c>
      <c r="I2718" s="1323"/>
      <c r="J2718" s="39"/>
      <c r="K2718" s="39"/>
      <c r="L2718" s="39"/>
      <c r="M2718" s="39"/>
    </row>
    <row r="2719" spans="1:13" ht="45" x14ac:dyDescent="0.2">
      <c r="A2719" s="875"/>
      <c r="B2719" s="1561"/>
      <c r="C2719" s="612" t="s">
        <v>2</v>
      </c>
      <c r="D2719" s="153">
        <f>D2724</f>
        <v>404.9</v>
      </c>
      <c r="E2719" s="153">
        <f>H2719</f>
        <v>404.9</v>
      </c>
      <c r="F2719" s="390">
        <f t="shared" si="316"/>
        <v>100</v>
      </c>
      <c r="G2719" s="1562"/>
      <c r="H2719" s="81">
        <f>H2724</f>
        <v>404.9</v>
      </c>
      <c r="I2719" s="1324"/>
      <c r="J2719" s="39"/>
      <c r="K2719" s="39"/>
      <c r="L2719" s="39"/>
      <c r="M2719" s="39"/>
    </row>
    <row r="2720" spans="1:13" ht="45" x14ac:dyDescent="0.2">
      <c r="A2720" s="875"/>
      <c r="B2720" s="1561"/>
      <c r="C2720" s="613" t="s">
        <v>3</v>
      </c>
      <c r="D2720" s="153">
        <f>D2725</f>
        <v>21.3</v>
      </c>
      <c r="E2720" s="153">
        <f>H2720</f>
        <v>21.3</v>
      </c>
      <c r="F2720" s="390">
        <f t="shared" si="316"/>
        <v>100</v>
      </c>
      <c r="G2720" s="1562"/>
      <c r="H2720" s="81">
        <f>H2725</f>
        <v>21.3</v>
      </c>
      <c r="I2720" s="1325"/>
      <c r="J2720" s="39"/>
      <c r="K2720" s="39"/>
      <c r="L2720" s="39"/>
      <c r="M2720" s="39"/>
    </row>
    <row r="2721" spans="1:13" ht="23.25" customHeight="1" x14ac:dyDescent="0.2">
      <c r="A2721" s="875"/>
      <c r="B2721" s="1561"/>
      <c r="C2721" s="614" t="s">
        <v>97</v>
      </c>
      <c r="D2721" s="153" t="str">
        <f>D2726</f>
        <v>0,0</v>
      </c>
      <c r="E2721" s="153" t="str">
        <f>H2721</f>
        <v>0,0</v>
      </c>
      <c r="F2721" s="390" t="s">
        <v>551</v>
      </c>
      <c r="G2721" s="1562"/>
      <c r="H2721" s="81" t="str">
        <f>H2726</f>
        <v>0,0</v>
      </c>
      <c r="I2721" s="157"/>
      <c r="J2721" s="39"/>
      <c r="K2721" s="39"/>
      <c r="L2721" s="39"/>
      <c r="M2721" s="39"/>
    </row>
    <row r="2722" spans="1:13" ht="15" customHeight="1" x14ac:dyDescent="0.2">
      <c r="A2722" s="875" t="s">
        <v>907</v>
      </c>
      <c r="B2722" s="1561" t="s">
        <v>908</v>
      </c>
      <c r="C2722" s="610" t="s">
        <v>267</v>
      </c>
      <c r="D2722" s="153">
        <f>SUM(D2723:D2726)</f>
        <v>426.2</v>
      </c>
      <c r="E2722" s="153">
        <f>SUM(E2723:E2726)</f>
        <v>426.2</v>
      </c>
      <c r="F2722" s="390">
        <f>E2722/D2722*100</f>
        <v>100</v>
      </c>
      <c r="G2722" s="1563" t="s">
        <v>1625</v>
      </c>
      <c r="H2722" s="81">
        <f>SUM(H2723:H2726)</f>
        <v>426.2</v>
      </c>
      <c r="I2722" s="1046" t="s">
        <v>1211</v>
      </c>
      <c r="J2722" s="39"/>
      <c r="K2722" s="39"/>
      <c r="L2722" s="39"/>
      <c r="M2722" s="39"/>
    </row>
    <row r="2723" spans="1:13" ht="45" x14ac:dyDescent="0.2">
      <c r="A2723" s="875"/>
      <c r="B2723" s="1561"/>
      <c r="C2723" s="611" t="s">
        <v>8</v>
      </c>
      <c r="D2723" s="153" t="s">
        <v>551</v>
      </c>
      <c r="E2723" s="153" t="str">
        <f>H2723</f>
        <v>0,0</v>
      </c>
      <c r="F2723" s="390">
        <v>0</v>
      </c>
      <c r="G2723" s="1564"/>
      <c r="H2723" s="81" t="s">
        <v>551</v>
      </c>
      <c r="I2723" s="1047"/>
      <c r="J2723" s="39"/>
      <c r="K2723" s="39"/>
      <c r="L2723" s="39"/>
      <c r="M2723" s="39"/>
    </row>
    <row r="2724" spans="1:13" ht="45" x14ac:dyDescent="0.2">
      <c r="A2724" s="875"/>
      <c r="B2724" s="1561"/>
      <c r="C2724" s="612" t="s">
        <v>2</v>
      </c>
      <c r="D2724" s="153">
        <v>404.9</v>
      </c>
      <c r="E2724" s="153">
        <v>404.9</v>
      </c>
      <c r="F2724" s="390">
        <f>E2724/D2724*100</f>
        <v>100</v>
      </c>
      <c r="G2724" s="1564"/>
      <c r="H2724" s="81">
        <v>404.9</v>
      </c>
      <c r="I2724" s="1047"/>
      <c r="J2724" s="39"/>
      <c r="K2724" s="39"/>
      <c r="L2724" s="39"/>
      <c r="M2724" s="39"/>
    </row>
    <row r="2725" spans="1:13" ht="45" x14ac:dyDescent="0.2">
      <c r="A2725" s="875"/>
      <c r="B2725" s="1561"/>
      <c r="C2725" s="613" t="s">
        <v>3</v>
      </c>
      <c r="D2725" s="153">
        <v>21.3</v>
      </c>
      <c r="E2725" s="153">
        <f>H2725</f>
        <v>21.3</v>
      </c>
      <c r="F2725" s="390">
        <f>E2725/D2725*100</f>
        <v>100</v>
      </c>
      <c r="G2725" s="1564"/>
      <c r="H2725" s="81">
        <v>21.3</v>
      </c>
      <c r="I2725" s="1047"/>
      <c r="J2725" s="39"/>
      <c r="K2725" s="39"/>
      <c r="L2725" s="39"/>
      <c r="M2725" s="39"/>
    </row>
    <row r="2726" spans="1:13" ht="29.25" customHeight="1" x14ac:dyDescent="0.2">
      <c r="A2726" s="875"/>
      <c r="B2726" s="1561"/>
      <c r="C2726" s="614" t="s">
        <v>97</v>
      </c>
      <c r="D2726" s="153" t="s">
        <v>551</v>
      </c>
      <c r="E2726" s="153" t="str">
        <f>H2726</f>
        <v>0,0</v>
      </c>
      <c r="F2726" s="390">
        <v>0</v>
      </c>
      <c r="G2726" s="1565"/>
      <c r="H2726" s="81" t="s">
        <v>551</v>
      </c>
      <c r="I2726" s="1048"/>
      <c r="J2726" s="39"/>
      <c r="K2726" s="39"/>
      <c r="L2726" s="39"/>
      <c r="M2726" s="39"/>
    </row>
    <row r="2727" spans="1:13" ht="33" customHeight="1" x14ac:dyDescent="0.2">
      <c r="A2727" s="1393" t="s">
        <v>1262</v>
      </c>
      <c r="B2727" s="890"/>
      <c r="C2727" s="890"/>
      <c r="D2727" s="890"/>
      <c r="E2727" s="890"/>
      <c r="F2727" s="890"/>
      <c r="G2727" s="890"/>
      <c r="H2727" s="890"/>
      <c r="I2727" s="891"/>
      <c r="J2727" s="39"/>
      <c r="K2727" s="39"/>
      <c r="L2727" s="39"/>
      <c r="M2727" s="39"/>
    </row>
    <row r="2728" spans="1:13" ht="15" customHeight="1" x14ac:dyDescent="0.2">
      <c r="A2728" s="691"/>
      <c r="B2728" s="977" t="s">
        <v>54</v>
      </c>
      <c r="C2728" s="26" t="s">
        <v>1</v>
      </c>
      <c r="D2728" s="391">
        <f>D2729+D2730</f>
        <v>116850.2</v>
      </c>
      <c r="E2728" s="391">
        <f>E2729+E2730</f>
        <v>102585.8</v>
      </c>
      <c r="F2728" s="392">
        <f>E2728/D2728*100</f>
        <v>87.792575451304316</v>
      </c>
      <c r="G2728" s="393"/>
      <c r="H2728" s="391">
        <f>H2729+H2730</f>
        <v>114093.1</v>
      </c>
      <c r="I2728" s="156"/>
      <c r="J2728" s="39"/>
      <c r="K2728" s="39"/>
      <c r="L2728" s="39"/>
      <c r="M2728" s="39"/>
    </row>
    <row r="2729" spans="1:13" ht="75" customHeight="1" x14ac:dyDescent="0.2">
      <c r="A2729" s="692"/>
      <c r="B2729" s="978"/>
      <c r="C2729" s="250" t="s">
        <v>2</v>
      </c>
      <c r="D2729" s="391">
        <f>D2731</f>
        <v>9508</v>
      </c>
      <c r="E2729" s="391">
        <f>E2731</f>
        <v>0</v>
      </c>
      <c r="F2729" s="392">
        <v>0</v>
      </c>
      <c r="G2729" s="393"/>
      <c r="H2729" s="457">
        <f>H2731</f>
        <v>8258</v>
      </c>
      <c r="I2729" s="156"/>
      <c r="J2729" s="39"/>
      <c r="K2729" s="39"/>
      <c r="L2729" s="39"/>
      <c r="M2729" s="39"/>
    </row>
    <row r="2730" spans="1:13" ht="60" customHeight="1" x14ac:dyDescent="0.2">
      <c r="A2730" s="697"/>
      <c r="B2730" s="979"/>
      <c r="C2730" s="250" t="s">
        <v>3</v>
      </c>
      <c r="D2730" s="391">
        <f>D2732</f>
        <v>107342.2</v>
      </c>
      <c r="E2730" s="391">
        <f>E2732</f>
        <v>102585.8</v>
      </c>
      <c r="F2730" s="392">
        <f>E2730/D2730*100</f>
        <v>95.568937472867148</v>
      </c>
      <c r="G2730" s="393"/>
      <c r="H2730" s="391">
        <f>H2732</f>
        <v>105835.1</v>
      </c>
      <c r="I2730" s="156"/>
      <c r="J2730" s="39"/>
      <c r="K2730" s="39"/>
      <c r="L2730" s="39"/>
      <c r="M2730" s="39"/>
    </row>
    <row r="2731" spans="1:13" ht="67.5" customHeight="1" x14ac:dyDescent="0.2">
      <c r="A2731" s="873" t="s">
        <v>599</v>
      </c>
      <c r="B2731" s="1559" t="s">
        <v>600</v>
      </c>
      <c r="C2731" s="250" t="s">
        <v>2</v>
      </c>
      <c r="D2731" s="391">
        <f>D2733+D2736+D2746</f>
        <v>9508</v>
      </c>
      <c r="E2731" s="391">
        <f>E2733+E2736+E2746</f>
        <v>0</v>
      </c>
      <c r="F2731" s="392">
        <f>E2731/D2731*100</f>
        <v>0</v>
      </c>
      <c r="G2731" s="393"/>
      <c r="H2731" s="391">
        <f>H2733+H2736+H2746</f>
        <v>8258</v>
      </c>
      <c r="I2731" s="191"/>
      <c r="J2731" s="39"/>
      <c r="K2731" s="39"/>
      <c r="L2731" s="39"/>
      <c r="M2731" s="39"/>
    </row>
    <row r="2732" spans="1:13" ht="186" customHeight="1" x14ac:dyDescent="0.2">
      <c r="A2732" s="874"/>
      <c r="B2732" s="1560"/>
      <c r="C2732" s="26" t="s">
        <v>601</v>
      </c>
      <c r="D2732" s="391">
        <f>D2733+D2737+D2747</f>
        <v>107342.2</v>
      </c>
      <c r="E2732" s="391">
        <f>E2733+E2737+E2747</f>
        <v>102585.8</v>
      </c>
      <c r="F2732" s="392">
        <f>E2732/D2732*100</f>
        <v>95.568937472867148</v>
      </c>
      <c r="G2732" s="393"/>
      <c r="H2732" s="391">
        <f>H2733+H2737+H2747</f>
        <v>105835.1</v>
      </c>
      <c r="I2732" s="191"/>
      <c r="J2732" s="39"/>
      <c r="K2732" s="39"/>
      <c r="L2732" s="39"/>
      <c r="M2732" s="39"/>
    </row>
    <row r="2733" spans="1:13" ht="153.75" customHeight="1" x14ac:dyDescent="0.2">
      <c r="A2733" s="699" t="s">
        <v>338</v>
      </c>
      <c r="B2733" s="693" t="s">
        <v>602</v>
      </c>
      <c r="C2733" s="615" t="s">
        <v>3</v>
      </c>
      <c r="D2733" s="394" t="s">
        <v>551</v>
      </c>
      <c r="E2733" s="394" t="s">
        <v>551</v>
      </c>
      <c r="F2733" s="395" t="s">
        <v>551</v>
      </c>
      <c r="G2733" s="396" t="s">
        <v>603</v>
      </c>
      <c r="H2733" s="397">
        <v>0</v>
      </c>
      <c r="I2733" s="156"/>
      <c r="J2733" s="39"/>
      <c r="K2733" s="39"/>
      <c r="L2733" s="39"/>
      <c r="M2733" s="39"/>
    </row>
    <row r="2734" spans="1:13" ht="155.25" customHeight="1" x14ac:dyDescent="0.2">
      <c r="A2734" s="699" t="s">
        <v>67</v>
      </c>
      <c r="B2734" s="27" t="s">
        <v>604</v>
      </c>
      <c r="C2734" s="615" t="s">
        <v>601</v>
      </c>
      <c r="D2734" s="394" t="s">
        <v>551</v>
      </c>
      <c r="E2734" s="394" t="s">
        <v>551</v>
      </c>
      <c r="F2734" s="395" t="s">
        <v>551</v>
      </c>
      <c r="G2734" s="396" t="s">
        <v>605</v>
      </c>
      <c r="H2734" s="397" t="s">
        <v>551</v>
      </c>
      <c r="I2734" s="156"/>
      <c r="J2734" s="39"/>
      <c r="K2734" s="39"/>
      <c r="L2734" s="39"/>
      <c r="M2734" s="39"/>
    </row>
    <row r="2735" spans="1:13" ht="120.75" customHeight="1" x14ac:dyDescent="0.2">
      <c r="A2735" s="699" t="s">
        <v>341</v>
      </c>
      <c r="B2735" s="727" t="s">
        <v>606</v>
      </c>
      <c r="C2735" s="615" t="s">
        <v>601</v>
      </c>
      <c r="D2735" s="394" t="s">
        <v>551</v>
      </c>
      <c r="E2735" s="394" t="s">
        <v>551</v>
      </c>
      <c r="F2735" s="395" t="s">
        <v>551</v>
      </c>
      <c r="G2735" s="396" t="s">
        <v>607</v>
      </c>
      <c r="H2735" s="397" t="s">
        <v>551</v>
      </c>
      <c r="I2735" s="156"/>
      <c r="J2735" s="39"/>
      <c r="K2735" s="39"/>
      <c r="L2735" s="39"/>
      <c r="M2735" s="39"/>
    </row>
    <row r="2736" spans="1:13" ht="45" x14ac:dyDescent="0.2">
      <c r="A2736" s="873" t="s">
        <v>608</v>
      </c>
      <c r="B2736" s="958" t="s">
        <v>1293</v>
      </c>
      <c r="C2736" s="615" t="s">
        <v>2</v>
      </c>
      <c r="D2736" s="394">
        <f>D2738+D2740+D2742+D2744</f>
        <v>8258</v>
      </c>
      <c r="E2736" s="394">
        <f>E2738+E2740+E2742+E2744</f>
        <v>0</v>
      </c>
      <c r="F2736" s="395">
        <f t="shared" ref="F2736:F2737" si="317">E2736/D2736*100</f>
        <v>0</v>
      </c>
      <c r="G2736" s="686"/>
      <c r="H2736" s="394">
        <f>SUM(H2738+H2740+H2742+H2744)</f>
        <v>8258</v>
      </c>
      <c r="I2736" s="156"/>
      <c r="J2736" s="39"/>
      <c r="K2736" s="39"/>
      <c r="L2736" s="39"/>
      <c r="M2736" s="39"/>
    </row>
    <row r="2737" spans="1:13" ht="45" x14ac:dyDescent="0.2">
      <c r="A2737" s="879"/>
      <c r="B2737" s="887"/>
      <c r="C2737" s="615" t="s">
        <v>3</v>
      </c>
      <c r="D2737" s="394">
        <f>SUM(D2739+D2741+D2743+D2745)</f>
        <v>106627.2</v>
      </c>
      <c r="E2737" s="394">
        <f>SUM(E2739+E2741+E2743+E2745)</f>
        <v>102585.8</v>
      </c>
      <c r="F2737" s="395">
        <f t="shared" si="317"/>
        <v>96.209785120494587</v>
      </c>
      <c r="G2737" s="686"/>
      <c r="H2737" s="397">
        <f>H2739+H2741+H2743+H2745</f>
        <v>105835.1</v>
      </c>
      <c r="I2737" s="156"/>
      <c r="J2737" s="39"/>
      <c r="K2737" s="39"/>
      <c r="L2737" s="39"/>
      <c r="M2737" s="39"/>
    </row>
    <row r="2738" spans="1:13" ht="154.5" customHeight="1" x14ac:dyDescent="0.2">
      <c r="A2738" s="873" t="s">
        <v>145</v>
      </c>
      <c r="B2738" s="980" t="s">
        <v>609</v>
      </c>
      <c r="C2738" s="615" t="s">
        <v>2</v>
      </c>
      <c r="D2738" s="394">
        <v>8258</v>
      </c>
      <c r="E2738" s="394">
        <v>0</v>
      </c>
      <c r="F2738" s="395">
        <v>0</v>
      </c>
      <c r="G2738" s="686"/>
      <c r="H2738" s="397">
        <v>8258</v>
      </c>
      <c r="I2738" s="739" t="s">
        <v>1717</v>
      </c>
      <c r="J2738" s="39"/>
      <c r="K2738" s="39"/>
      <c r="L2738" s="39"/>
      <c r="M2738" s="39"/>
    </row>
    <row r="2739" spans="1:13" ht="78" customHeight="1" x14ac:dyDescent="0.2">
      <c r="A2739" s="879"/>
      <c r="B2739" s="887"/>
      <c r="C2739" s="615" t="s">
        <v>601</v>
      </c>
      <c r="D2739" s="394">
        <v>75096</v>
      </c>
      <c r="E2739" s="397">
        <v>73721</v>
      </c>
      <c r="F2739" s="395">
        <f>E2739/D2739*100</f>
        <v>98.169010333439871</v>
      </c>
      <c r="G2739" s="686" t="s">
        <v>610</v>
      </c>
      <c r="H2739" s="397">
        <v>75096</v>
      </c>
      <c r="I2739" s="156" t="s">
        <v>1211</v>
      </c>
      <c r="J2739" s="39"/>
      <c r="K2739" s="39"/>
      <c r="L2739" s="39"/>
      <c r="M2739" s="39"/>
    </row>
    <row r="2740" spans="1:13" ht="52.5" customHeight="1" x14ac:dyDescent="0.2">
      <c r="A2740" s="873" t="s">
        <v>167</v>
      </c>
      <c r="B2740" s="958" t="s">
        <v>611</v>
      </c>
      <c r="C2740" s="615" t="s">
        <v>2</v>
      </c>
      <c r="D2740" s="394">
        <v>0</v>
      </c>
      <c r="E2740" s="394">
        <v>0</v>
      </c>
      <c r="F2740" s="395">
        <v>0</v>
      </c>
      <c r="G2740" s="686"/>
      <c r="H2740" s="397">
        <v>0</v>
      </c>
      <c r="I2740" s="488"/>
      <c r="J2740" s="39"/>
      <c r="K2740" s="39"/>
      <c r="L2740" s="39"/>
      <c r="M2740" s="39"/>
    </row>
    <row r="2741" spans="1:13" ht="145.5" customHeight="1" x14ac:dyDescent="0.2">
      <c r="A2741" s="879"/>
      <c r="B2741" s="887"/>
      <c r="C2741" s="615" t="s">
        <v>601</v>
      </c>
      <c r="D2741" s="394">
        <v>11686.9</v>
      </c>
      <c r="E2741" s="397">
        <v>9170.5</v>
      </c>
      <c r="F2741" s="395">
        <f>E2741/D2741*100</f>
        <v>78.468199436976448</v>
      </c>
      <c r="G2741" s="686" t="s">
        <v>612</v>
      </c>
      <c r="H2741" s="397">
        <v>11044.8</v>
      </c>
      <c r="I2741" s="723" t="s">
        <v>1626</v>
      </c>
      <c r="J2741" s="39"/>
      <c r="K2741" s="39"/>
      <c r="L2741" s="39"/>
      <c r="M2741" s="39"/>
    </row>
    <row r="2742" spans="1:13" ht="54.75" customHeight="1" x14ac:dyDescent="0.2">
      <c r="A2742" s="878" t="s">
        <v>169</v>
      </c>
      <c r="B2742" s="886" t="s">
        <v>613</v>
      </c>
      <c r="C2742" s="615" t="s">
        <v>2</v>
      </c>
      <c r="D2742" s="394">
        <v>0</v>
      </c>
      <c r="E2742" s="394">
        <v>0</v>
      </c>
      <c r="F2742" s="395">
        <v>0</v>
      </c>
      <c r="G2742" s="686"/>
      <c r="H2742" s="394">
        <v>0</v>
      </c>
      <c r="I2742" s="156"/>
      <c r="J2742" s="39"/>
      <c r="K2742" s="39"/>
      <c r="L2742" s="39"/>
      <c r="M2742" s="39"/>
    </row>
    <row r="2743" spans="1:13" ht="115.5" customHeight="1" x14ac:dyDescent="0.2">
      <c r="A2743" s="879"/>
      <c r="B2743" s="887"/>
      <c r="C2743" s="615" t="s">
        <v>601</v>
      </c>
      <c r="D2743" s="394">
        <v>800</v>
      </c>
      <c r="E2743" s="394">
        <v>650</v>
      </c>
      <c r="F2743" s="395">
        <f>E2743/D2743*100</f>
        <v>81.25</v>
      </c>
      <c r="G2743" s="686" t="s">
        <v>1627</v>
      </c>
      <c r="H2743" s="394">
        <v>650</v>
      </c>
      <c r="I2743" s="723" t="s">
        <v>1626</v>
      </c>
      <c r="J2743" s="39"/>
      <c r="K2743" s="39"/>
      <c r="L2743" s="39"/>
      <c r="M2743" s="39"/>
    </row>
    <row r="2744" spans="1:13" ht="53.25" customHeight="1" x14ac:dyDescent="0.2">
      <c r="A2744" s="878" t="s">
        <v>170</v>
      </c>
      <c r="B2744" s="1557" t="s">
        <v>909</v>
      </c>
      <c r="C2744" s="615" t="s">
        <v>2</v>
      </c>
      <c r="D2744" s="394">
        <v>0</v>
      </c>
      <c r="E2744" s="394">
        <v>0</v>
      </c>
      <c r="F2744" s="395">
        <v>0</v>
      </c>
      <c r="G2744" s="686"/>
      <c r="H2744" s="394">
        <v>0</v>
      </c>
      <c r="I2744" s="156"/>
      <c r="J2744" s="39"/>
      <c r="K2744" s="39"/>
      <c r="L2744" s="39"/>
      <c r="M2744" s="39"/>
    </row>
    <row r="2745" spans="1:13" ht="92.25" customHeight="1" x14ac:dyDescent="0.2">
      <c r="A2745" s="879"/>
      <c r="B2745" s="1558"/>
      <c r="C2745" s="615" t="s">
        <v>601</v>
      </c>
      <c r="D2745" s="394">
        <v>19044.3</v>
      </c>
      <c r="E2745" s="394">
        <v>19044.3</v>
      </c>
      <c r="F2745" s="395">
        <f>E2745/D2745*100</f>
        <v>100</v>
      </c>
      <c r="G2745" s="686" t="s">
        <v>1628</v>
      </c>
      <c r="H2745" s="394">
        <v>19044.3</v>
      </c>
      <c r="I2745" s="156" t="s">
        <v>1211</v>
      </c>
      <c r="J2745" s="39"/>
      <c r="K2745" s="39"/>
      <c r="L2745" s="39"/>
      <c r="M2745" s="39"/>
    </row>
    <row r="2746" spans="1:13" ht="53.25" customHeight="1" x14ac:dyDescent="0.2">
      <c r="A2746" s="1557" t="s">
        <v>567</v>
      </c>
      <c r="B2746" s="1557" t="s">
        <v>1471</v>
      </c>
      <c r="C2746" s="555" t="s">
        <v>2</v>
      </c>
      <c r="D2746" s="394">
        <f>D2748+D2750</f>
        <v>1250</v>
      </c>
      <c r="E2746" s="394">
        <f>E2748+E2750</f>
        <v>0</v>
      </c>
      <c r="F2746" s="394">
        <v>0</v>
      </c>
      <c r="G2746" s="394"/>
      <c r="H2746" s="394">
        <f>H2748+H2750</f>
        <v>0</v>
      </c>
      <c r="I2746" s="394"/>
      <c r="J2746" s="39"/>
      <c r="K2746" s="39"/>
      <c r="L2746" s="39"/>
      <c r="M2746" s="39"/>
    </row>
    <row r="2747" spans="1:13" ht="48.75" customHeight="1" x14ac:dyDescent="0.2">
      <c r="A2747" s="1558"/>
      <c r="B2747" s="1558"/>
      <c r="C2747" s="555" t="s">
        <v>601</v>
      </c>
      <c r="D2747" s="394">
        <f>D2749+D2751</f>
        <v>715</v>
      </c>
      <c r="E2747" s="394">
        <f>E2749+E2751</f>
        <v>0</v>
      </c>
      <c r="F2747" s="394">
        <f>E2747/D2747*100</f>
        <v>0</v>
      </c>
      <c r="G2747" s="394"/>
      <c r="H2747" s="394">
        <f>H2749+H2751</f>
        <v>0</v>
      </c>
      <c r="I2747" s="394"/>
      <c r="J2747" s="39"/>
      <c r="K2747" s="39"/>
      <c r="L2747" s="39"/>
      <c r="M2747" s="39"/>
    </row>
    <row r="2748" spans="1:13" ht="45" customHeight="1" x14ac:dyDescent="0.2">
      <c r="A2748" s="1557" t="s">
        <v>470</v>
      </c>
      <c r="B2748" s="1557" t="s">
        <v>1472</v>
      </c>
      <c r="C2748" s="555" t="s">
        <v>2</v>
      </c>
      <c r="D2748" s="394">
        <v>1250</v>
      </c>
      <c r="E2748" s="394">
        <v>0</v>
      </c>
      <c r="F2748" s="394">
        <v>0</v>
      </c>
      <c r="G2748" s="1555" t="s">
        <v>1629</v>
      </c>
      <c r="H2748" s="394">
        <v>0</v>
      </c>
      <c r="I2748" s="394"/>
      <c r="J2748" s="39"/>
      <c r="K2748" s="39"/>
      <c r="L2748" s="39"/>
      <c r="M2748" s="39"/>
    </row>
    <row r="2749" spans="1:13" ht="87" customHeight="1" x14ac:dyDescent="0.2">
      <c r="A2749" s="1558"/>
      <c r="B2749" s="1558"/>
      <c r="C2749" s="555" t="s">
        <v>601</v>
      </c>
      <c r="D2749" s="394">
        <v>715</v>
      </c>
      <c r="E2749" s="394">
        <v>0</v>
      </c>
      <c r="F2749" s="394">
        <f>E2749/D2749*100</f>
        <v>0</v>
      </c>
      <c r="G2749" s="1556"/>
      <c r="H2749" s="394">
        <v>0</v>
      </c>
      <c r="I2749" s="394"/>
      <c r="J2749" s="39"/>
      <c r="K2749" s="39"/>
      <c r="L2749" s="39"/>
      <c r="M2749" s="39"/>
    </row>
    <row r="2750" spans="1:13" ht="42.75" customHeight="1" x14ac:dyDescent="0.2">
      <c r="A2750" s="1557" t="s">
        <v>684</v>
      </c>
      <c r="B2750" s="1557" t="s">
        <v>1473</v>
      </c>
      <c r="C2750" s="555" t="s">
        <v>2</v>
      </c>
      <c r="D2750" s="394">
        <v>0</v>
      </c>
      <c r="E2750" s="394">
        <v>0</v>
      </c>
      <c r="F2750" s="394">
        <v>0</v>
      </c>
      <c r="G2750" s="394"/>
      <c r="H2750" s="394">
        <v>0</v>
      </c>
      <c r="I2750" s="394"/>
      <c r="J2750" s="39"/>
      <c r="K2750" s="39"/>
      <c r="L2750" s="39"/>
      <c r="M2750" s="39"/>
    </row>
    <row r="2751" spans="1:13" ht="161.25" customHeight="1" x14ac:dyDescent="0.2">
      <c r="A2751" s="1558"/>
      <c r="B2751" s="1558"/>
      <c r="C2751" s="555" t="s">
        <v>601</v>
      </c>
      <c r="D2751" s="394">
        <v>0</v>
      </c>
      <c r="E2751" s="394">
        <v>0</v>
      </c>
      <c r="F2751" s="394">
        <v>0</v>
      </c>
      <c r="G2751" s="394"/>
      <c r="H2751" s="394">
        <v>0</v>
      </c>
      <c r="I2751" s="394"/>
      <c r="J2751" s="39"/>
      <c r="K2751" s="39"/>
      <c r="L2751" s="39"/>
      <c r="M2751" s="39"/>
    </row>
    <row r="2752" spans="1:13" ht="29.25" customHeight="1" x14ac:dyDescent="0.2">
      <c r="A2752" s="889" t="s">
        <v>1263</v>
      </c>
      <c r="B2752" s="890"/>
      <c r="C2752" s="890"/>
      <c r="D2752" s="890"/>
      <c r="E2752" s="890"/>
      <c r="F2752" s="890"/>
      <c r="G2752" s="890"/>
      <c r="H2752" s="890"/>
      <c r="I2752" s="891"/>
      <c r="J2752" s="39"/>
      <c r="K2752" s="39"/>
      <c r="L2752" s="39"/>
      <c r="M2752" s="39"/>
    </row>
    <row r="2753" spans="1:13" ht="36" customHeight="1" x14ac:dyDescent="0.2">
      <c r="A2753" s="691"/>
      <c r="B2753" s="941" t="s">
        <v>54</v>
      </c>
      <c r="C2753" s="26" t="s">
        <v>1</v>
      </c>
      <c r="D2753" s="391">
        <f>SUM(D2754)</f>
        <v>454</v>
      </c>
      <c r="E2753" s="391">
        <f>SUM(E2754)</f>
        <v>435.7</v>
      </c>
      <c r="F2753" s="392">
        <f>E2753/D2753*100</f>
        <v>95.969162995594715</v>
      </c>
      <c r="G2753" s="393"/>
      <c r="H2753" s="391">
        <f>SUM(H2754)</f>
        <v>435.7</v>
      </c>
      <c r="I2753" s="156"/>
      <c r="J2753" s="39"/>
      <c r="K2753" s="39"/>
      <c r="L2753" s="39"/>
      <c r="M2753" s="39"/>
    </row>
    <row r="2754" spans="1:13" ht="71.25" x14ac:dyDescent="0.2">
      <c r="A2754" s="692"/>
      <c r="B2754" s="942"/>
      <c r="C2754" s="26" t="s">
        <v>3</v>
      </c>
      <c r="D2754" s="391">
        <f>SUM(D2765)</f>
        <v>454</v>
      </c>
      <c r="E2754" s="391">
        <f>SUM(E2765)</f>
        <v>435.7</v>
      </c>
      <c r="F2754" s="392">
        <f>E2754/D2754*100</f>
        <v>95.969162995594715</v>
      </c>
      <c r="G2754" s="393"/>
      <c r="H2754" s="391">
        <f>SUM(H2765)</f>
        <v>435.7</v>
      </c>
      <c r="I2754" s="156"/>
      <c r="J2754" s="39"/>
      <c r="K2754" s="39"/>
      <c r="L2754" s="39"/>
      <c r="M2754" s="39"/>
    </row>
    <row r="2755" spans="1:13" ht="30" customHeight="1" x14ac:dyDescent="0.2">
      <c r="A2755" s="873">
        <v>1</v>
      </c>
      <c r="B2755" s="871" t="s">
        <v>614</v>
      </c>
      <c r="C2755" s="615" t="s">
        <v>1</v>
      </c>
      <c r="D2755" s="394" t="s">
        <v>552</v>
      </c>
      <c r="E2755" s="394" t="s">
        <v>552</v>
      </c>
      <c r="F2755" s="395" t="s">
        <v>552</v>
      </c>
      <c r="G2755" s="396"/>
      <c r="H2755" s="397" t="s">
        <v>552</v>
      </c>
      <c r="I2755" s="156"/>
      <c r="J2755" s="39"/>
      <c r="K2755" s="39"/>
      <c r="L2755" s="39"/>
      <c r="M2755" s="39"/>
    </row>
    <row r="2756" spans="1:13" ht="120.75" customHeight="1" x14ac:dyDescent="0.2">
      <c r="A2756" s="963"/>
      <c r="B2756" s="872"/>
      <c r="C2756" s="615" t="s">
        <v>3</v>
      </c>
      <c r="D2756" s="394" t="s">
        <v>552</v>
      </c>
      <c r="E2756" s="394" t="s">
        <v>552</v>
      </c>
      <c r="F2756" s="395" t="s">
        <v>552</v>
      </c>
      <c r="G2756" s="396"/>
      <c r="H2756" s="397" t="s">
        <v>552</v>
      </c>
      <c r="I2756" s="156"/>
      <c r="J2756" s="39"/>
      <c r="K2756" s="39"/>
      <c r="L2756" s="39"/>
      <c r="M2756" s="39"/>
    </row>
    <row r="2757" spans="1:13" ht="157.5" customHeight="1" x14ac:dyDescent="0.2">
      <c r="A2757" s="699" t="s">
        <v>67</v>
      </c>
      <c r="B2757" s="694" t="s">
        <v>615</v>
      </c>
      <c r="C2757" s="690" t="s">
        <v>3</v>
      </c>
      <c r="D2757" s="394" t="s">
        <v>552</v>
      </c>
      <c r="E2757" s="394" t="s">
        <v>552</v>
      </c>
      <c r="F2757" s="395" t="s">
        <v>552</v>
      </c>
      <c r="G2757" s="396"/>
      <c r="H2757" s="397" t="s">
        <v>552</v>
      </c>
      <c r="I2757" s="723" t="s">
        <v>616</v>
      </c>
      <c r="J2757" s="39"/>
      <c r="K2757" s="39"/>
      <c r="L2757" s="39"/>
      <c r="M2757" s="39"/>
    </row>
    <row r="2758" spans="1:13" ht="107.25" customHeight="1" x14ac:dyDescent="0.2">
      <c r="A2758" s="699" t="s">
        <v>341</v>
      </c>
      <c r="B2758" s="694" t="s">
        <v>617</v>
      </c>
      <c r="C2758" s="690" t="s">
        <v>3</v>
      </c>
      <c r="D2758" s="394" t="s">
        <v>552</v>
      </c>
      <c r="E2758" s="394" t="s">
        <v>552</v>
      </c>
      <c r="F2758" s="395" t="s">
        <v>552</v>
      </c>
      <c r="G2758" s="396"/>
      <c r="H2758" s="397" t="s">
        <v>552</v>
      </c>
      <c r="I2758" s="723" t="s">
        <v>618</v>
      </c>
      <c r="J2758" s="39"/>
      <c r="K2758" s="39"/>
      <c r="L2758" s="39"/>
      <c r="M2758" s="39"/>
    </row>
    <row r="2759" spans="1:13" ht="84" customHeight="1" x14ac:dyDescent="0.2">
      <c r="A2759" s="873">
        <v>2</v>
      </c>
      <c r="B2759" s="986" t="s">
        <v>619</v>
      </c>
      <c r="C2759" s="615" t="s">
        <v>1</v>
      </c>
      <c r="D2759" s="394" t="s">
        <v>552</v>
      </c>
      <c r="E2759" s="394" t="s">
        <v>552</v>
      </c>
      <c r="F2759" s="395" t="s">
        <v>552</v>
      </c>
      <c r="G2759" s="396"/>
      <c r="H2759" s="397" t="s">
        <v>552</v>
      </c>
      <c r="I2759" s="723"/>
      <c r="J2759" s="39"/>
      <c r="K2759" s="39"/>
      <c r="L2759" s="39"/>
      <c r="M2759" s="39"/>
    </row>
    <row r="2760" spans="1:13" ht="81.75" customHeight="1" x14ac:dyDescent="0.2">
      <c r="A2760" s="874"/>
      <c r="B2760" s="986"/>
      <c r="C2760" s="615" t="s">
        <v>3</v>
      </c>
      <c r="D2760" s="394" t="s">
        <v>552</v>
      </c>
      <c r="E2760" s="394" t="s">
        <v>552</v>
      </c>
      <c r="F2760" s="395" t="s">
        <v>552</v>
      </c>
      <c r="G2760" s="396"/>
      <c r="H2760" s="397" t="s">
        <v>552</v>
      </c>
      <c r="I2760" s="156"/>
      <c r="J2760" s="39"/>
      <c r="K2760" s="39"/>
      <c r="L2760" s="39"/>
      <c r="M2760" s="39"/>
    </row>
    <row r="2761" spans="1:13" ht="408.75" customHeight="1" x14ac:dyDescent="0.2">
      <c r="A2761" s="131" t="s">
        <v>351</v>
      </c>
      <c r="B2761" s="727" t="s">
        <v>620</v>
      </c>
      <c r="C2761" s="615" t="s">
        <v>3</v>
      </c>
      <c r="D2761" s="394" t="s">
        <v>552</v>
      </c>
      <c r="E2761" s="394" t="s">
        <v>552</v>
      </c>
      <c r="F2761" s="395" t="s">
        <v>552</v>
      </c>
      <c r="G2761" s="396"/>
      <c r="H2761" s="397" t="s">
        <v>552</v>
      </c>
      <c r="I2761" s="156"/>
      <c r="J2761" s="39"/>
      <c r="K2761" s="39"/>
      <c r="L2761" s="39"/>
      <c r="M2761" s="39"/>
    </row>
    <row r="2762" spans="1:13" ht="74.25" customHeight="1" x14ac:dyDescent="0.2">
      <c r="A2762" s="873">
        <v>3</v>
      </c>
      <c r="B2762" s="986" t="s">
        <v>621</v>
      </c>
      <c r="C2762" s="615" t="s">
        <v>1</v>
      </c>
      <c r="D2762" s="394" t="s">
        <v>552</v>
      </c>
      <c r="E2762" s="394" t="s">
        <v>552</v>
      </c>
      <c r="F2762" s="395" t="s">
        <v>552</v>
      </c>
      <c r="G2762" s="396"/>
      <c r="H2762" s="397" t="s">
        <v>552</v>
      </c>
      <c r="I2762" s="723" t="s">
        <v>622</v>
      </c>
      <c r="J2762" s="39"/>
      <c r="K2762" s="39"/>
      <c r="L2762" s="39"/>
      <c r="M2762" s="39"/>
    </row>
    <row r="2763" spans="1:13" ht="90" customHeight="1" x14ac:dyDescent="0.2">
      <c r="A2763" s="874"/>
      <c r="B2763" s="986"/>
      <c r="C2763" s="615" t="s">
        <v>3</v>
      </c>
      <c r="D2763" s="394" t="s">
        <v>552</v>
      </c>
      <c r="E2763" s="394" t="s">
        <v>552</v>
      </c>
      <c r="F2763" s="395" t="s">
        <v>552</v>
      </c>
      <c r="G2763" s="396"/>
      <c r="H2763" s="397" t="s">
        <v>552</v>
      </c>
      <c r="I2763" s="156"/>
      <c r="J2763" s="39"/>
      <c r="K2763" s="39"/>
      <c r="L2763" s="39"/>
      <c r="M2763" s="39"/>
    </row>
    <row r="2764" spans="1:13" ht="189" customHeight="1" x14ac:dyDescent="0.2">
      <c r="A2764" s="699" t="s">
        <v>470</v>
      </c>
      <c r="B2764" s="727" t="s">
        <v>623</v>
      </c>
      <c r="C2764" s="615" t="s">
        <v>3</v>
      </c>
      <c r="D2764" s="394" t="s">
        <v>552</v>
      </c>
      <c r="E2764" s="394" t="s">
        <v>552</v>
      </c>
      <c r="F2764" s="395" t="s">
        <v>552</v>
      </c>
      <c r="G2764" s="396"/>
      <c r="H2764" s="397" t="s">
        <v>552</v>
      </c>
      <c r="I2764" s="723" t="s">
        <v>625</v>
      </c>
      <c r="J2764" s="39"/>
      <c r="K2764" s="39"/>
      <c r="L2764" s="39"/>
      <c r="M2764" s="39"/>
    </row>
    <row r="2765" spans="1:13" ht="34.5" customHeight="1" x14ac:dyDescent="0.2">
      <c r="A2765" s="873">
        <v>4</v>
      </c>
      <c r="B2765" s="986" t="s">
        <v>624</v>
      </c>
      <c r="C2765" s="615" t="s">
        <v>1</v>
      </c>
      <c r="D2765" s="213">
        <f>SUM(D2767)</f>
        <v>454</v>
      </c>
      <c r="E2765" s="213">
        <f>SUM(E2767)</f>
        <v>435.7</v>
      </c>
      <c r="F2765" s="395">
        <v>0</v>
      </c>
      <c r="G2765" s="724"/>
      <c r="H2765" s="213">
        <f>SUM(H2767)</f>
        <v>435.7</v>
      </c>
      <c r="I2765" s="723"/>
      <c r="J2765" s="39"/>
      <c r="K2765" s="39"/>
      <c r="L2765" s="39"/>
      <c r="M2765" s="39"/>
    </row>
    <row r="2766" spans="1:13" ht="77.25" customHeight="1" x14ac:dyDescent="0.2">
      <c r="A2766" s="874"/>
      <c r="B2766" s="986"/>
      <c r="C2766" s="615" t="s">
        <v>3</v>
      </c>
      <c r="D2766" s="213">
        <f>SUM(D2767)</f>
        <v>454</v>
      </c>
      <c r="E2766" s="213">
        <f>SUM(E2767)</f>
        <v>435.7</v>
      </c>
      <c r="F2766" s="395">
        <f>E2766/D2766*100</f>
        <v>95.969162995594715</v>
      </c>
      <c r="G2766" s="724"/>
      <c r="H2766" s="213">
        <f>SUM(H2767)</f>
        <v>435.7</v>
      </c>
      <c r="I2766" s="158"/>
      <c r="J2766" s="39"/>
      <c r="K2766" s="39"/>
      <c r="L2766" s="39"/>
      <c r="M2766" s="39"/>
    </row>
    <row r="2767" spans="1:13" ht="127.5" customHeight="1" x14ac:dyDescent="0.2">
      <c r="A2767" s="699" t="s">
        <v>575</v>
      </c>
      <c r="B2767" s="727" t="s">
        <v>626</v>
      </c>
      <c r="C2767" s="615" t="s">
        <v>3</v>
      </c>
      <c r="D2767" s="213">
        <v>454</v>
      </c>
      <c r="E2767" s="213">
        <v>435.7</v>
      </c>
      <c r="F2767" s="395">
        <f>E2767/D2767*100</f>
        <v>95.969162995594715</v>
      </c>
      <c r="G2767" s="724" t="s">
        <v>1630</v>
      </c>
      <c r="H2767" s="557">
        <v>435.7</v>
      </c>
      <c r="I2767" s="686" t="s">
        <v>1412</v>
      </c>
      <c r="J2767" s="39"/>
      <c r="K2767" s="39"/>
      <c r="L2767" s="39"/>
      <c r="M2767" s="39"/>
    </row>
    <row r="2768" spans="1:13" ht="79.5" customHeight="1" x14ac:dyDescent="0.2">
      <c r="A2768" s="699" t="s">
        <v>577</v>
      </c>
      <c r="B2768" s="727" t="s">
        <v>627</v>
      </c>
      <c r="C2768" s="615" t="s">
        <v>3</v>
      </c>
      <c r="D2768" s="213" t="s">
        <v>551</v>
      </c>
      <c r="E2768" s="213" t="s">
        <v>551</v>
      </c>
      <c r="F2768" s="254" t="s">
        <v>551</v>
      </c>
      <c r="G2768" s="695"/>
      <c r="H2768" s="557" t="s">
        <v>551</v>
      </c>
      <c r="I2768" s="489"/>
      <c r="J2768" s="39"/>
      <c r="K2768" s="39"/>
      <c r="L2768" s="39"/>
      <c r="M2768" s="39"/>
    </row>
    <row r="2769" spans="1:13" ht="21" customHeight="1" x14ac:dyDescent="0.2">
      <c r="A2769" s="889" t="s">
        <v>1264</v>
      </c>
      <c r="B2769" s="890"/>
      <c r="C2769" s="890"/>
      <c r="D2769" s="890"/>
      <c r="E2769" s="890"/>
      <c r="F2769" s="890"/>
      <c r="G2769" s="890"/>
      <c r="H2769" s="890"/>
      <c r="I2769" s="891"/>
      <c r="J2769" s="39"/>
      <c r="K2769" s="39"/>
      <c r="L2769" s="39"/>
      <c r="M2769" s="39"/>
    </row>
    <row r="2770" spans="1:13" ht="15" customHeight="1" x14ac:dyDescent="0.2">
      <c r="A2770" s="945"/>
      <c r="B2770" s="941" t="s">
        <v>54</v>
      </c>
      <c r="C2770" s="26" t="s">
        <v>1</v>
      </c>
      <c r="D2770" s="387">
        <f>D2772</f>
        <v>22240.9</v>
      </c>
      <c r="E2770" s="387">
        <f>E2772</f>
        <v>21662.7</v>
      </c>
      <c r="F2770" s="392">
        <f t="shared" ref="F2770:F2776" si="318">E2770/D2770*100</f>
        <v>97.400285060406716</v>
      </c>
      <c r="G2770" s="753"/>
      <c r="H2770" s="389">
        <f>SUM(H2771)</f>
        <v>21662.7</v>
      </c>
      <c r="I2770" s="156"/>
      <c r="J2770" s="39"/>
      <c r="K2770" s="39"/>
      <c r="L2770" s="39"/>
      <c r="M2770" s="39"/>
    </row>
    <row r="2771" spans="1:13" ht="72" customHeight="1" x14ac:dyDescent="0.2">
      <c r="A2771" s="946"/>
      <c r="B2771" s="942"/>
      <c r="C2771" s="26" t="s">
        <v>3</v>
      </c>
      <c r="D2771" s="387">
        <f>D2773</f>
        <v>22240.9</v>
      </c>
      <c r="E2771" s="387">
        <f>E2773</f>
        <v>21662.7</v>
      </c>
      <c r="F2771" s="392">
        <f t="shared" si="318"/>
        <v>97.400285060406716</v>
      </c>
      <c r="G2771" s="753"/>
      <c r="H2771" s="389">
        <f>SUM(H2772)</f>
        <v>21662.7</v>
      </c>
      <c r="I2771" s="156"/>
      <c r="J2771" s="39"/>
      <c r="K2771" s="39"/>
      <c r="L2771" s="39"/>
      <c r="M2771" s="39"/>
    </row>
    <row r="2772" spans="1:13" ht="43.5" customHeight="1" x14ac:dyDescent="0.2">
      <c r="A2772" s="945">
        <v>1</v>
      </c>
      <c r="B2772" s="986" t="s">
        <v>628</v>
      </c>
      <c r="C2772" s="615" t="s">
        <v>1</v>
      </c>
      <c r="D2772" s="213">
        <f>SUM(D2773)</f>
        <v>22240.9</v>
      </c>
      <c r="E2772" s="213">
        <f>SUM(E2773)</f>
        <v>21662.7</v>
      </c>
      <c r="F2772" s="395">
        <f t="shared" si="318"/>
        <v>97.400285060406716</v>
      </c>
      <c r="G2772" s="724"/>
      <c r="H2772" s="557">
        <f>SUM(H2774:H2776)</f>
        <v>21662.7</v>
      </c>
      <c r="I2772" s="156"/>
      <c r="J2772" s="39"/>
      <c r="K2772" s="39"/>
      <c r="L2772" s="39"/>
      <c r="M2772" s="39"/>
    </row>
    <row r="2773" spans="1:13" ht="96.75" customHeight="1" x14ac:dyDescent="0.2">
      <c r="A2773" s="985"/>
      <c r="B2773" s="986"/>
      <c r="C2773" s="617" t="s">
        <v>3</v>
      </c>
      <c r="D2773" s="213">
        <f>D2774+D2775+D2776</f>
        <v>22240.9</v>
      </c>
      <c r="E2773" s="213">
        <f>E2774+E2775+E2776</f>
        <v>21662.7</v>
      </c>
      <c r="F2773" s="395">
        <f t="shared" si="318"/>
        <v>97.400285060406716</v>
      </c>
      <c r="G2773" s="724"/>
      <c r="H2773" s="213">
        <f>SUM(H2774:H2776)</f>
        <v>21662.7</v>
      </c>
      <c r="I2773" s="156"/>
      <c r="J2773" s="39"/>
      <c r="K2773" s="39"/>
      <c r="L2773" s="39"/>
      <c r="M2773" s="39"/>
    </row>
    <row r="2774" spans="1:13" ht="141" customHeight="1" x14ac:dyDescent="0.2">
      <c r="A2774" s="699" t="s">
        <v>67</v>
      </c>
      <c r="B2774" s="727" t="s">
        <v>629</v>
      </c>
      <c r="C2774" s="617" t="s">
        <v>3</v>
      </c>
      <c r="D2774" s="213">
        <v>243</v>
      </c>
      <c r="E2774" s="213">
        <v>215.7</v>
      </c>
      <c r="F2774" s="395">
        <f t="shared" si="318"/>
        <v>88.76543209876543</v>
      </c>
      <c r="G2774" s="724" t="s">
        <v>1707</v>
      </c>
      <c r="H2774" s="213">
        <v>215.7</v>
      </c>
      <c r="I2774" s="686" t="s">
        <v>1631</v>
      </c>
      <c r="J2774" s="39"/>
      <c r="K2774" s="39"/>
      <c r="L2774" s="39"/>
      <c r="M2774" s="39"/>
    </row>
    <row r="2775" spans="1:13" ht="176.25" customHeight="1" x14ac:dyDescent="0.2">
      <c r="A2775" s="699" t="s">
        <v>341</v>
      </c>
      <c r="B2775" s="28" t="s">
        <v>630</v>
      </c>
      <c r="C2775" s="617" t="s">
        <v>3</v>
      </c>
      <c r="D2775" s="213">
        <v>21967.9</v>
      </c>
      <c r="E2775" s="213">
        <v>21418.400000000001</v>
      </c>
      <c r="F2775" s="395">
        <f t="shared" si="318"/>
        <v>97.498622990818419</v>
      </c>
      <c r="G2775" s="724" t="s">
        <v>663</v>
      </c>
      <c r="H2775" s="213">
        <v>21418.400000000001</v>
      </c>
      <c r="I2775" s="637" t="s">
        <v>1581</v>
      </c>
      <c r="J2775" s="39"/>
      <c r="K2775" s="39"/>
      <c r="L2775" s="39"/>
      <c r="M2775" s="39"/>
    </row>
    <row r="2776" spans="1:13" ht="119.25" customHeight="1" x14ac:dyDescent="0.2">
      <c r="A2776" s="699" t="s">
        <v>344</v>
      </c>
      <c r="B2776" s="28" t="s">
        <v>631</v>
      </c>
      <c r="C2776" s="617" t="s">
        <v>3</v>
      </c>
      <c r="D2776" s="213">
        <v>30</v>
      </c>
      <c r="E2776" s="213">
        <v>28.6</v>
      </c>
      <c r="F2776" s="395">
        <f t="shared" si="318"/>
        <v>95.333333333333343</v>
      </c>
      <c r="G2776" s="724" t="s">
        <v>1632</v>
      </c>
      <c r="H2776" s="213">
        <v>28.6</v>
      </c>
      <c r="I2776" s="212" t="s">
        <v>1211</v>
      </c>
      <c r="J2776" s="39"/>
      <c r="K2776" s="39"/>
      <c r="L2776" s="39"/>
      <c r="M2776" s="39"/>
    </row>
    <row r="2777" spans="1:13" ht="27" customHeight="1" x14ac:dyDescent="0.2">
      <c r="A2777" s="889" t="s">
        <v>632</v>
      </c>
      <c r="B2777" s="890"/>
      <c r="C2777" s="890"/>
      <c r="D2777" s="890"/>
      <c r="E2777" s="890"/>
      <c r="F2777" s="890"/>
      <c r="G2777" s="890"/>
      <c r="H2777" s="890"/>
      <c r="I2777" s="891"/>
      <c r="J2777" s="39"/>
      <c r="K2777" s="39"/>
      <c r="L2777" s="39"/>
      <c r="M2777" s="39"/>
    </row>
    <row r="2778" spans="1:13" ht="15" customHeight="1" x14ac:dyDescent="0.2">
      <c r="A2778" s="945"/>
      <c r="B2778" s="941" t="s">
        <v>54</v>
      </c>
      <c r="C2778" s="26" t="s">
        <v>1</v>
      </c>
      <c r="D2778" s="387">
        <f>SUM(D2779)</f>
        <v>2720</v>
      </c>
      <c r="E2778" s="387">
        <f>SUM(E2779)</f>
        <v>0</v>
      </c>
      <c r="F2778" s="392">
        <f>SUM(F2780)</f>
        <v>0</v>
      </c>
      <c r="G2778" s="724"/>
      <c r="H2778" s="387">
        <f>SUM(H2779)</f>
        <v>0</v>
      </c>
      <c r="I2778" s="156"/>
      <c r="J2778" s="39"/>
      <c r="K2778" s="39"/>
      <c r="L2778" s="39"/>
      <c r="M2778" s="39"/>
    </row>
    <row r="2779" spans="1:13" ht="66" customHeight="1" x14ac:dyDescent="0.2">
      <c r="A2779" s="946"/>
      <c r="B2779" s="998"/>
      <c r="C2779" s="26" t="s">
        <v>3</v>
      </c>
      <c r="D2779" s="399">
        <f>SUM(D2780)</f>
        <v>2720</v>
      </c>
      <c r="E2779" s="387">
        <f>SUM(E2780)</f>
        <v>0</v>
      </c>
      <c r="F2779" s="392">
        <f>SUM(F2780)</f>
        <v>0</v>
      </c>
      <c r="G2779" s="221"/>
      <c r="H2779" s="387">
        <f>SUM(H2780)</f>
        <v>0</v>
      </c>
      <c r="I2779" s="156"/>
      <c r="J2779" s="39"/>
      <c r="K2779" s="39"/>
      <c r="L2779" s="39"/>
      <c r="M2779" s="39"/>
    </row>
    <row r="2780" spans="1:13" ht="134.25" customHeight="1" x14ac:dyDescent="0.2">
      <c r="A2780" s="221">
        <v>1</v>
      </c>
      <c r="B2780" s="698" t="s">
        <v>633</v>
      </c>
      <c r="C2780" s="615" t="s">
        <v>3</v>
      </c>
      <c r="D2780" s="213">
        <f>SUM(D2781:D2784)</f>
        <v>2720</v>
      </c>
      <c r="E2780" s="213">
        <f>SUM(E2781:E2784)</f>
        <v>0</v>
      </c>
      <c r="F2780" s="395">
        <f>SUM(F2781)</f>
        <v>0</v>
      </c>
      <c r="G2780" s="221"/>
      <c r="H2780" s="213">
        <f>SUM(H2781)</f>
        <v>0</v>
      </c>
      <c r="I2780" s="156"/>
      <c r="J2780" s="39"/>
      <c r="K2780" s="39"/>
      <c r="L2780" s="39"/>
      <c r="M2780" s="39"/>
    </row>
    <row r="2781" spans="1:13" ht="89.25" customHeight="1" x14ac:dyDescent="0.2">
      <c r="A2781" s="873" t="s">
        <v>67</v>
      </c>
      <c r="B2781" s="1553" t="s">
        <v>634</v>
      </c>
      <c r="C2781" s="1374" t="s">
        <v>3</v>
      </c>
      <c r="D2781" s="959">
        <v>2720</v>
      </c>
      <c r="E2781" s="959">
        <v>0</v>
      </c>
      <c r="F2781" s="1371">
        <v>0</v>
      </c>
      <c r="G2781" s="1547" t="s">
        <v>1390</v>
      </c>
      <c r="H2781" s="1549">
        <v>0</v>
      </c>
      <c r="I2781" s="1551"/>
      <c r="J2781" s="39"/>
      <c r="K2781" s="39"/>
      <c r="L2781" s="39"/>
      <c r="M2781" s="39"/>
    </row>
    <row r="2782" spans="1:13" ht="31.5" customHeight="1" x14ac:dyDescent="0.2">
      <c r="A2782" s="874"/>
      <c r="B2782" s="1554"/>
      <c r="C2782" s="1375"/>
      <c r="D2782" s="960"/>
      <c r="E2782" s="960"/>
      <c r="F2782" s="1372" t="e">
        <f>E2782/D2782*100</f>
        <v>#DIV/0!</v>
      </c>
      <c r="G2782" s="1548"/>
      <c r="H2782" s="1550"/>
      <c r="I2782" s="1552"/>
      <c r="J2782" s="39"/>
      <c r="K2782" s="39"/>
      <c r="L2782" s="39"/>
      <c r="M2782" s="39"/>
    </row>
    <row r="2783" spans="1:13" ht="27.75" customHeight="1" x14ac:dyDescent="0.2">
      <c r="A2783" s="873" t="s">
        <v>341</v>
      </c>
      <c r="B2783" s="980" t="s">
        <v>635</v>
      </c>
      <c r="C2783" s="1374" t="s">
        <v>3</v>
      </c>
      <c r="D2783" s="959">
        <v>0</v>
      </c>
      <c r="E2783" s="959">
        <v>0</v>
      </c>
      <c r="F2783" s="1371">
        <v>0</v>
      </c>
      <c r="G2783" s="945"/>
      <c r="H2783" s="1358" t="s">
        <v>551</v>
      </c>
      <c r="I2783" s="1173"/>
      <c r="J2783" s="39"/>
      <c r="K2783" s="39"/>
      <c r="L2783" s="39"/>
      <c r="M2783" s="39"/>
    </row>
    <row r="2784" spans="1:13" ht="88.5" customHeight="1" x14ac:dyDescent="0.2">
      <c r="A2784" s="874"/>
      <c r="B2784" s="1357"/>
      <c r="C2784" s="1375"/>
      <c r="D2784" s="960"/>
      <c r="E2784" s="960"/>
      <c r="F2784" s="1372"/>
      <c r="G2784" s="1410"/>
      <c r="H2784" s="1359"/>
      <c r="I2784" s="1266"/>
      <c r="J2784" s="39"/>
      <c r="K2784" s="39"/>
      <c r="L2784" s="39"/>
      <c r="M2784" s="39"/>
    </row>
    <row r="2785" spans="1:13" ht="39" customHeight="1" x14ac:dyDescent="0.2">
      <c r="A2785" s="889" t="s">
        <v>1265</v>
      </c>
      <c r="B2785" s="890"/>
      <c r="C2785" s="890"/>
      <c r="D2785" s="890"/>
      <c r="E2785" s="890"/>
      <c r="F2785" s="890"/>
      <c r="G2785" s="890"/>
      <c r="H2785" s="890"/>
      <c r="I2785" s="891"/>
      <c r="J2785" s="39"/>
      <c r="K2785" s="39"/>
      <c r="L2785" s="39"/>
      <c r="M2785" s="39"/>
    </row>
    <row r="2786" spans="1:13" ht="48.75" customHeight="1" x14ac:dyDescent="0.2">
      <c r="A2786" s="873"/>
      <c r="B2786" s="941" t="s">
        <v>54</v>
      </c>
      <c r="C2786" s="26" t="s">
        <v>1</v>
      </c>
      <c r="D2786" s="387">
        <f>SUM(D2787:D2789)</f>
        <v>310648.2</v>
      </c>
      <c r="E2786" s="387">
        <f>SUM(E2787:E2789)</f>
        <v>309453.60000000003</v>
      </c>
      <c r="F2786" s="392">
        <f>E2786/D2786*100</f>
        <v>99.61544924451519</v>
      </c>
      <c r="G2786" s="753"/>
      <c r="H2786" s="387">
        <f>SUM(H2787:H2789)</f>
        <v>309453.60000000003</v>
      </c>
      <c r="I2786" s="156"/>
      <c r="J2786" s="39"/>
      <c r="K2786" s="39"/>
      <c r="L2786" s="39"/>
      <c r="M2786" s="39"/>
    </row>
    <row r="2787" spans="1:13" ht="54.75" customHeight="1" x14ac:dyDescent="0.2">
      <c r="A2787" s="963"/>
      <c r="B2787" s="1242"/>
      <c r="C2787" s="26" t="s">
        <v>8</v>
      </c>
      <c r="D2787" s="387">
        <f>SUM(D2806)</f>
        <v>0</v>
      </c>
      <c r="E2787" s="387">
        <f>SUM(E2806)</f>
        <v>0</v>
      </c>
      <c r="F2787" s="248" t="s">
        <v>636</v>
      </c>
      <c r="G2787" s="720"/>
      <c r="H2787" s="387">
        <v>0</v>
      </c>
      <c r="I2787" s="156"/>
      <c r="J2787" s="39"/>
      <c r="K2787" s="39"/>
      <c r="L2787" s="39"/>
      <c r="M2787" s="39"/>
    </row>
    <row r="2788" spans="1:13" ht="70.5" customHeight="1" x14ac:dyDescent="0.2">
      <c r="A2788" s="963"/>
      <c r="B2788" s="1242"/>
      <c r="C2788" s="26" t="s">
        <v>2</v>
      </c>
      <c r="D2788" s="387">
        <f>SUM(D2791)</f>
        <v>9288</v>
      </c>
      <c r="E2788" s="387">
        <f>SUM(E2791)</f>
        <v>8946.1999999999989</v>
      </c>
      <c r="F2788" s="392">
        <f t="shared" ref="F2788:F2804" si="319">E2788/D2788*100</f>
        <v>96.319982773471139</v>
      </c>
      <c r="G2788" s="753"/>
      <c r="H2788" s="389">
        <f>SUM(H2791)</f>
        <v>8946.1999999999989</v>
      </c>
      <c r="I2788" s="156"/>
      <c r="J2788" s="39"/>
      <c r="K2788" s="39"/>
      <c r="L2788" s="39"/>
      <c r="M2788" s="39"/>
    </row>
    <row r="2789" spans="1:13" ht="80.25" customHeight="1" x14ac:dyDescent="0.2">
      <c r="A2789" s="874"/>
      <c r="B2789" s="942"/>
      <c r="C2789" s="26" t="s">
        <v>3</v>
      </c>
      <c r="D2789" s="387">
        <f>SUM(D2792+D2807)</f>
        <v>301360.2</v>
      </c>
      <c r="E2789" s="387">
        <f>SUM(E2792+E2807)</f>
        <v>300507.40000000002</v>
      </c>
      <c r="F2789" s="392">
        <f t="shared" si="319"/>
        <v>99.717016381061612</v>
      </c>
      <c r="G2789" s="753"/>
      <c r="H2789" s="389">
        <f>SUM(H2792+H2807)</f>
        <v>300507.40000000002</v>
      </c>
      <c r="I2789" s="156"/>
      <c r="J2789" s="39"/>
      <c r="K2789" s="39"/>
      <c r="L2789" s="39"/>
      <c r="M2789" s="39"/>
    </row>
    <row r="2790" spans="1:13" ht="54" customHeight="1" x14ac:dyDescent="0.2">
      <c r="A2790" s="873">
        <v>1</v>
      </c>
      <c r="B2790" s="986" t="s">
        <v>637</v>
      </c>
      <c r="C2790" s="615" t="s">
        <v>1</v>
      </c>
      <c r="D2790" s="213">
        <f>SUM(D2791:D2792)</f>
        <v>261805.9</v>
      </c>
      <c r="E2790" s="213">
        <f>SUM(E2791:E2792)</f>
        <v>260816.10000000003</v>
      </c>
      <c r="F2790" s="395">
        <f t="shared" si="319"/>
        <v>99.621933653901635</v>
      </c>
      <c r="G2790" s="724"/>
      <c r="H2790" s="557">
        <f>SUM(H2791:H2792)</f>
        <v>260816.10000000003</v>
      </c>
      <c r="I2790" s="156"/>
      <c r="J2790" s="39"/>
      <c r="K2790" s="39"/>
      <c r="L2790" s="39"/>
      <c r="M2790" s="39"/>
    </row>
    <row r="2791" spans="1:13" ht="54.75" customHeight="1" x14ac:dyDescent="0.2">
      <c r="A2791" s="963"/>
      <c r="B2791" s="986"/>
      <c r="C2791" s="615" t="s">
        <v>638</v>
      </c>
      <c r="D2791" s="213">
        <f>SUM(D2794)</f>
        <v>9288</v>
      </c>
      <c r="E2791" s="213">
        <f>SUM(E2794)</f>
        <v>8946.1999999999989</v>
      </c>
      <c r="F2791" s="395">
        <f t="shared" si="319"/>
        <v>96.319982773471139</v>
      </c>
      <c r="G2791" s="724"/>
      <c r="H2791" s="557">
        <f>SUM(H2794)</f>
        <v>8946.1999999999989</v>
      </c>
      <c r="I2791" s="156"/>
      <c r="J2791" s="39"/>
      <c r="K2791" s="39"/>
      <c r="L2791" s="39"/>
      <c r="M2791" s="39"/>
    </row>
    <row r="2792" spans="1:13" ht="50.25" customHeight="1" x14ac:dyDescent="0.2">
      <c r="A2792" s="874"/>
      <c r="B2792" s="986"/>
      <c r="C2792" s="615" t="s">
        <v>639</v>
      </c>
      <c r="D2792" s="213">
        <f>SUM(D2795)</f>
        <v>252517.9</v>
      </c>
      <c r="E2792" s="213">
        <f>SUM(E2795)</f>
        <v>251869.90000000002</v>
      </c>
      <c r="F2792" s="395">
        <f t="shared" si="319"/>
        <v>99.743384528383942</v>
      </c>
      <c r="G2792" s="724"/>
      <c r="H2792" s="213">
        <f>SUM(H2795)</f>
        <v>251869.90000000002</v>
      </c>
      <c r="I2792" s="156"/>
      <c r="J2792" s="39"/>
      <c r="K2792" s="39"/>
      <c r="L2792" s="39"/>
      <c r="M2792" s="39"/>
    </row>
    <row r="2793" spans="1:13" ht="60.75" customHeight="1" x14ac:dyDescent="0.2">
      <c r="A2793" s="873" t="s">
        <v>338</v>
      </c>
      <c r="B2793" s="980" t="s">
        <v>640</v>
      </c>
      <c r="C2793" s="615" t="s">
        <v>1</v>
      </c>
      <c r="D2793" s="213">
        <f>SUM(D2794:D2795)</f>
        <v>261805.9</v>
      </c>
      <c r="E2793" s="213">
        <f>SUM(E2794:E2795)</f>
        <v>260816.10000000003</v>
      </c>
      <c r="F2793" s="395">
        <f t="shared" si="319"/>
        <v>99.621933653901635</v>
      </c>
      <c r="G2793" s="724"/>
      <c r="H2793" s="557">
        <f>SUM(H2794:H2795)</f>
        <v>260816.10000000003</v>
      </c>
      <c r="I2793" s="156"/>
      <c r="J2793" s="39"/>
      <c r="K2793" s="39"/>
      <c r="L2793" s="39"/>
      <c r="M2793" s="39"/>
    </row>
    <row r="2794" spans="1:13" ht="44.25" customHeight="1" x14ac:dyDescent="0.2">
      <c r="A2794" s="963"/>
      <c r="B2794" s="1373"/>
      <c r="C2794" s="615" t="s">
        <v>2</v>
      </c>
      <c r="D2794" s="213">
        <f>SUM(D2797+D2800+D2803)</f>
        <v>9288</v>
      </c>
      <c r="E2794" s="213">
        <f>SUM(E2797+E2800+E2803)</f>
        <v>8946.1999999999989</v>
      </c>
      <c r="F2794" s="395">
        <f t="shared" si="319"/>
        <v>96.319982773471139</v>
      </c>
      <c r="G2794" s="724"/>
      <c r="H2794" s="213">
        <f>SUM(H2797+H2800+H2803)</f>
        <v>8946.1999999999989</v>
      </c>
      <c r="I2794" s="156"/>
      <c r="J2794" s="39"/>
      <c r="K2794" s="39"/>
      <c r="L2794" s="39"/>
      <c r="M2794" s="39"/>
    </row>
    <row r="2795" spans="1:13" ht="111.75" customHeight="1" x14ac:dyDescent="0.2">
      <c r="A2795" s="963"/>
      <c r="B2795" s="942"/>
      <c r="C2795" s="615" t="s">
        <v>3</v>
      </c>
      <c r="D2795" s="213">
        <f>SUM(D2798+D2801+D2804)</f>
        <v>252517.9</v>
      </c>
      <c r="E2795" s="213">
        <f>SUM(E2798+E2801+E2804)</f>
        <v>251869.90000000002</v>
      </c>
      <c r="F2795" s="395">
        <f t="shared" si="319"/>
        <v>99.743384528383942</v>
      </c>
      <c r="G2795" s="695"/>
      <c r="H2795" s="213">
        <f>SUM(H2798+H2801+H2804)</f>
        <v>251869.90000000002</v>
      </c>
      <c r="I2795" s="156"/>
      <c r="J2795" s="39"/>
      <c r="K2795" s="39"/>
      <c r="L2795" s="39"/>
      <c r="M2795" s="39"/>
    </row>
    <row r="2796" spans="1:13" x14ac:dyDescent="0.2">
      <c r="A2796" s="873" t="s">
        <v>67</v>
      </c>
      <c r="B2796" s="980" t="s">
        <v>641</v>
      </c>
      <c r="C2796" s="615" t="s">
        <v>1</v>
      </c>
      <c r="D2796" s="213">
        <f>SUM(D2797:D2798)</f>
        <v>26095.899999999998</v>
      </c>
      <c r="E2796" s="213">
        <f>SUM(E2797:E2798)</f>
        <v>25417.5</v>
      </c>
      <c r="F2796" s="395">
        <f t="shared" si="319"/>
        <v>97.400357910629637</v>
      </c>
      <c r="G2796" s="695"/>
      <c r="H2796" s="213">
        <f>SUM(H2797:H2798)</f>
        <v>25417.5</v>
      </c>
      <c r="I2796" s="156"/>
      <c r="J2796" s="39"/>
      <c r="K2796" s="39"/>
      <c r="L2796" s="39"/>
      <c r="M2796" s="39"/>
    </row>
    <row r="2797" spans="1:13" ht="132.75" customHeight="1" x14ac:dyDescent="0.2">
      <c r="A2797" s="893"/>
      <c r="B2797" s="1527"/>
      <c r="C2797" s="615" t="s">
        <v>638</v>
      </c>
      <c r="D2797" s="213">
        <v>198.6</v>
      </c>
      <c r="E2797" s="213">
        <v>81.3</v>
      </c>
      <c r="F2797" s="395">
        <f t="shared" si="319"/>
        <v>40.936555891238669</v>
      </c>
      <c r="G2797" s="695" t="s">
        <v>910</v>
      </c>
      <c r="H2797" s="557">
        <v>81.3</v>
      </c>
      <c r="I2797" s="638" t="s">
        <v>1633</v>
      </c>
      <c r="J2797" s="39"/>
      <c r="K2797" s="39"/>
      <c r="L2797" s="39"/>
      <c r="M2797" s="39"/>
    </row>
    <row r="2798" spans="1:13" ht="207" customHeight="1" x14ac:dyDescent="0.2">
      <c r="A2798" s="894"/>
      <c r="B2798" s="1528"/>
      <c r="C2798" s="615" t="s">
        <v>3</v>
      </c>
      <c r="D2798" s="213">
        <v>25897.3</v>
      </c>
      <c r="E2798" s="213">
        <v>25336.2</v>
      </c>
      <c r="F2798" s="395">
        <f t="shared" si="319"/>
        <v>97.833364868152287</v>
      </c>
      <c r="G2798" s="400" t="s">
        <v>1634</v>
      </c>
      <c r="H2798" s="358">
        <v>25336.2</v>
      </c>
      <c r="I2798" s="634" t="s">
        <v>1474</v>
      </c>
      <c r="J2798" s="39"/>
      <c r="K2798" s="39"/>
      <c r="L2798" s="39"/>
      <c r="M2798" s="39"/>
    </row>
    <row r="2799" spans="1:13" ht="94.5" customHeight="1" x14ac:dyDescent="0.2">
      <c r="A2799" s="873" t="s">
        <v>341</v>
      </c>
      <c r="B2799" s="1363" t="s">
        <v>642</v>
      </c>
      <c r="C2799" s="615" t="s">
        <v>1</v>
      </c>
      <c r="D2799" s="213">
        <f>SUM(D2800:D2801)</f>
        <v>3076</v>
      </c>
      <c r="E2799" s="213">
        <f>SUM(E2800:E2801)</f>
        <v>2961.5</v>
      </c>
      <c r="F2799" s="395">
        <f t="shared" si="319"/>
        <v>96.277633289986994</v>
      </c>
      <c r="G2799" s="400"/>
      <c r="H2799" s="358">
        <f>H2800+H2801</f>
        <v>2961.5</v>
      </c>
      <c r="I2799" s="157"/>
      <c r="J2799" s="39"/>
      <c r="K2799" s="39"/>
      <c r="L2799" s="39"/>
      <c r="M2799" s="39"/>
    </row>
    <row r="2800" spans="1:13" ht="108" customHeight="1" x14ac:dyDescent="0.2">
      <c r="A2800" s="963"/>
      <c r="B2800" s="1363"/>
      <c r="C2800" s="615" t="s">
        <v>2</v>
      </c>
      <c r="D2800" s="213">
        <v>384</v>
      </c>
      <c r="E2800" s="213">
        <v>331.5</v>
      </c>
      <c r="F2800" s="395">
        <f t="shared" si="319"/>
        <v>86.328125</v>
      </c>
      <c r="G2800" s="639" t="s">
        <v>911</v>
      </c>
      <c r="H2800" s="329">
        <v>331.5</v>
      </c>
      <c r="I2800" s="640" t="s">
        <v>1635</v>
      </c>
      <c r="J2800" s="39"/>
      <c r="K2800" s="39"/>
      <c r="L2800" s="39"/>
      <c r="M2800" s="39"/>
    </row>
    <row r="2801" spans="1:13" ht="110.25" customHeight="1" x14ac:dyDescent="0.2">
      <c r="A2801" s="874"/>
      <c r="B2801" s="1363"/>
      <c r="C2801" s="615" t="s">
        <v>3</v>
      </c>
      <c r="D2801" s="213">
        <v>2692</v>
      </c>
      <c r="E2801" s="213">
        <v>2630</v>
      </c>
      <c r="F2801" s="395">
        <f t="shared" si="319"/>
        <v>97.696879643387817</v>
      </c>
      <c r="G2801" s="641" t="s">
        <v>1317</v>
      </c>
      <c r="H2801" s="329">
        <v>2630</v>
      </c>
      <c r="I2801" s="634" t="s">
        <v>1211</v>
      </c>
      <c r="J2801" s="39"/>
      <c r="K2801" s="39"/>
      <c r="L2801" s="39"/>
      <c r="M2801" s="39"/>
    </row>
    <row r="2802" spans="1:13" ht="112.5" customHeight="1" x14ac:dyDescent="0.2">
      <c r="A2802" s="873" t="s">
        <v>344</v>
      </c>
      <c r="B2802" s="1363" t="s">
        <v>643</v>
      </c>
      <c r="C2802" s="615" t="s">
        <v>1</v>
      </c>
      <c r="D2802" s="213">
        <f>D2803+D2804</f>
        <v>232634</v>
      </c>
      <c r="E2802" s="213">
        <f>E2803+E2804</f>
        <v>232437.1</v>
      </c>
      <c r="F2802" s="395">
        <f t="shared" si="319"/>
        <v>99.91536060936923</v>
      </c>
      <c r="G2802" s="400"/>
      <c r="H2802" s="213">
        <f>H2803+H2804</f>
        <v>232437.1</v>
      </c>
      <c r="I2802" s="157"/>
      <c r="J2802" s="39"/>
      <c r="K2802" s="39"/>
      <c r="L2802" s="39"/>
      <c r="M2802" s="39"/>
    </row>
    <row r="2803" spans="1:13" ht="205.5" customHeight="1" x14ac:dyDescent="0.2">
      <c r="A2803" s="963"/>
      <c r="B2803" s="1363"/>
      <c r="C2803" s="615" t="s">
        <v>2</v>
      </c>
      <c r="D2803" s="213">
        <v>8705.4</v>
      </c>
      <c r="E2803" s="213">
        <v>8533.4</v>
      </c>
      <c r="F2803" s="395">
        <f t="shared" si="319"/>
        <v>98.024214855147392</v>
      </c>
      <c r="G2803" s="1545" t="s">
        <v>1475</v>
      </c>
      <c r="H2803" s="358">
        <v>8533.4</v>
      </c>
      <c r="I2803" s="547" t="s">
        <v>1211</v>
      </c>
      <c r="J2803" s="39"/>
      <c r="K2803" s="39"/>
      <c r="L2803" s="39"/>
      <c r="M2803" s="39"/>
    </row>
    <row r="2804" spans="1:13" ht="129.75" customHeight="1" x14ac:dyDescent="0.2">
      <c r="A2804" s="874"/>
      <c r="B2804" s="1363"/>
      <c r="C2804" s="615" t="s">
        <v>3</v>
      </c>
      <c r="D2804" s="213">
        <v>223928.6</v>
      </c>
      <c r="E2804" s="213">
        <v>223903.7</v>
      </c>
      <c r="F2804" s="395">
        <f t="shared" si="319"/>
        <v>99.988880384193891</v>
      </c>
      <c r="G2804" s="1546"/>
      <c r="H2804" s="213">
        <v>223903.7</v>
      </c>
      <c r="I2804" s="547" t="s">
        <v>1211</v>
      </c>
      <c r="J2804" s="39"/>
      <c r="K2804" s="39"/>
      <c r="L2804" s="39"/>
      <c r="M2804" s="39"/>
    </row>
    <row r="2805" spans="1:13" ht="68.25" customHeight="1" x14ac:dyDescent="0.2">
      <c r="A2805" s="873">
        <v>2</v>
      </c>
      <c r="B2805" s="986" t="s">
        <v>644</v>
      </c>
      <c r="C2805" s="615" t="s">
        <v>1</v>
      </c>
      <c r="D2805" s="213">
        <f>SUM(D2806:D2807)</f>
        <v>48842.3</v>
      </c>
      <c r="E2805" s="213">
        <f>SUM(E2806:E2807)</f>
        <v>48637.5</v>
      </c>
      <c r="F2805" s="395">
        <f>E2805/D2805*100</f>
        <v>99.580691326985004</v>
      </c>
      <c r="G2805" s="720"/>
      <c r="H2805" s="213">
        <f>SUM(H2806:H2807)</f>
        <v>48637.5</v>
      </c>
      <c r="I2805" s="156"/>
      <c r="J2805" s="39"/>
      <c r="K2805" s="39"/>
      <c r="L2805" s="39"/>
      <c r="M2805" s="39"/>
    </row>
    <row r="2806" spans="1:13" ht="46.5" customHeight="1" x14ac:dyDescent="0.2">
      <c r="A2806" s="963"/>
      <c r="B2806" s="986"/>
      <c r="C2806" s="615" t="s">
        <v>8</v>
      </c>
      <c r="D2806" s="213">
        <f>SUM(D2815+D2817)</f>
        <v>0</v>
      </c>
      <c r="E2806" s="213">
        <f>SUM(E2815+E2817)</f>
        <v>0</v>
      </c>
      <c r="F2806" s="395" t="s">
        <v>636</v>
      </c>
      <c r="G2806" s="753"/>
      <c r="H2806" s="213">
        <f>SUM(H2815+H2817)</f>
        <v>0</v>
      </c>
      <c r="I2806" s="156"/>
      <c r="J2806" s="39"/>
      <c r="K2806" s="39"/>
      <c r="L2806" s="39"/>
      <c r="M2806" s="39"/>
    </row>
    <row r="2807" spans="1:13" ht="66" customHeight="1" x14ac:dyDescent="0.2">
      <c r="A2807" s="874"/>
      <c r="B2807" s="986"/>
      <c r="C2807" s="615" t="s">
        <v>3</v>
      </c>
      <c r="D2807" s="213">
        <f>SUM(D2809+D2816+D2818)</f>
        <v>48842.3</v>
      </c>
      <c r="E2807" s="213">
        <f>SUM(E2809+E2816+E2818)</f>
        <v>48637.5</v>
      </c>
      <c r="F2807" s="395">
        <f>E2807/D2807*100</f>
        <v>99.580691326985004</v>
      </c>
      <c r="G2807" s="724"/>
      <c r="H2807" s="213">
        <f>SUM(H2809+H2816+H2818)</f>
        <v>48637.5</v>
      </c>
      <c r="I2807" s="156"/>
      <c r="J2807" s="39"/>
      <c r="K2807" s="39"/>
      <c r="L2807" s="39"/>
      <c r="M2807" s="39"/>
    </row>
    <row r="2808" spans="1:13" ht="52.5" customHeight="1" x14ac:dyDescent="0.2">
      <c r="A2808" s="1002" t="s">
        <v>349</v>
      </c>
      <c r="B2808" s="980" t="s">
        <v>645</v>
      </c>
      <c r="C2808" s="615" t="s">
        <v>1</v>
      </c>
      <c r="D2808" s="213">
        <f>SUM(D2809)</f>
        <v>42192.3</v>
      </c>
      <c r="E2808" s="213">
        <f>SUM(E2809)</f>
        <v>41987.5</v>
      </c>
      <c r="F2808" s="395">
        <f>E2808/D2808*100</f>
        <v>99.51460337549743</v>
      </c>
      <c r="G2808" s="724"/>
      <c r="H2808" s="557">
        <f>SUM(H2809)</f>
        <v>41987.5</v>
      </c>
      <c r="I2808" s="156"/>
      <c r="J2808" s="39"/>
      <c r="K2808" s="39"/>
      <c r="L2808" s="39"/>
      <c r="M2808" s="39"/>
    </row>
    <row r="2809" spans="1:13" ht="45" x14ac:dyDescent="0.2">
      <c r="A2809" s="1002"/>
      <c r="B2809" s="942"/>
      <c r="C2809" s="615" t="s">
        <v>3</v>
      </c>
      <c r="D2809" s="213">
        <f>SUM(D2810+D2811+D2813)</f>
        <v>42192.3</v>
      </c>
      <c r="E2809" s="213">
        <f>SUM(E2810+E2811+E2813)</f>
        <v>41987.5</v>
      </c>
      <c r="F2809" s="395">
        <f>E2809/D2809*100</f>
        <v>99.51460337549743</v>
      </c>
      <c r="G2809" s="724"/>
      <c r="H2809" s="213">
        <f>SUM(H2810+H2811+H2813)</f>
        <v>41987.5</v>
      </c>
      <c r="I2809" s="156"/>
      <c r="J2809" s="39"/>
      <c r="K2809" s="39"/>
      <c r="L2809" s="39"/>
      <c r="M2809" s="39"/>
    </row>
    <row r="2810" spans="1:13" ht="204" customHeight="1" x14ac:dyDescent="0.2">
      <c r="A2810" s="699" t="s">
        <v>351</v>
      </c>
      <c r="B2810" s="727" t="s">
        <v>646</v>
      </c>
      <c r="C2810" s="615" t="s">
        <v>639</v>
      </c>
      <c r="D2810" s="213">
        <v>908</v>
      </c>
      <c r="E2810" s="213">
        <v>883.2</v>
      </c>
      <c r="F2810" s="395">
        <f>E2810/D2810*100</f>
        <v>97.268722466960355</v>
      </c>
      <c r="G2810" s="400" t="s">
        <v>1476</v>
      </c>
      <c r="H2810" s="358">
        <v>883.2</v>
      </c>
      <c r="I2810" s="634" t="s">
        <v>1211</v>
      </c>
      <c r="J2810" s="39"/>
      <c r="K2810" s="39"/>
      <c r="L2810" s="39"/>
      <c r="M2810" s="39"/>
    </row>
    <row r="2811" spans="1:13" ht="182.25" customHeight="1" x14ac:dyDescent="0.2">
      <c r="A2811" s="699" t="s">
        <v>353</v>
      </c>
      <c r="B2811" s="727" t="s">
        <v>647</v>
      </c>
      <c r="C2811" s="615" t="s">
        <v>639</v>
      </c>
      <c r="D2811" s="213">
        <v>39434.300000000003</v>
      </c>
      <c r="E2811" s="213">
        <v>39256</v>
      </c>
      <c r="F2811" s="395">
        <f>E2811/D2811*100</f>
        <v>99.547855547074491</v>
      </c>
      <c r="G2811" s="400" t="s">
        <v>1318</v>
      </c>
      <c r="H2811" s="358">
        <v>39256</v>
      </c>
      <c r="I2811" s="634" t="s">
        <v>1211</v>
      </c>
      <c r="J2811" s="39"/>
      <c r="K2811" s="39"/>
      <c r="L2811" s="39"/>
      <c r="M2811" s="39"/>
    </row>
    <row r="2812" spans="1:13" ht="180" customHeight="1" x14ac:dyDescent="0.2">
      <c r="A2812" s="699" t="s">
        <v>355</v>
      </c>
      <c r="B2812" s="727" t="s">
        <v>648</v>
      </c>
      <c r="C2812" s="690" t="s">
        <v>639</v>
      </c>
      <c r="D2812" s="688" t="s">
        <v>551</v>
      </c>
      <c r="E2812" s="688" t="s">
        <v>551</v>
      </c>
      <c r="F2812" s="395">
        <v>0</v>
      </c>
      <c r="G2812" s="396" t="s">
        <v>649</v>
      </c>
      <c r="H2812" s="729" t="s">
        <v>551</v>
      </c>
      <c r="I2812" s="556"/>
      <c r="J2812" s="39"/>
      <c r="K2812" s="39"/>
      <c r="L2812" s="39"/>
      <c r="M2812" s="39"/>
    </row>
    <row r="2813" spans="1:13" ht="105" x14ac:dyDescent="0.2">
      <c r="A2813" s="699" t="s">
        <v>357</v>
      </c>
      <c r="B2813" s="727" t="s">
        <v>650</v>
      </c>
      <c r="C2813" s="690" t="s">
        <v>639</v>
      </c>
      <c r="D2813" s="688">
        <v>1850</v>
      </c>
      <c r="E2813" s="688">
        <v>1848.3</v>
      </c>
      <c r="F2813" s="395">
        <f>E2813/D2813*100</f>
        <v>99.908108108108109</v>
      </c>
      <c r="G2813" s="695" t="s">
        <v>651</v>
      </c>
      <c r="H2813" s="729">
        <v>1848.3</v>
      </c>
      <c r="I2813" s="489" t="s">
        <v>1282</v>
      </c>
      <c r="J2813" s="39"/>
      <c r="K2813" s="39"/>
      <c r="L2813" s="39"/>
      <c r="M2813" s="39"/>
    </row>
    <row r="2814" spans="1:13" ht="55.5" customHeight="1" x14ac:dyDescent="0.2">
      <c r="A2814" s="1002" t="s">
        <v>652</v>
      </c>
      <c r="B2814" s="980" t="s">
        <v>653</v>
      </c>
      <c r="C2814" s="615" t="s">
        <v>1</v>
      </c>
      <c r="D2814" s="213">
        <f>SUM(D2815:D2816)</f>
        <v>0</v>
      </c>
      <c r="E2814" s="213">
        <v>0</v>
      </c>
      <c r="F2814" s="395">
        <v>0</v>
      </c>
      <c r="G2814" s="725"/>
      <c r="H2814" s="557"/>
      <c r="I2814" s="156"/>
      <c r="J2814" s="39"/>
      <c r="K2814" s="39"/>
      <c r="L2814" s="39"/>
      <c r="M2814" s="39"/>
    </row>
    <row r="2815" spans="1:13" ht="99.75" customHeight="1" x14ac:dyDescent="0.2">
      <c r="A2815" s="1002"/>
      <c r="B2815" s="1003"/>
      <c r="C2815" s="618" t="s">
        <v>8</v>
      </c>
      <c r="D2815" s="403">
        <v>0</v>
      </c>
      <c r="E2815" s="403" t="s">
        <v>654</v>
      </c>
      <c r="F2815" s="395">
        <v>0</v>
      </c>
      <c r="G2815" s="725"/>
      <c r="H2815" s="404"/>
      <c r="I2815" s="642" t="s">
        <v>655</v>
      </c>
      <c r="J2815" s="39"/>
      <c r="K2815" s="39"/>
      <c r="L2815" s="39"/>
      <c r="M2815" s="39"/>
    </row>
    <row r="2816" spans="1:13" ht="72.75" customHeight="1" x14ac:dyDescent="0.2">
      <c r="A2816" s="1002"/>
      <c r="B2816" s="942"/>
      <c r="C2816" s="690" t="s">
        <v>639</v>
      </c>
      <c r="D2816" s="403">
        <v>0</v>
      </c>
      <c r="E2816" s="403" t="s">
        <v>654</v>
      </c>
      <c r="F2816" s="395">
        <v>0</v>
      </c>
      <c r="G2816" s="725"/>
      <c r="H2816" s="404"/>
      <c r="I2816" s="642" t="s">
        <v>655</v>
      </c>
      <c r="J2816" s="39"/>
      <c r="K2816" s="39"/>
      <c r="L2816" s="39"/>
      <c r="M2816" s="39"/>
    </row>
    <row r="2817" spans="1:13" ht="113.25" customHeight="1" x14ac:dyDescent="0.2">
      <c r="A2817" s="88" t="s">
        <v>656</v>
      </c>
      <c r="B2817" s="29" t="s">
        <v>912</v>
      </c>
      <c r="C2817" s="615" t="s">
        <v>8</v>
      </c>
      <c r="D2817" s="213">
        <v>0</v>
      </c>
      <c r="E2817" s="213" t="s">
        <v>654</v>
      </c>
      <c r="F2817" s="395">
        <v>0</v>
      </c>
      <c r="G2817" s="725"/>
      <c r="H2817" s="213"/>
      <c r="I2817" s="642" t="s">
        <v>655</v>
      </c>
      <c r="J2817" s="39"/>
      <c r="K2817" s="39"/>
      <c r="L2817" s="39"/>
      <c r="M2817" s="39"/>
    </row>
    <row r="2818" spans="1:13" ht="65.25" customHeight="1" x14ac:dyDescent="0.2">
      <c r="A2818" s="699" t="s">
        <v>657</v>
      </c>
      <c r="B2818" s="406" t="s">
        <v>913</v>
      </c>
      <c r="C2818" s="690" t="s">
        <v>639</v>
      </c>
      <c r="D2818" s="688">
        <v>6650</v>
      </c>
      <c r="E2818" s="688">
        <v>6650</v>
      </c>
      <c r="F2818" s="254">
        <f t="shared" ref="F2818" si="320">E2818*100/D2818</f>
        <v>100</v>
      </c>
      <c r="G2818" s="695" t="s">
        <v>914</v>
      </c>
      <c r="H2818" s="729">
        <v>6650</v>
      </c>
      <c r="I2818" s="489" t="s">
        <v>1282</v>
      </c>
      <c r="J2818" s="39"/>
      <c r="K2818" s="39"/>
      <c r="L2818" s="39"/>
      <c r="M2818" s="39"/>
    </row>
    <row r="2819" spans="1:13" ht="41.25" customHeight="1" x14ac:dyDescent="0.2">
      <c r="A2819" s="889" t="s">
        <v>1266</v>
      </c>
      <c r="B2819" s="890"/>
      <c r="C2819" s="890"/>
      <c r="D2819" s="890"/>
      <c r="E2819" s="890"/>
      <c r="F2819" s="890"/>
      <c r="G2819" s="890"/>
      <c r="H2819" s="890"/>
      <c r="I2819" s="891"/>
      <c r="J2819" s="39"/>
      <c r="K2819" s="39"/>
      <c r="L2819" s="39"/>
      <c r="M2819" s="39"/>
    </row>
    <row r="2820" spans="1:13" ht="50.25" customHeight="1" x14ac:dyDescent="0.2">
      <c r="A2820" s="945"/>
      <c r="B2820" s="941" t="s">
        <v>54</v>
      </c>
      <c r="C2820" s="26" t="s">
        <v>1</v>
      </c>
      <c r="D2820" s="387">
        <f t="shared" ref="D2820:E2822" si="321">D2821</f>
        <v>4462.4000000000005</v>
      </c>
      <c r="E2820" s="387">
        <f t="shared" si="321"/>
        <v>3957.8</v>
      </c>
      <c r="F2820" s="248">
        <f t="shared" ref="F2820:F2826" si="322">E2820*100/D2820</f>
        <v>88.692183578343474</v>
      </c>
      <c r="G2820" s="753"/>
      <c r="H2820" s="389">
        <f>E2820</f>
        <v>3957.8</v>
      </c>
      <c r="I2820" s="156"/>
      <c r="J2820" s="39"/>
      <c r="K2820" s="39"/>
      <c r="L2820" s="39"/>
      <c r="M2820" s="39"/>
    </row>
    <row r="2821" spans="1:13" ht="65.25" customHeight="1" x14ac:dyDescent="0.2">
      <c r="A2821" s="946"/>
      <c r="B2821" s="942"/>
      <c r="C2821" s="26" t="s">
        <v>3</v>
      </c>
      <c r="D2821" s="387">
        <f t="shared" si="321"/>
        <v>4462.4000000000005</v>
      </c>
      <c r="E2821" s="387">
        <f t="shared" si="321"/>
        <v>3957.8</v>
      </c>
      <c r="F2821" s="248">
        <f t="shared" si="322"/>
        <v>88.692183578343474</v>
      </c>
      <c r="G2821" s="753"/>
      <c r="H2821" s="389">
        <f>E2821</f>
        <v>3957.8</v>
      </c>
      <c r="I2821" s="156"/>
      <c r="J2821" s="39"/>
      <c r="K2821" s="39"/>
      <c r="L2821" s="39"/>
      <c r="M2821" s="39"/>
    </row>
    <row r="2822" spans="1:13" ht="187.5" customHeight="1" x14ac:dyDescent="0.2">
      <c r="A2822" s="221">
        <v>1</v>
      </c>
      <c r="B2822" s="721" t="s">
        <v>658</v>
      </c>
      <c r="C2822" s="615" t="s">
        <v>659</v>
      </c>
      <c r="D2822" s="213">
        <f t="shared" si="321"/>
        <v>4462.4000000000005</v>
      </c>
      <c r="E2822" s="213">
        <f t="shared" si="321"/>
        <v>3957.8</v>
      </c>
      <c r="F2822" s="254">
        <f t="shared" si="322"/>
        <v>88.692183578343474</v>
      </c>
      <c r="G2822" s="724"/>
      <c r="H2822" s="557">
        <f>E2822</f>
        <v>3957.8</v>
      </c>
      <c r="I2822" s="156"/>
      <c r="J2822" s="39"/>
      <c r="K2822" s="39"/>
      <c r="L2822" s="39"/>
      <c r="M2822" s="39"/>
    </row>
    <row r="2823" spans="1:13" ht="79.5" customHeight="1" x14ac:dyDescent="0.2">
      <c r="A2823" s="699" t="s">
        <v>338</v>
      </c>
      <c r="B2823" s="27" t="s">
        <v>660</v>
      </c>
      <c r="C2823" s="615" t="s">
        <v>3</v>
      </c>
      <c r="D2823" s="213">
        <f>D2824+D2825+D2826</f>
        <v>4462.4000000000005</v>
      </c>
      <c r="E2823" s="213">
        <f>E2824+E2825+E2826</f>
        <v>3957.8</v>
      </c>
      <c r="F2823" s="254">
        <f t="shared" si="322"/>
        <v>88.692183578343474</v>
      </c>
      <c r="G2823" s="724"/>
      <c r="H2823" s="557">
        <f>E2823</f>
        <v>3957.8</v>
      </c>
      <c r="I2823" s="156"/>
      <c r="J2823" s="39"/>
      <c r="K2823" s="39"/>
      <c r="L2823" s="39"/>
      <c r="M2823" s="39"/>
    </row>
    <row r="2824" spans="1:13" ht="171.75" customHeight="1" x14ac:dyDescent="0.2">
      <c r="A2824" s="699" t="s">
        <v>67</v>
      </c>
      <c r="B2824" s="726" t="s">
        <v>661</v>
      </c>
      <c r="C2824" s="615" t="s">
        <v>659</v>
      </c>
      <c r="D2824" s="213">
        <v>374.8</v>
      </c>
      <c r="E2824" s="213">
        <v>256.39999999999998</v>
      </c>
      <c r="F2824" s="254">
        <f t="shared" si="322"/>
        <v>68.409818569903933</v>
      </c>
      <c r="G2824" s="724" t="s">
        <v>1636</v>
      </c>
      <c r="H2824" s="358">
        <v>256.39999999999998</v>
      </c>
      <c r="I2824" s="723" t="s">
        <v>1477</v>
      </c>
      <c r="J2824" s="39"/>
      <c r="K2824" s="39"/>
      <c r="L2824" s="39"/>
      <c r="M2824" s="39"/>
    </row>
    <row r="2825" spans="1:13" ht="237.75" customHeight="1" x14ac:dyDescent="0.2">
      <c r="A2825" s="689" t="s">
        <v>341</v>
      </c>
      <c r="B2825" s="727" t="s">
        <v>662</v>
      </c>
      <c r="C2825" s="615" t="s">
        <v>659</v>
      </c>
      <c r="D2825" s="213">
        <v>3138</v>
      </c>
      <c r="E2825" s="213">
        <v>3035.9</v>
      </c>
      <c r="F2825" s="254">
        <f>E2825/D2825*100</f>
        <v>96.746335245379228</v>
      </c>
      <c r="G2825" s="724" t="s">
        <v>1478</v>
      </c>
      <c r="H2825" s="557">
        <v>2254.6</v>
      </c>
      <c r="I2825" s="723" t="s">
        <v>1708</v>
      </c>
      <c r="J2825" s="39"/>
      <c r="K2825" s="39"/>
      <c r="L2825" s="39"/>
      <c r="M2825" s="39"/>
    </row>
    <row r="2826" spans="1:13" ht="146.25" customHeight="1" x14ac:dyDescent="0.2">
      <c r="A2826" s="689" t="s">
        <v>344</v>
      </c>
      <c r="B2826" s="694" t="s">
        <v>664</v>
      </c>
      <c r="C2826" s="615" t="s">
        <v>659</v>
      </c>
      <c r="D2826" s="213">
        <f>416.1+533.5</f>
        <v>949.6</v>
      </c>
      <c r="E2826" s="213">
        <f>H2826</f>
        <v>665.5</v>
      </c>
      <c r="F2826" s="254">
        <f t="shared" si="322"/>
        <v>70.082139848357201</v>
      </c>
      <c r="G2826" s="724" t="s">
        <v>1479</v>
      </c>
      <c r="H2826" s="358">
        <v>665.5</v>
      </c>
      <c r="I2826" s="723" t="s">
        <v>1708</v>
      </c>
      <c r="J2826" s="39"/>
      <c r="K2826" s="39"/>
      <c r="L2826" s="39"/>
      <c r="M2826" s="39"/>
    </row>
    <row r="2827" spans="1:13" ht="33" customHeight="1" x14ac:dyDescent="0.2">
      <c r="A2827" s="889" t="s">
        <v>1267</v>
      </c>
      <c r="B2827" s="890"/>
      <c r="C2827" s="890"/>
      <c r="D2827" s="890"/>
      <c r="E2827" s="890"/>
      <c r="F2827" s="890"/>
      <c r="G2827" s="890"/>
      <c r="H2827" s="890"/>
      <c r="I2827" s="891"/>
      <c r="J2827" s="39"/>
      <c r="K2827" s="39"/>
      <c r="L2827" s="39"/>
      <c r="M2827" s="39"/>
    </row>
    <row r="2828" spans="1:13" ht="35.25" customHeight="1" x14ac:dyDescent="0.2">
      <c r="A2828" s="946"/>
      <c r="B2828" s="941" t="s">
        <v>54</v>
      </c>
      <c r="C2828" s="26" t="s">
        <v>1</v>
      </c>
      <c r="D2828" s="387">
        <f t="shared" ref="D2828:E2830" si="323">D2829</f>
        <v>3441</v>
      </c>
      <c r="E2828" s="387">
        <f t="shared" si="323"/>
        <v>3441</v>
      </c>
      <c r="F2828" s="248">
        <f>E2828/D2828*100</f>
        <v>100</v>
      </c>
      <c r="G2828" s="753"/>
      <c r="H2828" s="387">
        <f>H2829</f>
        <v>3441</v>
      </c>
      <c r="I2828" s="156"/>
      <c r="J2828" s="39"/>
      <c r="K2828" s="39"/>
      <c r="L2828" s="39"/>
      <c r="M2828" s="39"/>
    </row>
    <row r="2829" spans="1:13" ht="57" x14ac:dyDescent="0.2">
      <c r="A2829" s="946"/>
      <c r="B2829" s="942"/>
      <c r="C2829" s="26" t="s">
        <v>638</v>
      </c>
      <c r="D2829" s="387">
        <f t="shared" si="323"/>
        <v>3441</v>
      </c>
      <c r="E2829" s="387">
        <f t="shared" si="323"/>
        <v>3441</v>
      </c>
      <c r="F2829" s="248">
        <f>E2829/D2829*100</f>
        <v>100</v>
      </c>
      <c r="G2829" s="753"/>
      <c r="H2829" s="387">
        <f>H2830</f>
        <v>3441</v>
      </c>
      <c r="I2829" s="156"/>
      <c r="J2829" s="39"/>
      <c r="K2829" s="39"/>
      <c r="L2829" s="39"/>
      <c r="M2829" s="39"/>
    </row>
    <row r="2830" spans="1:13" ht="183.75" customHeight="1" x14ac:dyDescent="0.2">
      <c r="A2830" s="221">
        <v>1</v>
      </c>
      <c r="B2830" s="722" t="s">
        <v>1354</v>
      </c>
      <c r="C2830" s="615" t="s">
        <v>2</v>
      </c>
      <c r="D2830" s="387">
        <f t="shared" si="323"/>
        <v>3441</v>
      </c>
      <c r="E2830" s="387">
        <f t="shared" si="323"/>
        <v>3441</v>
      </c>
      <c r="F2830" s="248">
        <f>E2830/D2830*100</f>
        <v>100</v>
      </c>
      <c r="G2830" s="724" t="s">
        <v>1268</v>
      </c>
      <c r="H2830" s="387">
        <f>H2831</f>
        <v>3441</v>
      </c>
      <c r="I2830" s="156"/>
      <c r="J2830" s="39"/>
      <c r="K2830" s="39"/>
      <c r="L2830" s="39"/>
      <c r="M2830" s="39"/>
    </row>
    <row r="2831" spans="1:13" ht="216.75" customHeight="1" x14ac:dyDescent="0.2">
      <c r="A2831" s="699" t="s">
        <v>11</v>
      </c>
      <c r="B2831" s="405" t="s">
        <v>865</v>
      </c>
      <c r="C2831" s="615" t="s">
        <v>2</v>
      </c>
      <c r="D2831" s="558">
        <f>D2833</f>
        <v>3441</v>
      </c>
      <c r="E2831" s="558">
        <f t="shared" ref="E2831:H2831" si="324">E2833</f>
        <v>3441</v>
      </c>
      <c r="F2831" s="254">
        <f>E2831/D2831*100</f>
        <v>100</v>
      </c>
      <c r="G2831" s="724" t="s">
        <v>1637</v>
      </c>
      <c r="H2831" s="558">
        <f t="shared" si="324"/>
        <v>3441</v>
      </c>
      <c r="I2831" s="156" t="s">
        <v>1282</v>
      </c>
      <c r="J2831" s="39"/>
      <c r="K2831" s="39"/>
      <c r="L2831" s="39"/>
      <c r="M2831" s="39"/>
    </row>
    <row r="2832" spans="1:13" ht="170.25" customHeight="1" x14ac:dyDescent="0.2">
      <c r="A2832" s="699" t="s">
        <v>608</v>
      </c>
      <c r="B2832" s="694" t="s">
        <v>866</v>
      </c>
      <c r="C2832" s="615" t="s">
        <v>2</v>
      </c>
      <c r="D2832" s="947" t="s">
        <v>665</v>
      </c>
      <c r="E2832" s="948"/>
      <c r="F2832" s="949"/>
      <c r="G2832" s="212" t="s">
        <v>1638</v>
      </c>
      <c r="H2832" s="557" t="s">
        <v>551</v>
      </c>
      <c r="I2832" s="156"/>
      <c r="J2832" s="39"/>
      <c r="K2832" s="39"/>
      <c r="L2832" s="39"/>
      <c r="M2832" s="39"/>
    </row>
    <row r="2833" spans="1:13" ht="146.25" customHeight="1" x14ac:dyDescent="0.2">
      <c r="A2833" s="131" t="s">
        <v>608</v>
      </c>
      <c r="B2833" s="727" t="s">
        <v>1319</v>
      </c>
      <c r="C2833" s="615" t="s">
        <v>2</v>
      </c>
      <c r="D2833" s="213">
        <v>3441</v>
      </c>
      <c r="E2833" s="213">
        <v>3441</v>
      </c>
      <c r="F2833" s="254">
        <f t="shared" ref="F2833:F2841" si="325">E2833*100/D2833</f>
        <v>100</v>
      </c>
      <c r="G2833" s="212" t="s">
        <v>1480</v>
      </c>
      <c r="H2833" s="213">
        <v>3441</v>
      </c>
      <c r="I2833" s="156" t="s">
        <v>1211</v>
      </c>
      <c r="J2833" s="39"/>
      <c r="K2833" s="39"/>
      <c r="L2833" s="39"/>
      <c r="M2833" s="39"/>
    </row>
    <row r="2834" spans="1:13" ht="30.75" customHeight="1" x14ac:dyDescent="0.2">
      <c r="A2834" s="1015" t="s">
        <v>1269</v>
      </c>
      <c r="B2834" s="1016"/>
      <c r="C2834" s="1016"/>
      <c r="D2834" s="1016"/>
      <c r="E2834" s="1016"/>
      <c r="F2834" s="1016"/>
      <c r="G2834" s="1016"/>
      <c r="H2834" s="1016"/>
      <c r="I2834" s="1017"/>
      <c r="J2834" s="39"/>
      <c r="K2834" s="39"/>
      <c r="L2834" s="39"/>
      <c r="M2834" s="39"/>
    </row>
    <row r="2835" spans="1:13" x14ac:dyDescent="0.2">
      <c r="A2835" s="945"/>
      <c r="B2835" s="941" t="s">
        <v>54</v>
      </c>
      <c r="C2835" s="26" t="s">
        <v>1</v>
      </c>
      <c r="D2835" s="387">
        <f>D2836</f>
        <v>8402</v>
      </c>
      <c r="E2835" s="387">
        <f>SUM(E2837)</f>
        <v>8102.8</v>
      </c>
      <c r="F2835" s="248">
        <f t="shared" si="325"/>
        <v>96.438943108783619</v>
      </c>
      <c r="G2835" s="753"/>
      <c r="H2835" s="389">
        <f>SUM(H2837)</f>
        <v>8102.8</v>
      </c>
      <c r="I2835" s="156"/>
      <c r="J2835" s="39"/>
      <c r="K2835" s="39"/>
      <c r="L2835" s="39"/>
      <c r="M2835" s="39"/>
    </row>
    <row r="2836" spans="1:13" ht="67.5" customHeight="1" x14ac:dyDescent="0.2">
      <c r="A2836" s="985"/>
      <c r="B2836" s="1242"/>
      <c r="C2836" s="26" t="s">
        <v>3</v>
      </c>
      <c r="D2836" s="387">
        <f>D2837</f>
        <v>8402</v>
      </c>
      <c r="E2836" s="387">
        <f>E2837</f>
        <v>8102.8</v>
      </c>
      <c r="F2836" s="248">
        <f t="shared" si="325"/>
        <v>96.438943108783619</v>
      </c>
      <c r="G2836" s="753"/>
      <c r="H2836" s="387">
        <f>SUM(H2837)</f>
        <v>8102.8</v>
      </c>
      <c r="I2836" s="156"/>
      <c r="J2836" s="39"/>
      <c r="K2836" s="39"/>
      <c r="L2836" s="39"/>
      <c r="M2836" s="39"/>
    </row>
    <row r="2837" spans="1:13" ht="105" customHeight="1" x14ac:dyDescent="0.2">
      <c r="A2837" s="221">
        <v>1</v>
      </c>
      <c r="B2837" s="698" t="s">
        <v>666</v>
      </c>
      <c r="C2837" s="615" t="s">
        <v>3</v>
      </c>
      <c r="D2837" s="213">
        <f>D2838</f>
        <v>8402</v>
      </c>
      <c r="E2837" s="213">
        <f>SUM(E2839:E2841)</f>
        <v>8102.8</v>
      </c>
      <c r="F2837" s="254">
        <f t="shared" si="325"/>
        <v>96.438943108783619</v>
      </c>
      <c r="G2837" s="724"/>
      <c r="H2837" s="213">
        <f>SUM(H2839:H2841)</f>
        <v>8102.8</v>
      </c>
      <c r="I2837" s="156"/>
      <c r="J2837" s="39"/>
      <c r="K2837" s="39"/>
      <c r="L2837" s="39"/>
      <c r="M2837" s="39"/>
    </row>
    <row r="2838" spans="1:13" ht="66.75" customHeight="1" x14ac:dyDescent="0.2">
      <c r="A2838" s="699" t="s">
        <v>11</v>
      </c>
      <c r="B2838" s="727" t="s">
        <v>660</v>
      </c>
      <c r="C2838" s="615" t="s">
        <v>3</v>
      </c>
      <c r="D2838" s="213">
        <f>D2839+D2840+D2841</f>
        <v>8402</v>
      </c>
      <c r="E2838" s="213">
        <f>E2839+E2840+E2841</f>
        <v>8102.8</v>
      </c>
      <c r="F2838" s="254">
        <f t="shared" si="325"/>
        <v>96.438943108783619</v>
      </c>
      <c r="G2838" s="724"/>
      <c r="H2838" s="557"/>
      <c r="I2838" s="156"/>
      <c r="J2838" s="39"/>
      <c r="K2838" s="39"/>
      <c r="L2838" s="39"/>
      <c r="M2838" s="39"/>
    </row>
    <row r="2839" spans="1:13" ht="118.5" customHeight="1" x14ac:dyDescent="0.2">
      <c r="A2839" s="559" t="s">
        <v>67</v>
      </c>
      <c r="B2839" s="727" t="s">
        <v>667</v>
      </c>
      <c r="C2839" s="615" t="s">
        <v>3</v>
      </c>
      <c r="D2839" s="213">
        <v>30</v>
      </c>
      <c r="E2839" s="213">
        <v>0</v>
      </c>
      <c r="F2839" s="254">
        <v>0</v>
      </c>
      <c r="G2839" s="57" t="s">
        <v>1639</v>
      </c>
      <c r="H2839" s="557">
        <v>0</v>
      </c>
      <c r="I2839" s="738" t="s">
        <v>1640</v>
      </c>
      <c r="J2839" s="39"/>
      <c r="K2839" s="39"/>
      <c r="L2839" s="39"/>
      <c r="M2839" s="39"/>
    </row>
    <row r="2840" spans="1:13" ht="174" customHeight="1" x14ac:dyDescent="0.2">
      <c r="A2840" s="699" t="s">
        <v>341</v>
      </c>
      <c r="B2840" s="727" t="s">
        <v>668</v>
      </c>
      <c r="C2840" s="615" t="s">
        <v>3</v>
      </c>
      <c r="D2840" s="213">
        <v>851</v>
      </c>
      <c r="E2840" s="213">
        <v>614</v>
      </c>
      <c r="F2840" s="254">
        <f t="shared" si="325"/>
        <v>72.150411280846058</v>
      </c>
      <c r="G2840" s="724" t="s">
        <v>1641</v>
      </c>
      <c r="H2840" s="557">
        <v>614</v>
      </c>
      <c r="I2840" s="738" t="s">
        <v>1631</v>
      </c>
      <c r="J2840" s="39"/>
      <c r="K2840" s="39"/>
      <c r="L2840" s="39"/>
      <c r="M2840" s="39"/>
    </row>
    <row r="2841" spans="1:13" ht="257.25" customHeight="1" x14ac:dyDescent="0.2">
      <c r="A2841" s="131" t="s">
        <v>344</v>
      </c>
      <c r="B2841" s="727" t="s">
        <v>669</v>
      </c>
      <c r="C2841" s="615" t="s">
        <v>3</v>
      </c>
      <c r="D2841" s="213">
        <v>7521</v>
      </c>
      <c r="E2841" s="213">
        <v>7488.8</v>
      </c>
      <c r="F2841" s="254">
        <f t="shared" si="325"/>
        <v>99.571865443425082</v>
      </c>
      <c r="G2841" s="724" t="s">
        <v>1481</v>
      </c>
      <c r="H2841" s="557">
        <v>7488.8</v>
      </c>
      <c r="I2841" s="723" t="s">
        <v>1282</v>
      </c>
      <c r="J2841" s="39"/>
      <c r="K2841" s="39"/>
      <c r="L2841" s="39"/>
      <c r="M2841" s="39"/>
    </row>
    <row r="2842" spans="1:13" ht="41.25" customHeight="1" x14ac:dyDescent="0.2">
      <c r="A2842" s="889" t="s">
        <v>1270</v>
      </c>
      <c r="B2842" s="890"/>
      <c r="C2842" s="890"/>
      <c r="D2842" s="890"/>
      <c r="E2842" s="890"/>
      <c r="F2842" s="890"/>
      <c r="G2842" s="890"/>
      <c r="H2842" s="890"/>
      <c r="I2842" s="891"/>
      <c r="J2842" s="39"/>
      <c r="K2842" s="39"/>
      <c r="L2842" s="39"/>
      <c r="M2842" s="39"/>
    </row>
    <row r="2843" spans="1:13" ht="39.75" customHeight="1" x14ac:dyDescent="0.2">
      <c r="A2843" s="945"/>
      <c r="B2843" s="941" t="s">
        <v>54</v>
      </c>
      <c r="C2843" s="26" t="s">
        <v>1</v>
      </c>
      <c r="D2843" s="387">
        <f t="shared" ref="D2843:F2845" si="326">D2844</f>
        <v>36687.699999999997</v>
      </c>
      <c r="E2843" s="387">
        <f t="shared" si="326"/>
        <v>35264.699999999997</v>
      </c>
      <c r="F2843" s="248">
        <f t="shared" si="326"/>
        <v>96.121315863354738</v>
      </c>
      <c r="G2843" s="753"/>
      <c r="H2843" s="389">
        <f>H2844</f>
        <v>35264.699999999997</v>
      </c>
      <c r="I2843" s="156"/>
      <c r="J2843" s="39"/>
      <c r="K2843" s="39"/>
      <c r="L2843" s="39"/>
      <c r="M2843" s="39"/>
    </row>
    <row r="2844" spans="1:13" ht="86.25" customHeight="1" x14ac:dyDescent="0.2">
      <c r="A2844" s="985"/>
      <c r="B2844" s="942"/>
      <c r="C2844" s="26" t="s">
        <v>3</v>
      </c>
      <c r="D2844" s="387">
        <f t="shared" si="326"/>
        <v>36687.699999999997</v>
      </c>
      <c r="E2844" s="387">
        <f t="shared" si="326"/>
        <v>35264.699999999997</v>
      </c>
      <c r="F2844" s="248">
        <f t="shared" si="326"/>
        <v>96.121315863354738</v>
      </c>
      <c r="G2844" s="753"/>
      <c r="H2844" s="389">
        <f>H2845</f>
        <v>35264.699999999997</v>
      </c>
      <c r="I2844" s="156"/>
      <c r="J2844" s="39"/>
      <c r="K2844" s="39"/>
      <c r="L2844" s="39"/>
      <c r="M2844" s="39"/>
    </row>
    <row r="2845" spans="1:13" ht="100.5" customHeight="1" x14ac:dyDescent="0.2">
      <c r="A2845" s="221">
        <v>1</v>
      </c>
      <c r="B2845" s="698" t="s">
        <v>670</v>
      </c>
      <c r="C2845" s="615" t="s">
        <v>3</v>
      </c>
      <c r="D2845" s="213">
        <f t="shared" si="326"/>
        <v>36687.699999999997</v>
      </c>
      <c r="E2845" s="213">
        <f t="shared" si="326"/>
        <v>35264.699999999997</v>
      </c>
      <c r="F2845" s="254">
        <f t="shared" si="326"/>
        <v>96.121315863354738</v>
      </c>
      <c r="G2845" s="724"/>
      <c r="H2845" s="557">
        <f>H2846</f>
        <v>35264.699999999997</v>
      </c>
      <c r="I2845" s="156"/>
      <c r="J2845" s="39"/>
      <c r="K2845" s="39"/>
      <c r="L2845" s="39"/>
      <c r="M2845" s="39"/>
    </row>
    <row r="2846" spans="1:13" ht="111.75" customHeight="1" x14ac:dyDescent="0.2">
      <c r="A2846" s="699" t="s">
        <v>338</v>
      </c>
      <c r="B2846" s="727" t="s">
        <v>671</v>
      </c>
      <c r="C2846" s="615" t="s">
        <v>3</v>
      </c>
      <c r="D2846" s="213">
        <f>D2847+D2848+D2849</f>
        <v>36687.699999999997</v>
      </c>
      <c r="E2846" s="213">
        <f>E2847+E2848+E2849</f>
        <v>35264.699999999997</v>
      </c>
      <c r="F2846" s="254">
        <f>E2846*100/D2846</f>
        <v>96.121315863354738</v>
      </c>
      <c r="G2846" s="724"/>
      <c r="H2846" s="557">
        <f>H2847+H2848+H2849</f>
        <v>35264.699999999997</v>
      </c>
      <c r="I2846" s="156"/>
      <c r="J2846" s="39"/>
      <c r="K2846" s="39"/>
      <c r="L2846" s="39"/>
      <c r="M2846" s="39"/>
    </row>
    <row r="2847" spans="1:13" ht="169.5" customHeight="1" x14ac:dyDescent="0.2">
      <c r="A2847" s="699" t="s">
        <v>67</v>
      </c>
      <c r="B2847" s="727" t="s">
        <v>672</v>
      </c>
      <c r="C2847" s="615" t="s">
        <v>3</v>
      </c>
      <c r="D2847" s="213">
        <v>3991.7</v>
      </c>
      <c r="E2847" s="213">
        <v>3911.2</v>
      </c>
      <c r="F2847" s="254">
        <f>E2847*100/D2847</f>
        <v>97.983315379412289</v>
      </c>
      <c r="G2847" s="724" t="s">
        <v>673</v>
      </c>
      <c r="H2847" s="557">
        <v>3911.2</v>
      </c>
      <c r="I2847" s="723" t="s">
        <v>1482</v>
      </c>
      <c r="J2847" s="39"/>
      <c r="K2847" s="39"/>
      <c r="L2847" s="39"/>
      <c r="M2847" s="39"/>
    </row>
    <row r="2848" spans="1:13" ht="185.25" customHeight="1" x14ac:dyDescent="0.2">
      <c r="A2848" s="699" t="s">
        <v>341</v>
      </c>
      <c r="B2848" s="694" t="s">
        <v>674</v>
      </c>
      <c r="C2848" s="615" t="s">
        <v>3</v>
      </c>
      <c r="D2848" s="213">
        <v>29801.5</v>
      </c>
      <c r="E2848" s="213">
        <v>28460.1</v>
      </c>
      <c r="F2848" s="254">
        <f>E2848*100/D2848</f>
        <v>95.498884284348108</v>
      </c>
      <c r="G2848" s="724" t="s">
        <v>1484</v>
      </c>
      <c r="H2848" s="557">
        <v>28460.1</v>
      </c>
      <c r="I2848" s="723" t="s">
        <v>1483</v>
      </c>
      <c r="J2848" s="39"/>
      <c r="K2848" s="39"/>
      <c r="L2848" s="39"/>
      <c r="M2848" s="39"/>
    </row>
    <row r="2849" spans="1:13" ht="127.5" customHeight="1" x14ac:dyDescent="0.2">
      <c r="A2849" s="699" t="s">
        <v>344</v>
      </c>
      <c r="B2849" s="727" t="s">
        <v>675</v>
      </c>
      <c r="C2849" s="615" t="s">
        <v>3</v>
      </c>
      <c r="D2849" s="213">
        <v>2894.5</v>
      </c>
      <c r="E2849" s="394">
        <v>2893.4</v>
      </c>
      <c r="F2849" s="395">
        <f>E2849*100/D2849</f>
        <v>99.961996890654689</v>
      </c>
      <c r="G2849" s="724" t="s">
        <v>1486</v>
      </c>
      <c r="H2849" s="557">
        <v>2893.4</v>
      </c>
      <c r="I2849" s="723" t="s">
        <v>1485</v>
      </c>
      <c r="J2849" s="39"/>
      <c r="K2849" s="39"/>
      <c r="L2849" s="39"/>
      <c r="M2849" s="39"/>
    </row>
    <row r="2850" spans="1:13" ht="57.75" customHeight="1" x14ac:dyDescent="0.2">
      <c r="A2850" s="889" t="s">
        <v>1271</v>
      </c>
      <c r="B2850" s="890"/>
      <c r="C2850" s="890"/>
      <c r="D2850" s="890"/>
      <c r="E2850" s="890"/>
      <c r="F2850" s="890"/>
      <c r="G2850" s="890"/>
      <c r="H2850" s="890"/>
      <c r="I2850" s="891"/>
      <c r="J2850" s="39"/>
      <c r="K2850" s="39"/>
      <c r="L2850" s="39"/>
      <c r="M2850" s="39"/>
    </row>
    <row r="2851" spans="1:13" ht="51" customHeight="1" x14ac:dyDescent="0.2">
      <c r="A2851" s="945"/>
      <c r="B2851" s="1431" t="s">
        <v>54</v>
      </c>
      <c r="C2851" s="26" t="s">
        <v>1</v>
      </c>
      <c r="D2851" s="387">
        <f>D2853+D2852</f>
        <v>548490.1</v>
      </c>
      <c r="E2851" s="387">
        <f>E2853+E2852</f>
        <v>532284.30000000005</v>
      </c>
      <c r="F2851" s="248">
        <f>E2851*100/D2851</f>
        <v>97.045379670480855</v>
      </c>
      <c r="G2851" s="753"/>
      <c r="H2851" s="389">
        <f>H2853+H2852</f>
        <v>532281.9</v>
      </c>
      <c r="I2851" s="156"/>
      <c r="J2851" s="39"/>
      <c r="K2851" s="39"/>
      <c r="L2851" s="39"/>
      <c r="M2851" s="39"/>
    </row>
    <row r="2852" spans="1:13" ht="65.25" customHeight="1" x14ac:dyDescent="0.2">
      <c r="A2852" s="946"/>
      <c r="B2852" s="1432"/>
      <c r="C2852" s="26" t="s">
        <v>2</v>
      </c>
      <c r="D2852" s="387">
        <f>D2884</f>
        <v>10486</v>
      </c>
      <c r="E2852" s="387">
        <f>E2884</f>
        <v>10479.1</v>
      </c>
      <c r="F2852" s="248">
        <f>E2852*100/D2852</f>
        <v>99.934197978256719</v>
      </c>
      <c r="G2852" s="753"/>
      <c r="H2852" s="389">
        <f>H2884</f>
        <v>10479.1</v>
      </c>
      <c r="I2852" s="156"/>
      <c r="J2852" s="39"/>
      <c r="K2852" s="39"/>
      <c r="L2852" s="39"/>
      <c r="M2852" s="39"/>
    </row>
    <row r="2853" spans="1:13" ht="63" customHeight="1" x14ac:dyDescent="0.2">
      <c r="A2853" s="946"/>
      <c r="B2853" s="1432"/>
      <c r="C2853" s="26" t="s">
        <v>3</v>
      </c>
      <c r="D2853" s="387">
        <f>D2854+D2857+D2860+D2872+D2875+D2879+D2885</f>
        <v>538004.1</v>
      </c>
      <c r="E2853" s="387">
        <f>E2854+E2857+E2860+E2872+E2875+E2879+E2885</f>
        <v>521805.2</v>
      </c>
      <c r="F2853" s="248">
        <f>E2853*100/D2853</f>
        <v>96.989074990320717</v>
      </c>
      <c r="G2853" s="753"/>
      <c r="H2853" s="387">
        <f>H2854+H2857+H2860+H2872+H2875+H2879+H2885</f>
        <v>521802.8</v>
      </c>
      <c r="I2853" s="156"/>
      <c r="J2853" s="39"/>
      <c r="K2853" s="39"/>
      <c r="L2853" s="39"/>
      <c r="M2853" s="39"/>
    </row>
    <row r="2854" spans="1:13" ht="167.25" customHeight="1" x14ac:dyDescent="0.2">
      <c r="A2854" s="221">
        <v>1</v>
      </c>
      <c r="B2854" s="698" t="s">
        <v>676</v>
      </c>
      <c r="C2854" s="615" t="s">
        <v>3</v>
      </c>
      <c r="D2854" s="213">
        <f>D2855</f>
        <v>304.7</v>
      </c>
      <c r="E2854" s="213">
        <f>E2855</f>
        <v>168.7</v>
      </c>
      <c r="F2854" s="254">
        <f>F2855</f>
        <v>55.365933705283886</v>
      </c>
      <c r="G2854" s="724"/>
      <c r="H2854" s="557">
        <f>H2855</f>
        <v>168.7</v>
      </c>
      <c r="I2854" s="156"/>
      <c r="J2854" s="39"/>
      <c r="K2854" s="39"/>
      <c r="L2854" s="39"/>
      <c r="M2854" s="39"/>
    </row>
    <row r="2855" spans="1:13" ht="78.75" customHeight="1" x14ac:dyDescent="0.2">
      <c r="A2855" s="699" t="s">
        <v>338</v>
      </c>
      <c r="B2855" s="727" t="s">
        <v>677</v>
      </c>
      <c r="C2855" s="615" t="s">
        <v>3</v>
      </c>
      <c r="D2855" s="213">
        <f>D2856</f>
        <v>304.7</v>
      </c>
      <c r="E2855" s="213">
        <f>E2856</f>
        <v>168.7</v>
      </c>
      <c r="F2855" s="254">
        <f>E2855*100/D2855</f>
        <v>55.365933705283886</v>
      </c>
      <c r="G2855" s="724"/>
      <c r="H2855" s="557">
        <f>H2856</f>
        <v>168.7</v>
      </c>
      <c r="I2855" s="156"/>
      <c r="J2855" s="39"/>
      <c r="K2855" s="39"/>
      <c r="L2855" s="39"/>
      <c r="M2855" s="39"/>
    </row>
    <row r="2856" spans="1:13" ht="240.75" customHeight="1" x14ac:dyDescent="0.2">
      <c r="A2856" s="699" t="s">
        <v>67</v>
      </c>
      <c r="B2856" s="694" t="s">
        <v>678</v>
      </c>
      <c r="C2856" s="615" t="s">
        <v>3</v>
      </c>
      <c r="D2856" s="213">
        <v>304.7</v>
      </c>
      <c r="E2856" s="213">
        <v>168.7</v>
      </c>
      <c r="F2856" s="254">
        <f>E2856*100/D2856</f>
        <v>55.365933705283886</v>
      </c>
      <c r="G2856" s="724" t="s">
        <v>1487</v>
      </c>
      <c r="H2856" s="557">
        <v>168.7</v>
      </c>
      <c r="I2856" s="738" t="s">
        <v>1642</v>
      </c>
      <c r="J2856" s="39"/>
      <c r="K2856" s="39"/>
      <c r="L2856" s="39"/>
      <c r="M2856" s="39"/>
    </row>
    <row r="2857" spans="1:13" ht="177.75" customHeight="1" x14ac:dyDescent="0.2">
      <c r="A2857" s="699">
        <v>2</v>
      </c>
      <c r="B2857" s="698" t="s">
        <v>679</v>
      </c>
      <c r="C2857" s="615" t="s">
        <v>3</v>
      </c>
      <c r="D2857" s="213">
        <f>D2858</f>
        <v>478607.3</v>
      </c>
      <c r="E2857" s="213">
        <f>E2858</f>
        <v>478607.3</v>
      </c>
      <c r="F2857" s="254">
        <f>F2858</f>
        <v>100</v>
      </c>
      <c r="G2857" s="724"/>
      <c r="H2857" s="213">
        <f>H2858</f>
        <v>478607.3</v>
      </c>
      <c r="I2857" s="156"/>
      <c r="J2857" s="39"/>
      <c r="K2857" s="39"/>
      <c r="L2857" s="39"/>
      <c r="M2857" s="39"/>
    </row>
    <row r="2858" spans="1:13" ht="93" customHeight="1" x14ac:dyDescent="0.2">
      <c r="A2858" s="699" t="s">
        <v>349</v>
      </c>
      <c r="B2858" s="727" t="s">
        <v>680</v>
      </c>
      <c r="C2858" s="615" t="s">
        <v>3</v>
      </c>
      <c r="D2858" s="213">
        <f>D2859</f>
        <v>478607.3</v>
      </c>
      <c r="E2858" s="213">
        <f>E2859</f>
        <v>478607.3</v>
      </c>
      <c r="F2858" s="254">
        <f t="shared" ref="F2858:F2866" si="327">E2858*100/D2858</f>
        <v>100</v>
      </c>
      <c r="G2858" s="724"/>
      <c r="H2858" s="557">
        <f>H2859</f>
        <v>478607.3</v>
      </c>
      <c r="I2858" s="156"/>
      <c r="J2858" s="39"/>
      <c r="K2858" s="39"/>
      <c r="L2858" s="39"/>
      <c r="M2858" s="39"/>
    </row>
    <row r="2859" spans="1:13" ht="168.75" customHeight="1" x14ac:dyDescent="0.2">
      <c r="A2859" s="699" t="s">
        <v>351</v>
      </c>
      <c r="B2859" s="727" t="s">
        <v>681</v>
      </c>
      <c r="C2859" s="615" t="s">
        <v>3</v>
      </c>
      <c r="D2859" s="213">
        <v>478607.3</v>
      </c>
      <c r="E2859" s="213">
        <v>478607.3</v>
      </c>
      <c r="F2859" s="254">
        <f t="shared" si="327"/>
        <v>100</v>
      </c>
      <c r="G2859" s="724" t="s">
        <v>1643</v>
      </c>
      <c r="H2859" s="557">
        <v>478607.3</v>
      </c>
      <c r="I2859" s="723" t="s">
        <v>1645</v>
      </c>
      <c r="J2859" s="39"/>
      <c r="K2859" s="39"/>
      <c r="L2859" s="39"/>
      <c r="M2859" s="39"/>
    </row>
    <row r="2860" spans="1:13" ht="133.5" customHeight="1" x14ac:dyDescent="0.2">
      <c r="A2860" s="699">
        <v>3</v>
      </c>
      <c r="B2860" s="698" t="s">
        <v>682</v>
      </c>
      <c r="C2860" s="615" t="s">
        <v>3</v>
      </c>
      <c r="D2860" s="213">
        <f>D2861</f>
        <v>43391.6</v>
      </c>
      <c r="E2860" s="213">
        <f>E2861</f>
        <v>30258.2</v>
      </c>
      <c r="F2860" s="254">
        <f t="shared" si="327"/>
        <v>69.73285151964896</v>
      </c>
      <c r="G2860" s="724"/>
      <c r="H2860" s="557">
        <f>H2861</f>
        <v>30255.8</v>
      </c>
      <c r="I2860" s="156"/>
      <c r="J2860" s="39"/>
      <c r="K2860" s="39"/>
      <c r="L2860" s="39"/>
      <c r="M2860" s="39"/>
    </row>
    <row r="2861" spans="1:13" ht="102" customHeight="1" x14ac:dyDescent="0.2">
      <c r="A2861" s="699" t="s">
        <v>468</v>
      </c>
      <c r="B2861" s="727" t="s">
        <v>680</v>
      </c>
      <c r="C2861" s="615" t="s">
        <v>3</v>
      </c>
      <c r="D2861" s="213">
        <f>D2862+D2863+D2864+D2865+D2866+D2867+D2868+D2869+D2870+D2871</f>
        <v>43391.6</v>
      </c>
      <c r="E2861" s="213">
        <f>E2862+E2863+E2864+E2865+E2866+E2867+E2868+E2869+E2870+E2871</f>
        <v>30258.2</v>
      </c>
      <c r="F2861" s="254">
        <f t="shared" si="327"/>
        <v>69.73285151964896</v>
      </c>
      <c r="G2861" s="724"/>
      <c r="H2861" s="213">
        <f>H2862+H2863+H2864+H2865+H2866+H2867+H2868+H2869+H2870+H2871</f>
        <v>30255.8</v>
      </c>
      <c r="I2861" s="156"/>
      <c r="J2861" s="39"/>
      <c r="K2861" s="39"/>
      <c r="L2861" s="39"/>
      <c r="M2861" s="39"/>
    </row>
    <row r="2862" spans="1:13" ht="175.5" customHeight="1" x14ac:dyDescent="0.2">
      <c r="A2862" s="699" t="s">
        <v>470</v>
      </c>
      <c r="B2862" s="727" t="s">
        <v>683</v>
      </c>
      <c r="C2862" s="615" t="s">
        <v>3</v>
      </c>
      <c r="D2862" s="213">
        <v>6924.6</v>
      </c>
      <c r="E2862" s="213">
        <v>6833.6</v>
      </c>
      <c r="F2862" s="254">
        <f t="shared" si="327"/>
        <v>98.685844669728212</v>
      </c>
      <c r="G2862" s="724" t="s">
        <v>1488</v>
      </c>
      <c r="H2862" s="557">
        <v>6833.6</v>
      </c>
      <c r="I2862" s="723" t="s">
        <v>1710</v>
      </c>
      <c r="J2862" s="39"/>
      <c r="K2862" s="39"/>
      <c r="L2862" s="39"/>
      <c r="M2862" s="39"/>
    </row>
    <row r="2863" spans="1:13" ht="181.5" customHeight="1" x14ac:dyDescent="0.2">
      <c r="A2863" s="699" t="s">
        <v>684</v>
      </c>
      <c r="B2863" s="727" t="s">
        <v>685</v>
      </c>
      <c r="C2863" s="615" t="s">
        <v>3</v>
      </c>
      <c r="D2863" s="213">
        <v>20622.900000000001</v>
      </c>
      <c r="E2863" s="213">
        <v>10604.1</v>
      </c>
      <c r="F2863" s="254">
        <f t="shared" si="327"/>
        <v>51.419053576364135</v>
      </c>
      <c r="G2863" s="724" t="s">
        <v>1489</v>
      </c>
      <c r="H2863" s="557">
        <v>10604.1</v>
      </c>
      <c r="I2863" s="723" t="s">
        <v>1709</v>
      </c>
      <c r="J2863" s="39"/>
      <c r="K2863" s="39"/>
      <c r="L2863" s="39"/>
      <c r="M2863" s="39"/>
    </row>
    <row r="2864" spans="1:13" ht="159" customHeight="1" x14ac:dyDescent="0.2">
      <c r="A2864" s="699" t="s">
        <v>686</v>
      </c>
      <c r="B2864" s="727" t="s">
        <v>687</v>
      </c>
      <c r="C2864" s="615" t="s">
        <v>3</v>
      </c>
      <c r="D2864" s="213">
        <v>79.099999999999994</v>
      </c>
      <c r="E2864" s="213">
        <v>62.4</v>
      </c>
      <c r="F2864" s="254">
        <f t="shared" si="327"/>
        <v>78.887484197218711</v>
      </c>
      <c r="G2864" s="724" t="s">
        <v>1490</v>
      </c>
      <c r="H2864" s="557">
        <v>62.4</v>
      </c>
      <c r="I2864" s="723" t="s">
        <v>1650</v>
      </c>
      <c r="J2864" s="39"/>
      <c r="K2864" s="39"/>
      <c r="L2864" s="39"/>
      <c r="M2864" s="39"/>
    </row>
    <row r="2865" spans="1:13" ht="168" customHeight="1" x14ac:dyDescent="0.2">
      <c r="A2865" s="699" t="s">
        <v>688</v>
      </c>
      <c r="B2865" s="727" t="s">
        <v>689</v>
      </c>
      <c r="C2865" s="615" t="s">
        <v>3</v>
      </c>
      <c r="D2865" s="213">
        <v>450</v>
      </c>
      <c r="E2865" s="213">
        <v>420</v>
      </c>
      <c r="F2865" s="254">
        <f t="shared" si="327"/>
        <v>93.333333333333329</v>
      </c>
      <c r="G2865" s="724" t="s">
        <v>1644</v>
      </c>
      <c r="H2865" s="557">
        <v>417.6</v>
      </c>
      <c r="I2865" s="723" t="s">
        <v>1711</v>
      </c>
      <c r="J2865" s="39"/>
      <c r="K2865" s="39"/>
      <c r="L2865" s="39"/>
      <c r="M2865" s="39"/>
    </row>
    <row r="2866" spans="1:13" ht="120" x14ac:dyDescent="0.2">
      <c r="A2866" s="699" t="s">
        <v>690</v>
      </c>
      <c r="B2866" s="727" t="s">
        <v>691</v>
      </c>
      <c r="C2866" s="615" t="s">
        <v>3</v>
      </c>
      <c r="D2866" s="213">
        <v>100</v>
      </c>
      <c r="E2866" s="213">
        <v>100</v>
      </c>
      <c r="F2866" s="254">
        <f t="shared" si="327"/>
        <v>100</v>
      </c>
      <c r="G2866" s="724" t="s">
        <v>1491</v>
      </c>
      <c r="H2866" s="557">
        <v>100</v>
      </c>
      <c r="I2866" s="156" t="s">
        <v>1282</v>
      </c>
      <c r="J2866" s="39"/>
      <c r="K2866" s="39"/>
      <c r="L2866" s="39"/>
      <c r="M2866" s="39"/>
    </row>
    <row r="2867" spans="1:13" ht="139.5" customHeight="1" x14ac:dyDescent="0.2">
      <c r="A2867" s="699" t="s">
        <v>692</v>
      </c>
      <c r="B2867" s="727" t="s">
        <v>693</v>
      </c>
      <c r="C2867" s="615" t="s">
        <v>3</v>
      </c>
      <c r="D2867" s="213">
        <v>100</v>
      </c>
      <c r="E2867" s="213">
        <v>70</v>
      </c>
      <c r="F2867" s="254">
        <f>E2867*100/D2867</f>
        <v>70</v>
      </c>
      <c r="G2867" s="724" t="s">
        <v>1492</v>
      </c>
      <c r="H2867" s="557">
        <v>70</v>
      </c>
      <c r="I2867" s="723" t="s">
        <v>1712</v>
      </c>
      <c r="J2867" s="39"/>
      <c r="K2867" s="39"/>
      <c r="L2867" s="39"/>
      <c r="M2867" s="39"/>
    </row>
    <row r="2868" spans="1:13" ht="112.5" customHeight="1" x14ac:dyDescent="0.2">
      <c r="A2868" s="699" t="s">
        <v>694</v>
      </c>
      <c r="B2868" s="406" t="s">
        <v>695</v>
      </c>
      <c r="C2868" s="615" t="s">
        <v>3</v>
      </c>
      <c r="D2868" s="213">
        <v>1600</v>
      </c>
      <c r="E2868" s="213">
        <v>1576.7</v>
      </c>
      <c r="F2868" s="254">
        <f>E2868*100/D2868</f>
        <v>98.543750000000003</v>
      </c>
      <c r="G2868" s="724" t="s">
        <v>1493</v>
      </c>
      <c r="H2868" s="557">
        <v>1576.7</v>
      </c>
      <c r="I2868" s="738" t="s">
        <v>1713</v>
      </c>
      <c r="J2868" s="39"/>
      <c r="K2868" s="39"/>
      <c r="L2868" s="39"/>
      <c r="M2868" s="39"/>
    </row>
    <row r="2869" spans="1:13" ht="99" customHeight="1" x14ac:dyDescent="0.2">
      <c r="A2869" s="699" t="s">
        <v>696</v>
      </c>
      <c r="B2869" s="406" t="s">
        <v>697</v>
      </c>
      <c r="C2869" s="615" t="s">
        <v>3</v>
      </c>
      <c r="D2869" s="213">
        <v>3322.1</v>
      </c>
      <c r="E2869" s="213">
        <v>2612</v>
      </c>
      <c r="F2869" s="254">
        <f>E2869*100/D2869</f>
        <v>78.624966135877912</v>
      </c>
      <c r="G2869" s="724" t="s">
        <v>1494</v>
      </c>
      <c r="H2869" s="557">
        <v>2612</v>
      </c>
      <c r="I2869" s="723" t="s">
        <v>1495</v>
      </c>
      <c r="J2869" s="39"/>
      <c r="K2869" s="39"/>
      <c r="L2869" s="39"/>
      <c r="M2869" s="39"/>
    </row>
    <row r="2870" spans="1:13" ht="138.75" customHeight="1" x14ac:dyDescent="0.2">
      <c r="A2870" s="699" t="s">
        <v>698</v>
      </c>
      <c r="B2870" s="406" t="s">
        <v>699</v>
      </c>
      <c r="C2870" s="615" t="s">
        <v>3</v>
      </c>
      <c r="D2870" s="213">
        <v>1288.9000000000001</v>
      </c>
      <c r="E2870" s="213">
        <v>1252.0999999999999</v>
      </c>
      <c r="F2870" s="254">
        <f>E2870*100/D2870</f>
        <v>97.144852199549987</v>
      </c>
      <c r="G2870" s="724" t="s">
        <v>1272</v>
      </c>
      <c r="H2870" s="557">
        <v>1252.0999999999999</v>
      </c>
      <c r="I2870" s="738" t="s">
        <v>1714</v>
      </c>
      <c r="J2870" s="39"/>
      <c r="K2870" s="39"/>
      <c r="L2870" s="39"/>
      <c r="M2870" s="39"/>
    </row>
    <row r="2871" spans="1:13" ht="99.75" customHeight="1" x14ac:dyDescent="0.2">
      <c r="A2871" s="699" t="s">
        <v>915</v>
      </c>
      <c r="B2871" s="406" t="s">
        <v>916</v>
      </c>
      <c r="C2871" s="615" t="s">
        <v>3</v>
      </c>
      <c r="D2871" s="213">
        <v>8904</v>
      </c>
      <c r="E2871" s="213">
        <v>6727.3</v>
      </c>
      <c r="F2871" s="254">
        <f>E2871*100/D2871</f>
        <v>75.553683737645997</v>
      </c>
      <c r="G2871" s="724" t="s">
        <v>1496</v>
      </c>
      <c r="H2871" s="557">
        <v>6727.3</v>
      </c>
      <c r="I2871" s="738" t="s">
        <v>1714</v>
      </c>
      <c r="J2871" s="39"/>
      <c r="K2871" s="39"/>
      <c r="L2871" s="39"/>
      <c r="M2871" s="39"/>
    </row>
    <row r="2872" spans="1:13" ht="201" customHeight="1" x14ac:dyDescent="0.2">
      <c r="A2872" s="699">
        <v>4</v>
      </c>
      <c r="B2872" s="698" t="s">
        <v>700</v>
      </c>
      <c r="C2872" s="615" t="s">
        <v>3</v>
      </c>
      <c r="D2872" s="213" t="s">
        <v>551</v>
      </c>
      <c r="E2872" s="213" t="s">
        <v>551</v>
      </c>
      <c r="F2872" s="254">
        <v>0</v>
      </c>
      <c r="G2872" s="724"/>
      <c r="H2872" s="557" t="s">
        <v>551</v>
      </c>
      <c r="I2872" s="156"/>
      <c r="J2872" s="39"/>
      <c r="K2872" s="39"/>
      <c r="L2872" s="39"/>
      <c r="M2872" s="39"/>
    </row>
    <row r="2873" spans="1:13" ht="91.5" customHeight="1" x14ac:dyDescent="0.2">
      <c r="A2873" s="699" t="s">
        <v>573</v>
      </c>
      <c r="B2873" s="727" t="s">
        <v>701</v>
      </c>
      <c r="C2873" s="615" t="s">
        <v>3</v>
      </c>
      <c r="D2873" s="213" t="s">
        <v>654</v>
      </c>
      <c r="E2873" s="213" t="s">
        <v>551</v>
      </c>
      <c r="F2873" s="254">
        <v>0</v>
      </c>
      <c r="G2873" s="724"/>
      <c r="H2873" s="557" t="s">
        <v>551</v>
      </c>
      <c r="I2873" s="156"/>
      <c r="J2873" s="39"/>
      <c r="K2873" s="39"/>
      <c r="L2873" s="39"/>
      <c r="M2873" s="39"/>
    </row>
    <row r="2874" spans="1:13" ht="167.25" customHeight="1" x14ac:dyDescent="0.2">
      <c r="A2874" s="699" t="s">
        <v>575</v>
      </c>
      <c r="B2874" s="727" t="s">
        <v>702</v>
      </c>
      <c r="C2874" s="615" t="s">
        <v>3</v>
      </c>
      <c r="D2874" s="213" t="s">
        <v>551</v>
      </c>
      <c r="E2874" s="213" t="s">
        <v>551</v>
      </c>
      <c r="F2874" s="254">
        <v>0</v>
      </c>
      <c r="G2874" s="724"/>
      <c r="H2874" s="557" t="s">
        <v>551</v>
      </c>
      <c r="I2874" s="156"/>
      <c r="J2874" s="39"/>
      <c r="K2874" s="39"/>
      <c r="L2874" s="39"/>
      <c r="M2874" s="39"/>
    </row>
    <row r="2875" spans="1:13" ht="206.25" customHeight="1" x14ac:dyDescent="0.2">
      <c r="A2875" s="699">
        <v>5</v>
      </c>
      <c r="B2875" s="698" t="s">
        <v>703</v>
      </c>
      <c r="C2875" s="615" t="s">
        <v>3</v>
      </c>
      <c r="D2875" s="213">
        <f>D2876</f>
        <v>3744.6</v>
      </c>
      <c r="E2875" s="213">
        <f>E2876</f>
        <v>1142.8</v>
      </c>
      <c r="F2875" s="254">
        <f>F2876</f>
        <v>30.51861347006356</v>
      </c>
      <c r="G2875" s="724"/>
      <c r="H2875" s="557">
        <f>H2876</f>
        <v>1142.8</v>
      </c>
      <c r="I2875" s="156"/>
      <c r="J2875" s="39"/>
      <c r="K2875" s="39"/>
      <c r="L2875" s="39"/>
      <c r="M2875" s="39"/>
    </row>
    <row r="2876" spans="1:13" ht="79.5" customHeight="1" x14ac:dyDescent="0.2">
      <c r="A2876" s="699" t="s">
        <v>583</v>
      </c>
      <c r="B2876" s="727" t="s">
        <v>701</v>
      </c>
      <c r="C2876" s="615" t="s">
        <v>3</v>
      </c>
      <c r="D2876" s="213">
        <f>D2877+D2878</f>
        <v>3744.6</v>
      </c>
      <c r="E2876" s="213">
        <f>E2877+E2878</f>
        <v>1142.8</v>
      </c>
      <c r="F2876" s="254">
        <f>E2876*100/D2876</f>
        <v>30.51861347006356</v>
      </c>
      <c r="G2876" s="724"/>
      <c r="H2876" s="557">
        <f>H2877+H2878</f>
        <v>1142.8</v>
      </c>
      <c r="I2876" s="156"/>
      <c r="J2876" s="39"/>
      <c r="K2876" s="39"/>
      <c r="L2876" s="39"/>
      <c r="M2876" s="39"/>
    </row>
    <row r="2877" spans="1:13" ht="161.25" customHeight="1" x14ac:dyDescent="0.2">
      <c r="A2877" s="699" t="s">
        <v>585</v>
      </c>
      <c r="B2877" s="727" t="s">
        <v>704</v>
      </c>
      <c r="C2877" s="615" t="s">
        <v>3</v>
      </c>
      <c r="D2877" s="213">
        <v>2247.6999999999998</v>
      </c>
      <c r="E2877" s="213">
        <v>942.8</v>
      </c>
      <c r="F2877" s="254">
        <f>E2877*100/D2877</f>
        <v>41.945099434977983</v>
      </c>
      <c r="G2877" s="724" t="s">
        <v>1497</v>
      </c>
      <c r="H2877" s="557">
        <v>942.8</v>
      </c>
      <c r="I2877" s="723" t="s">
        <v>1646</v>
      </c>
      <c r="J2877" s="39"/>
      <c r="K2877" s="39"/>
      <c r="L2877" s="39"/>
      <c r="M2877" s="39"/>
    </row>
    <row r="2878" spans="1:13" ht="220.5" customHeight="1" x14ac:dyDescent="0.2">
      <c r="A2878" s="699" t="s">
        <v>587</v>
      </c>
      <c r="B2878" s="727" t="s">
        <v>705</v>
      </c>
      <c r="C2878" s="615" t="s">
        <v>3</v>
      </c>
      <c r="D2878" s="213">
        <v>1496.9</v>
      </c>
      <c r="E2878" s="213">
        <v>200</v>
      </c>
      <c r="F2878" s="254">
        <f>E2878*100/D2878</f>
        <v>13.36094595497361</v>
      </c>
      <c r="G2878" s="738" t="s">
        <v>1498</v>
      </c>
      <c r="H2878" s="557">
        <v>200</v>
      </c>
      <c r="I2878" s="723" t="s">
        <v>1646</v>
      </c>
      <c r="J2878" s="39"/>
      <c r="K2878" s="39"/>
      <c r="L2878" s="39"/>
      <c r="M2878" s="39"/>
    </row>
    <row r="2879" spans="1:13" ht="205.5" customHeight="1" x14ac:dyDescent="0.2">
      <c r="A2879" s="699">
        <v>6</v>
      </c>
      <c r="B2879" s="698" t="s">
        <v>706</v>
      </c>
      <c r="C2879" s="615" t="s">
        <v>3</v>
      </c>
      <c r="D2879" s="213">
        <f>D2880</f>
        <v>11955.9</v>
      </c>
      <c r="E2879" s="213">
        <f>E2880</f>
        <v>11628.199999999999</v>
      </c>
      <c r="F2879" s="254">
        <f>F2880</f>
        <v>97.259093836515859</v>
      </c>
      <c r="G2879" s="724"/>
      <c r="H2879" s="557">
        <f>SUM(H2880)</f>
        <v>11628.199999999999</v>
      </c>
      <c r="I2879" s="156"/>
      <c r="J2879" s="39"/>
      <c r="K2879" s="39"/>
      <c r="L2879" s="39"/>
      <c r="M2879" s="39"/>
    </row>
    <row r="2880" spans="1:13" ht="105" customHeight="1" x14ac:dyDescent="0.2">
      <c r="A2880" s="699" t="s">
        <v>591</v>
      </c>
      <c r="B2880" s="727" t="s">
        <v>707</v>
      </c>
      <c r="C2880" s="615" t="s">
        <v>3</v>
      </c>
      <c r="D2880" s="213">
        <f>D2881+D2882+D2883</f>
        <v>11955.9</v>
      </c>
      <c r="E2880" s="557">
        <f>SUM(E2881:E2883)</f>
        <v>11628.199999999999</v>
      </c>
      <c r="F2880" s="254">
        <f>E2880*100/D2880</f>
        <v>97.259093836515859</v>
      </c>
      <c r="G2880" s="724"/>
      <c r="H2880" s="557">
        <f>SUM(H2881:H2883)</f>
        <v>11628.199999999999</v>
      </c>
      <c r="I2880" s="156"/>
      <c r="J2880" s="39"/>
      <c r="K2880" s="39"/>
      <c r="L2880" s="39"/>
      <c r="M2880" s="39"/>
    </row>
    <row r="2881" spans="1:13" ht="227.25" customHeight="1" x14ac:dyDescent="0.2">
      <c r="A2881" s="699" t="s">
        <v>593</v>
      </c>
      <c r="B2881" s="727" t="s">
        <v>708</v>
      </c>
      <c r="C2881" s="615" t="s">
        <v>3</v>
      </c>
      <c r="D2881" s="213">
        <v>11378.8</v>
      </c>
      <c r="E2881" s="213">
        <v>11369.3</v>
      </c>
      <c r="F2881" s="254">
        <f>E2881*100/D2881</f>
        <v>99.916511407178263</v>
      </c>
      <c r="G2881" s="724" t="s">
        <v>1484</v>
      </c>
      <c r="H2881" s="557">
        <v>11369.3</v>
      </c>
      <c r="I2881" s="723" t="s">
        <v>1282</v>
      </c>
      <c r="J2881" s="39"/>
      <c r="K2881" s="39"/>
      <c r="L2881" s="39"/>
      <c r="M2881" s="39"/>
    </row>
    <row r="2882" spans="1:13" ht="238.5" customHeight="1" x14ac:dyDescent="0.2">
      <c r="A2882" s="699" t="s">
        <v>595</v>
      </c>
      <c r="B2882" s="727" t="s">
        <v>709</v>
      </c>
      <c r="C2882" s="615" t="s">
        <v>3</v>
      </c>
      <c r="D2882" s="213">
        <v>561</v>
      </c>
      <c r="E2882" s="213">
        <v>242.8</v>
      </c>
      <c r="F2882" s="254">
        <f>E2882*100/D2882</f>
        <v>43.279857397504458</v>
      </c>
      <c r="G2882" s="738" t="s">
        <v>1647</v>
      </c>
      <c r="H2882" s="557">
        <v>242.8</v>
      </c>
      <c r="I2882" s="738" t="s">
        <v>1715</v>
      </c>
      <c r="J2882" s="39"/>
      <c r="K2882" s="39"/>
      <c r="L2882" s="39"/>
      <c r="M2882" s="39"/>
    </row>
    <row r="2883" spans="1:13" ht="101.25" customHeight="1" x14ac:dyDescent="0.2">
      <c r="A2883" s="699" t="s">
        <v>597</v>
      </c>
      <c r="B2883" s="727" t="s">
        <v>917</v>
      </c>
      <c r="C2883" s="615" t="s">
        <v>3</v>
      </c>
      <c r="D2883" s="213">
        <v>16.100000000000001</v>
      </c>
      <c r="E2883" s="213">
        <v>16.100000000000001</v>
      </c>
      <c r="F2883" s="254">
        <f>E2883*100/D2883</f>
        <v>100</v>
      </c>
      <c r="G2883" s="724" t="s">
        <v>1648</v>
      </c>
      <c r="H2883" s="557">
        <v>16.100000000000001</v>
      </c>
      <c r="I2883" s="723" t="s">
        <v>1282</v>
      </c>
      <c r="J2883" s="39"/>
      <c r="K2883" s="39"/>
      <c r="L2883" s="39"/>
      <c r="M2883" s="39"/>
    </row>
    <row r="2884" spans="1:13" ht="79.5" customHeight="1" x14ac:dyDescent="0.2">
      <c r="A2884" s="1002" t="s">
        <v>895</v>
      </c>
      <c r="B2884" s="871" t="s">
        <v>1273</v>
      </c>
      <c r="C2884" s="615" t="s">
        <v>2</v>
      </c>
      <c r="D2884" s="213">
        <f>D2886</f>
        <v>10486</v>
      </c>
      <c r="E2884" s="213">
        <f>E2886</f>
        <v>10479.1</v>
      </c>
      <c r="F2884" s="254">
        <f>F2886</f>
        <v>99.934197978256719</v>
      </c>
      <c r="G2884" s="724"/>
      <c r="H2884" s="213">
        <f>H2886</f>
        <v>10479.1</v>
      </c>
      <c r="I2884" s="723"/>
      <c r="J2884" s="39"/>
      <c r="K2884" s="39"/>
      <c r="L2884" s="39"/>
      <c r="M2884" s="39"/>
    </row>
    <row r="2885" spans="1:13" ht="79.5" customHeight="1" x14ac:dyDescent="0.2">
      <c r="A2885" s="1002"/>
      <c r="B2885" s="1407"/>
      <c r="C2885" s="615" t="s">
        <v>3</v>
      </c>
      <c r="D2885" s="213">
        <v>0</v>
      </c>
      <c r="E2885" s="213">
        <v>0</v>
      </c>
      <c r="F2885" s="254">
        <v>0</v>
      </c>
      <c r="G2885" s="724"/>
      <c r="H2885" s="213">
        <v>0</v>
      </c>
      <c r="I2885" s="723"/>
      <c r="J2885" s="39"/>
      <c r="K2885" s="39"/>
      <c r="L2885" s="39"/>
      <c r="M2885" s="39"/>
    </row>
    <row r="2886" spans="1:13" ht="113.25" customHeight="1" x14ac:dyDescent="0.2">
      <c r="A2886" s="1002" t="s">
        <v>897</v>
      </c>
      <c r="B2886" s="1364" t="s">
        <v>1274</v>
      </c>
      <c r="C2886" s="615" t="s">
        <v>2</v>
      </c>
      <c r="D2886" s="213">
        <f>D2888</f>
        <v>10486</v>
      </c>
      <c r="E2886" s="213">
        <f>E2888</f>
        <v>10479.1</v>
      </c>
      <c r="F2886" s="254">
        <f>F2888</f>
        <v>99.934197978256719</v>
      </c>
      <c r="G2886" s="724"/>
      <c r="H2886" s="213">
        <f>H2888</f>
        <v>10479.1</v>
      </c>
      <c r="I2886" s="723"/>
      <c r="J2886" s="39"/>
      <c r="K2886" s="39"/>
      <c r="L2886" s="39"/>
      <c r="M2886" s="39"/>
    </row>
    <row r="2887" spans="1:13" ht="113.25" customHeight="1" x14ac:dyDescent="0.2">
      <c r="A2887" s="1002"/>
      <c r="B2887" s="1365"/>
      <c r="C2887" s="615" t="s">
        <v>3</v>
      </c>
      <c r="D2887" s="213">
        <f>D2889</f>
        <v>0</v>
      </c>
      <c r="E2887" s="213">
        <f>E2889</f>
        <v>0</v>
      </c>
      <c r="F2887" s="254">
        <v>0</v>
      </c>
      <c r="G2887" s="724"/>
      <c r="H2887" s="213">
        <v>0</v>
      </c>
      <c r="I2887" s="723"/>
      <c r="J2887" s="39"/>
      <c r="K2887" s="39"/>
      <c r="L2887" s="39"/>
      <c r="M2887" s="39"/>
    </row>
    <row r="2888" spans="1:13" ht="113.25" customHeight="1" x14ac:dyDescent="0.2">
      <c r="A2888" s="1002"/>
      <c r="B2888" s="980" t="s">
        <v>1275</v>
      </c>
      <c r="C2888" s="615" t="s">
        <v>2</v>
      </c>
      <c r="D2888" s="213">
        <v>10486</v>
      </c>
      <c r="E2888" s="213">
        <v>10479.1</v>
      </c>
      <c r="F2888" s="254">
        <f>E2888*100/D2888</f>
        <v>99.934197978256719</v>
      </c>
      <c r="G2888" s="724" t="s">
        <v>1484</v>
      </c>
      <c r="H2888" s="213">
        <v>10479.1</v>
      </c>
      <c r="I2888" s="723" t="s">
        <v>1211</v>
      </c>
      <c r="J2888" s="39"/>
      <c r="K2888" s="39"/>
      <c r="L2888" s="39"/>
      <c r="M2888" s="39"/>
    </row>
    <row r="2889" spans="1:13" ht="113.25" customHeight="1" x14ac:dyDescent="0.2">
      <c r="A2889" s="1002"/>
      <c r="B2889" s="1003"/>
      <c r="C2889" s="615" t="s">
        <v>3</v>
      </c>
      <c r="D2889" s="213">
        <v>0</v>
      </c>
      <c r="E2889" s="213">
        <v>0</v>
      </c>
      <c r="F2889" s="254">
        <v>0</v>
      </c>
      <c r="G2889" s="724"/>
      <c r="H2889" s="213">
        <v>0</v>
      </c>
      <c r="I2889" s="723"/>
      <c r="J2889" s="39"/>
      <c r="K2889" s="39"/>
      <c r="L2889" s="39"/>
      <c r="M2889" s="39"/>
    </row>
    <row r="2890" spans="1:13" ht="21" customHeight="1" x14ac:dyDescent="0.2">
      <c r="A2890" s="889" t="s">
        <v>1276</v>
      </c>
      <c r="B2890" s="890"/>
      <c r="C2890" s="890"/>
      <c r="D2890" s="890"/>
      <c r="E2890" s="890"/>
      <c r="F2890" s="890"/>
      <c r="G2890" s="890"/>
      <c r="H2890" s="890"/>
      <c r="I2890" s="891"/>
      <c r="J2890" s="39"/>
      <c r="K2890" s="39"/>
      <c r="L2890" s="39"/>
      <c r="M2890" s="39"/>
    </row>
    <row r="2891" spans="1:13" ht="78.75" customHeight="1" x14ac:dyDescent="0.2">
      <c r="A2891" s="1366"/>
      <c r="B2891" s="941" t="s">
        <v>54</v>
      </c>
      <c r="C2891" s="26" t="s">
        <v>1</v>
      </c>
      <c r="D2891" s="387">
        <f>SUM(D2892)</f>
        <v>24953.1</v>
      </c>
      <c r="E2891" s="387">
        <f>SUM(E2892)</f>
        <v>24709.5</v>
      </c>
      <c r="F2891" s="248">
        <f t="shared" ref="F2891:F2899" si="328">E2891/D2891*100</f>
        <v>99.023768589874607</v>
      </c>
      <c r="G2891" s="753"/>
      <c r="H2891" s="389">
        <f>H2892</f>
        <v>24709.5</v>
      </c>
      <c r="I2891" s="156"/>
      <c r="J2891" s="39"/>
      <c r="K2891" s="39"/>
      <c r="L2891" s="39"/>
      <c r="M2891" s="39"/>
    </row>
    <row r="2892" spans="1:13" ht="66" customHeight="1" x14ac:dyDescent="0.2">
      <c r="A2892" s="1367"/>
      <c r="B2892" s="1360"/>
      <c r="C2892" s="26" t="s">
        <v>3</v>
      </c>
      <c r="D2892" s="387">
        <f t="shared" ref="D2892:E2894" si="329">D2894</f>
        <v>24953.1</v>
      </c>
      <c r="E2892" s="387">
        <f t="shared" si="329"/>
        <v>24709.5</v>
      </c>
      <c r="F2892" s="248">
        <f t="shared" si="328"/>
        <v>99.023768589874607</v>
      </c>
      <c r="G2892" s="753"/>
      <c r="H2892" s="387">
        <f>H2894</f>
        <v>24709.5</v>
      </c>
      <c r="I2892" s="156"/>
      <c r="J2892" s="39"/>
      <c r="K2892" s="39"/>
      <c r="L2892" s="39"/>
      <c r="M2892" s="39"/>
    </row>
    <row r="2893" spans="1:13" ht="33.75" customHeight="1" x14ac:dyDescent="0.2">
      <c r="A2893" s="1355">
        <v>1</v>
      </c>
      <c r="B2893" s="961" t="s">
        <v>711</v>
      </c>
      <c r="C2893" s="615" t="s">
        <v>1</v>
      </c>
      <c r="D2893" s="213">
        <f t="shared" si="329"/>
        <v>24953.1</v>
      </c>
      <c r="E2893" s="213">
        <f t="shared" si="329"/>
        <v>24709.5</v>
      </c>
      <c r="F2893" s="254">
        <f t="shared" si="328"/>
        <v>99.023768589874607</v>
      </c>
      <c r="G2893" s="724"/>
      <c r="H2893" s="213">
        <f>H2895</f>
        <v>24709.5</v>
      </c>
      <c r="I2893" s="156"/>
      <c r="J2893" s="39"/>
      <c r="K2893" s="39"/>
      <c r="L2893" s="39"/>
      <c r="M2893" s="39"/>
    </row>
    <row r="2894" spans="1:13" ht="54" customHeight="1" x14ac:dyDescent="0.2">
      <c r="A2894" s="1356"/>
      <c r="B2894" s="962"/>
      <c r="C2894" s="617" t="s">
        <v>3</v>
      </c>
      <c r="D2894" s="213">
        <f t="shared" si="329"/>
        <v>24953.1</v>
      </c>
      <c r="E2894" s="213">
        <f t="shared" si="329"/>
        <v>24709.5</v>
      </c>
      <c r="F2894" s="254">
        <f t="shared" si="328"/>
        <v>99.023768589874607</v>
      </c>
      <c r="G2894" s="724"/>
      <c r="H2894" s="213">
        <f>H2896</f>
        <v>24709.5</v>
      </c>
      <c r="I2894" s="156"/>
      <c r="J2894" s="39"/>
      <c r="K2894" s="39"/>
      <c r="L2894" s="39"/>
      <c r="M2894" s="39"/>
    </row>
    <row r="2895" spans="1:13" ht="28.5" customHeight="1" x14ac:dyDescent="0.2">
      <c r="A2895" s="1355" t="s">
        <v>11</v>
      </c>
      <c r="B2895" s="1353" t="s">
        <v>1499</v>
      </c>
      <c r="C2895" s="615" t="s">
        <v>1</v>
      </c>
      <c r="D2895" s="213">
        <f>D2896</f>
        <v>24953.1</v>
      </c>
      <c r="E2895" s="213">
        <f>E2896</f>
        <v>24709.5</v>
      </c>
      <c r="F2895" s="254">
        <f t="shared" si="328"/>
        <v>99.023768589874607</v>
      </c>
      <c r="G2895" s="724"/>
      <c r="H2895" s="213">
        <f>H2896</f>
        <v>24709.5</v>
      </c>
      <c r="I2895" s="156"/>
      <c r="J2895" s="39"/>
      <c r="K2895" s="39"/>
      <c r="L2895" s="39"/>
      <c r="M2895" s="39"/>
    </row>
    <row r="2896" spans="1:13" ht="54" customHeight="1" x14ac:dyDescent="0.2">
      <c r="A2896" s="1356"/>
      <c r="B2896" s="1354"/>
      <c r="C2896" s="617" t="s">
        <v>3</v>
      </c>
      <c r="D2896" s="213">
        <f>D2897+D2898+D2899</f>
        <v>24953.1</v>
      </c>
      <c r="E2896" s="213">
        <f>E2897+E2898+E2899</f>
        <v>24709.5</v>
      </c>
      <c r="F2896" s="254">
        <f t="shared" si="328"/>
        <v>99.023768589874607</v>
      </c>
      <c r="G2896" s="724"/>
      <c r="H2896" s="213">
        <f>H2897+H2898+H2899</f>
        <v>24709.5</v>
      </c>
      <c r="I2896" s="156"/>
      <c r="J2896" s="39"/>
      <c r="K2896" s="39"/>
      <c r="L2896" s="39"/>
      <c r="M2896" s="39"/>
    </row>
    <row r="2897" spans="1:13" ht="187.5" customHeight="1" x14ac:dyDescent="0.2">
      <c r="A2897" s="89" t="s">
        <v>67</v>
      </c>
      <c r="B2897" s="727" t="s">
        <v>712</v>
      </c>
      <c r="C2897" s="617" t="s">
        <v>3</v>
      </c>
      <c r="D2897" s="213">
        <v>6845.1</v>
      </c>
      <c r="E2897" s="213">
        <v>6626</v>
      </c>
      <c r="F2897" s="254">
        <f t="shared" si="328"/>
        <v>96.799170209346826</v>
      </c>
      <c r="G2897" s="724" t="s">
        <v>1649</v>
      </c>
      <c r="H2897" s="557">
        <v>6626</v>
      </c>
      <c r="I2897" s="738" t="s">
        <v>1650</v>
      </c>
      <c r="J2897" s="39"/>
      <c r="K2897" s="39"/>
      <c r="L2897" s="39"/>
      <c r="M2897" s="39"/>
    </row>
    <row r="2898" spans="1:13" ht="173.25" customHeight="1" x14ac:dyDescent="0.2">
      <c r="A2898" s="89" t="s">
        <v>67</v>
      </c>
      <c r="B2898" s="28" t="s">
        <v>713</v>
      </c>
      <c r="C2898" s="617" t="s">
        <v>3</v>
      </c>
      <c r="D2898" s="213">
        <v>17948</v>
      </c>
      <c r="E2898" s="213">
        <v>17947.8</v>
      </c>
      <c r="F2898" s="254">
        <f t="shared" si="328"/>
        <v>99.998885669712507</v>
      </c>
      <c r="G2898" s="724" t="s">
        <v>663</v>
      </c>
      <c r="H2898" s="557">
        <v>17947.8</v>
      </c>
      <c r="I2898" s="723" t="s">
        <v>1282</v>
      </c>
      <c r="J2898" s="39"/>
      <c r="K2898" s="39"/>
      <c r="L2898" s="39"/>
      <c r="M2898" s="39"/>
    </row>
    <row r="2899" spans="1:13" ht="111.75" customHeight="1" x14ac:dyDescent="0.2">
      <c r="A2899" s="89" t="s">
        <v>341</v>
      </c>
      <c r="B2899" s="28" t="s">
        <v>714</v>
      </c>
      <c r="C2899" s="617" t="s">
        <v>3</v>
      </c>
      <c r="D2899" s="213">
        <v>160</v>
      </c>
      <c r="E2899" s="213">
        <v>135.69999999999999</v>
      </c>
      <c r="F2899" s="254">
        <f t="shared" si="328"/>
        <v>84.812499999999986</v>
      </c>
      <c r="G2899" s="724" t="s">
        <v>1651</v>
      </c>
      <c r="H2899" s="557">
        <v>135.69999999999999</v>
      </c>
      <c r="I2899" s="490" t="s">
        <v>1500</v>
      </c>
      <c r="J2899" s="39"/>
      <c r="K2899" s="39"/>
      <c r="L2899" s="39"/>
      <c r="M2899" s="39"/>
    </row>
    <row r="2900" spans="1:13" ht="50.25" customHeight="1" x14ac:dyDescent="0.2">
      <c r="A2900" s="889" t="s">
        <v>1277</v>
      </c>
      <c r="B2900" s="890"/>
      <c r="C2900" s="890"/>
      <c r="D2900" s="890"/>
      <c r="E2900" s="890"/>
      <c r="F2900" s="890"/>
      <c r="G2900" s="890"/>
      <c r="H2900" s="890"/>
      <c r="I2900" s="891"/>
      <c r="J2900" s="39"/>
      <c r="K2900" s="39"/>
      <c r="L2900" s="39"/>
      <c r="M2900" s="39"/>
    </row>
    <row r="2901" spans="1:13" ht="15" customHeight="1" x14ac:dyDescent="0.2">
      <c r="A2901" s="945"/>
      <c r="B2901" s="941" t="s">
        <v>54</v>
      </c>
      <c r="C2901" s="26" t="s">
        <v>1</v>
      </c>
      <c r="D2901" s="387">
        <f>D2902</f>
        <v>7775.2</v>
      </c>
      <c r="E2901" s="387">
        <f>E2902</f>
        <v>7583.7</v>
      </c>
      <c r="F2901" s="248">
        <f t="shared" ref="F2901:F2908" si="330">E2901/D2901*100</f>
        <v>97.537040847823846</v>
      </c>
      <c r="G2901" s="753"/>
      <c r="H2901" s="389">
        <f>H2902</f>
        <v>7583.7</v>
      </c>
      <c r="I2901" s="156"/>
      <c r="J2901" s="39"/>
      <c r="K2901" s="39"/>
      <c r="L2901" s="39"/>
      <c r="M2901" s="39"/>
    </row>
    <row r="2902" spans="1:13" ht="69" customHeight="1" x14ac:dyDescent="0.2">
      <c r="A2902" s="985"/>
      <c r="B2902" s="1360"/>
      <c r="C2902" s="26" t="s">
        <v>3</v>
      </c>
      <c r="D2902" s="387">
        <f t="shared" ref="D2902:E2904" si="331">D2904</f>
        <v>7775.2</v>
      </c>
      <c r="E2902" s="387">
        <f t="shared" si="331"/>
        <v>7583.7</v>
      </c>
      <c r="F2902" s="248">
        <f t="shared" si="330"/>
        <v>97.537040847823846</v>
      </c>
      <c r="G2902" s="753"/>
      <c r="H2902" s="389">
        <f>H2904</f>
        <v>7583.7</v>
      </c>
      <c r="I2902" s="156"/>
      <c r="J2902" s="39"/>
      <c r="K2902" s="39"/>
      <c r="L2902" s="39"/>
      <c r="M2902" s="39"/>
    </row>
    <row r="2903" spans="1:13" ht="112.5" customHeight="1" x14ac:dyDescent="0.2">
      <c r="A2903" s="873">
        <v>1</v>
      </c>
      <c r="B2903" s="961" t="s">
        <v>715</v>
      </c>
      <c r="C2903" s="615" t="s">
        <v>1</v>
      </c>
      <c r="D2903" s="213">
        <f t="shared" si="331"/>
        <v>7775.2</v>
      </c>
      <c r="E2903" s="213">
        <f t="shared" si="331"/>
        <v>7583.7</v>
      </c>
      <c r="F2903" s="254">
        <f t="shared" si="330"/>
        <v>97.537040847823846</v>
      </c>
      <c r="G2903" s="724"/>
      <c r="H2903" s="557">
        <f>H2904</f>
        <v>7583.7</v>
      </c>
      <c r="I2903" s="156"/>
      <c r="J2903" s="39"/>
      <c r="K2903" s="39"/>
      <c r="L2903" s="39"/>
      <c r="M2903" s="39"/>
    </row>
    <row r="2904" spans="1:13" ht="61.5" customHeight="1" x14ac:dyDescent="0.2">
      <c r="A2904" s="874"/>
      <c r="B2904" s="962"/>
      <c r="C2904" s="617" t="s">
        <v>3</v>
      </c>
      <c r="D2904" s="213">
        <f t="shared" si="331"/>
        <v>7775.2</v>
      </c>
      <c r="E2904" s="213">
        <f t="shared" si="331"/>
        <v>7583.7</v>
      </c>
      <c r="F2904" s="254">
        <f t="shared" si="330"/>
        <v>97.537040847823846</v>
      </c>
      <c r="G2904" s="724"/>
      <c r="H2904" s="213">
        <f>H2906</f>
        <v>7583.7</v>
      </c>
      <c r="I2904" s="156"/>
      <c r="J2904" s="39"/>
      <c r="K2904" s="39"/>
      <c r="L2904" s="39"/>
      <c r="M2904" s="39"/>
    </row>
    <row r="2905" spans="1:13" ht="61.5" customHeight="1" x14ac:dyDescent="0.2">
      <c r="A2905" s="873" t="s">
        <v>338</v>
      </c>
      <c r="B2905" s="1353" t="s">
        <v>1501</v>
      </c>
      <c r="C2905" s="615" t="s">
        <v>1</v>
      </c>
      <c r="D2905" s="213">
        <f>D2906</f>
        <v>7775.2</v>
      </c>
      <c r="E2905" s="213">
        <f>E2906</f>
        <v>7583.7</v>
      </c>
      <c r="F2905" s="254">
        <f t="shared" si="330"/>
        <v>97.537040847823846</v>
      </c>
      <c r="G2905" s="724"/>
      <c r="H2905" s="213">
        <f>H2906</f>
        <v>7583.7</v>
      </c>
      <c r="I2905" s="156"/>
      <c r="J2905" s="39"/>
      <c r="K2905" s="39"/>
      <c r="L2905" s="39"/>
      <c r="M2905" s="39"/>
    </row>
    <row r="2906" spans="1:13" ht="61.5" customHeight="1" x14ac:dyDescent="0.2">
      <c r="A2906" s="874"/>
      <c r="B2906" s="1354"/>
      <c r="C2906" s="617" t="s">
        <v>3</v>
      </c>
      <c r="D2906" s="213">
        <f>D2907+D2908</f>
        <v>7775.2</v>
      </c>
      <c r="E2906" s="213">
        <f>E2907+E2908</f>
        <v>7583.7</v>
      </c>
      <c r="F2906" s="254">
        <f t="shared" si="330"/>
        <v>97.537040847823846</v>
      </c>
      <c r="G2906" s="724"/>
      <c r="H2906" s="213">
        <f>H2907+H2908</f>
        <v>7583.7</v>
      </c>
      <c r="I2906" s="156"/>
      <c r="J2906" s="39"/>
      <c r="K2906" s="39"/>
      <c r="L2906" s="39"/>
      <c r="M2906" s="39"/>
    </row>
    <row r="2907" spans="1:13" ht="113.25" customHeight="1" x14ac:dyDescent="0.2">
      <c r="A2907" s="699" t="s">
        <v>67</v>
      </c>
      <c r="B2907" s="727" t="s">
        <v>716</v>
      </c>
      <c r="C2907" s="617" t="s">
        <v>3</v>
      </c>
      <c r="D2907" s="213">
        <v>719</v>
      </c>
      <c r="E2907" s="213">
        <v>681.5</v>
      </c>
      <c r="F2907" s="254">
        <f t="shared" si="330"/>
        <v>94.784422809457581</v>
      </c>
      <c r="G2907" s="724" t="s">
        <v>710</v>
      </c>
      <c r="H2907" s="557">
        <v>681.5</v>
      </c>
      <c r="I2907" s="20" t="s">
        <v>1502</v>
      </c>
      <c r="J2907" s="39"/>
      <c r="K2907" s="39"/>
      <c r="L2907" s="39"/>
      <c r="M2907" s="39"/>
    </row>
    <row r="2908" spans="1:13" ht="199.5" customHeight="1" x14ac:dyDescent="0.2">
      <c r="A2908" s="699" t="s">
        <v>341</v>
      </c>
      <c r="B2908" s="28" t="s">
        <v>717</v>
      </c>
      <c r="C2908" s="617" t="s">
        <v>3</v>
      </c>
      <c r="D2908" s="213">
        <v>7056.2</v>
      </c>
      <c r="E2908" s="213">
        <v>6902.2</v>
      </c>
      <c r="F2908" s="254">
        <f t="shared" si="330"/>
        <v>97.817522179076548</v>
      </c>
      <c r="G2908" s="724" t="s">
        <v>663</v>
      </c>
      <c r="H2908" s="557">
        <v>6902.2</v>
      </c>
      <c r="I2908" s="643" t="s">
        <v>1716</v>
      </c>
      <c r="J2908" s="39"/>
      <c r="K2908" s="39"/>
      <c r="L2908" s="39"/>
      <c r="M2908" s="39"/>
    </row>
    <row r="2909" spans="1:13" ht="23.25" customHeight="1" x14ac:dyDescent="0.2">
      <c r="A2909" s="889" t="s">
        <v>1278</v>
      </c>
      <c r="B2909" s="890"/>
      <c r="C2909" s="890"/>
      <c r="D2909" s="890"/>
      <c r="E2909" s="890"/>
      <c r="F2909" s="890"/>
      <c r="G2909" s="890"/>
      <c r="H2909" s="890"/>
      <c r="I2909" s="891"/>
      <c r="J2909" s="39"/>
      <c r="K2909" s="39"/>
      <c r="L2909" s="39"/>
      <c r="M2909" s="39"/>
    </row>
    <row r="2910" spans="1:13" x14ac:dyDescent="0.2">
      <c r="A2910" s="1385"/>
      <c r="B2910" s="941" t="s">
        <v>54</v>
      </c>
      <c r="C2910" s="26" t="s">
        <v>1</v>
      </c>
      <c r="D2910" s="387">
        <f>D2911</f>
        <v>91832.2</v>
      </c>
      <c r="E2910" s="387">
        <f>E2911</f>
        <v>90327.9</v>
      </c>
      <c r="F2910" s="254">
        <f t="shared" ref="F2910:F2913" si="332">E2910/D2910*100</f>
        <v>98.361903558882389</v>
      </c>
      <c r="G2910" s="753"/>
      <c r="H2910" s="389">
        <f>H2911</f>
        <v>90327.9</v>
      </c>
      <c r="I2910" s="204"/>
      <c r="J2910" s="39"/>
      <c r="K2910" s="39"/>
      <c r="L2910" s="39"/>
      <c r="M2910" s="39"/>
    </row>
    <row r="2911" spans="1:13" ht="71.25" x14ac:dyDescent="0.2">
      <c r="A2911" s="1386"/>
      <c r="B2911" s="1360"/>
      <c r="C2911" s="26" t="s">
        <v>3</v>
      </c>
      <c r="D2911" s="387">
        <f>SUM(D2912)</f>
        <v>91832.2</v>
      </c>
      <c r="E2911" s="387">
        <f>SUM(E2912)</f>
        <v>90327.9</v>
      </c>
      <c r="F2911" s="254">
        <f t="shared" si="332"/>
        <v>98.361903558882389</v>
      </c>
      <c r="G2911" s="753"/>
      <c r="H2911" s="389">
        <f>SUM(H2912)</f>
        <v>90327.9</v>
      </c>
      <c r="I2911" s="204"/>
      <c r="J2911" s="39"/>
      <c r="K2911" s="39"/>
      <c r="L2911" s="39"/>
      <c r="M2911" s="39"/>
    </row>
    <row r="2912" spans="1:13" ht="24.75" customHeight="1" x14ac:dyDescent="0.2">
      <c r="A2912" s="1361">
        <v>1</v>
      </c>
      <c r="B2912" s="961" t="s">
        <v>718</v>
      </c>
      <c r="C2912" s="615" t="s">
        <v>1</v>
      </c>
      <c r="D2912" s="213">
        <f>D2914</f>
        <v>91832.2</v>
      </c>
      <c r="E2912" s="213">
        <f>E2914</f>
        <v>90327.9</v>
      </c>
      <c r="F2912" s="254">
        <f t="shared" si="332"/>
        <v>98.361903558882389</v>
      </c>
      <c r="G2912" s="724"/>
      <c r="H2912" s="557">
        <f>H2913</f>
        <v>90327.9</v>
      </c>
      <c r="I2912" s="204"/>
      <c r="J2912" s="39"/>
      <c r="K2912" s="39"/>
      <c r="L2912" s="39"/>
      <c r="M2912" s="39"/>
    </row>
    <row r="2913" spans="1:13" ht="74.25" customHeight="1" x14ac:dyDescent="0.2">
      <c r="A2913" s="1362"/>
      <c r="B2913" s="962"/>
      <c r="C2913" s="617" t="s">
        <v>3</v>
      </c>
      <c r="D2913" s="213">
        <f>D2915</f>
        <v>91832.2</v>
      </c>
      <c r="E2913" s="213">
        <f>E2915</f>
        <v>90327.9</v>
      </c>
      <c r="F2913" s="254">
        <f t="shared" si="332"/>
        <v>98.361903558882389</v>
      </c>
      <c r="G2913" s="724"/>
      <c r="H2913" s="557">
        <f>SUM(H2916:H2917)</f>
        <v>90327.9</v>
      </c>
      <c r="I2913" s="204"/>
      <c r="J2913" s="39"/>
      <c r="K2913" s="39"/>
      <c r="L2913" s="39"/>
      <c r="M2913" s="39"/>
    </row>
    <row r="2914" spans="1:13" ht="41.25" customHeight="1" x14ac:dyDescent="0.2">
      <c r="A2914" s="1361" t="s">
        <v>338</v>
      </c>
      <c r="B2914" s="1353" t="s">
        <v>1503</v>
      </c>
      <c r="C2914" s="615" t="s">
        <v>1</v>
      </c>
      <c r="D2914" s="213">
        <f>D2915</f>
        <v>91832.2</v>
      </c>
      <c r="E2914" s="213">
        <f>E2915</f>
        <v>90327.9</v>
      </c>
      <c r="F2914" s="254">
        <f>E2914/D2914*100</f>
        <v>98.361903558882389</v>
      </c>
      <c r="G2914" s="724"/>
      <c r="H2914" s="213">
        <f>H2915</f>
        <v>90327.9</v>
      </c>
      <c r="I2914" s="204"/>
      <c r="J2914" s="39"/>
      <c r="K2914" s="39"/>
      <c r="L2914" s="39"/>
      <c r="M2914" s="39"/>
    </row>
    <row r="2915" spans="1:13" ht="51.75" customHeight="1" x14ac:dyDescent="0.2">
      <c r="A2915" s="1362"/>
      <c r="B2915" s="1354"/>
      <c r="C2915" s="617" t="s">
        <v>3</v>
      </c>
      <c r="D2915" s="213">
        <f>D2916+D2917</f>
        <v>91832.2</v>
      </c>
      <c r="E2915" s="213">
        <f>E2916+E2917</f>
        <v>90327.9</v>
      </c>
      <c r="F2915" s="254">
        <f>E2915/D2915*100</f>
        <v>98.361903558882389</v>
      </c>
      <c r="G2915" s="724"/>
      <c r="H2915" s="213">
        <f>H2916+H2917</f>
        <v>90327.9</v>
      </c>
      <c r="I2915" s="204"/>
      <c r="J2915" s="39"/>
      <c r="K2915" s="39"/>
      <c r="L2915" s="39"/>
      <c r="M2915" s="39"/>
    </row>
    <row r="2916" spans="1:13" ht="127.5" customHeight="1" x14ac:dyDescent="0.2">
      <c r="A2916" s="407" t="s">
        <v>67</v>
      </c>
      <c r="B2916" s="727" t="s">
        <v>719</v>
      </c>
      <c r="C2916" s="617" t="s">
        <v>3</v>
      </c>
      <c r="D2916" s="213">
        <v>16339.3</v>
      </c>
      <c r="E2916" s="213">
        <v>15688.2</v>
      </c>
      <c r="F2916" s="254">
        <f>E2916/D2916*100</f>
        <v>96.015129167100184</v>
      </c>
      <c r="G2916" s="724" t="s">
        <v>720</v>
      </c>
      <c r="H2916" s="213">
        <v>15688.2</v>
      </c>
      <c r="I2916" s="673" t="s">
        <v>1282</v>
      </c>
      <c r="J2916" s="39"/>
      <c r="K2916" s="39"/>
      <c r="L2916" s="39"/>
      <c r="M2916" s="39"/>
    </row>
    <row r="2917" spans="1:13" ht="184.5" customHeight="1" x14ac:dyDescent="0.2">
      <c r="A2917" s="407" t="s">
        <v>341</v>
      </c>
      <c r="B2917" s="28" t="s">
        <v>721</v>
      </c>
      <c r="C2917" s="617" t="s">
        <v>3</v>
      </c>
      <c r="D2917" s="213">
        <v>75492.899999999994</v>
      </c>
      <c r="E2917" s="213">
        <v>74639.7</v>
      </c>
      <c r="F2917" s="254">
        <f>E2917/D2917*100</f>
        <v>98.869827493711341</v>
      </c>
      <c r="G2917" s="724" t="s">
        <v>663</v>
      </c>
      <c r="H2917" s="213">
        <v>74639.7</v>
      </c>
      <c r="I2917" s="20" t="s">
        <v>1282</v>
      </c>
      <c r="J2917" s="39"/>
      <c r="K2917" s="39"/>
      <c r="L2917" s="39"/>
      <c r="M2917" s="39"/>
    </row>
    <row r="2918" spans="1:13" ht="29.25" customHeight="1" x14ac:dyDescent="0.25">
      <c r="A2918" s="1368" t="s">
        <v>1017</v>
      </c>
      <c r="B2918" s="1369"/>
      <c r="C2918" s="1369"/>
      <c r="D2918" s="1369"/>
      <c r="E2918" s="1369"/>
      <c r="F2918" s="1369"/>
      <c r="G2918" s="1369"/>
      <c r="H2918" s="1369"/>
      <c r="I2918" s="1370"/>
      <c r="J2918" s="551"/>
      <c r="K2918" s="39"/>
      <c r="L2918" s="39"/>
      <c r="M2918" s="39"/>
    </row>
    <row r="2919" spans="1:13" ht="48" customHeight="1" x14ac:dyDescent="0.2">
      <c r="A2919" s="987"/>
      <c r="B2919" s="1062" t="s">
        <v>797</v>
      </c>
      <c r="C2919" s="14" t="s">
        <v>267</v>
      </c>
      <c r="D2919" s="200">
        <f>D2920+D2921</f>
        <v>64327.5</v>
      </c>
      <c r="E2919" s="200">
        <f>E2920+E2921</f>
        <v>60997.260000000009</v>
      </c>
      <c r="F2919" s="101">
        <f>E2919/D2919*100</f>
        <v>94.822991722047348</v>
      </c>
      <c r="G2919" s="201"/>
      <c r="H2919" s="200">
        <f>H2920+H2921</f>
        <v>61484.260000000009</v>
      </c>
      <c r="I2919" s="151"/>
      <c r="J2919" s="39"/>
      <c r="K2919" s="39"/>
      <c r="L2919" s="39"/>
      <c r="M2919" s="39"/>
    </row>
    <row r="2920" spans="1:13" ht="69" customHeight="1" x14ac:dyDescent="0.2">
      <c r="A2920" s="988"/>
      <c r="B2920" s="1013"/>
      <c r="C2920" s="189" t="s">
        <v>3</v>
      </c>
      <c r="D2920" s="200">
        <f>D2923+D2949</f>
        <v>31927.5</v>
      </c>
      <c r="E2920" s="200">
        <f>E2923+E2949</f>
        <v>30859.760000000006</v>
      </c>
      <c r="F2920" s="101">
        <f>E2920/D2920*100</f>
        <v>96.655735651084512</v>
      </c>
      <c r="G2920" s="201"/>
      <c r="H2920" s="200">
        <f>H2923+H2949</f>
        <v>30859.760000000006</v>
      </c>
      <c r="I2920" s="531"/>
      <c r="J2920" s="517"/>
      <c r="K2920" s="39"/>
      <c r="L2920" s="39"/>
      <c r="M2920" s="39"/>
    </row>
    <row r="2921" spans="1:13" ht="28.5" x14ac:dyDescent="0.2">
      <c r="A2921" s="989"/>
      <c r="B2921" s="1544"/>
      <c r="C2921" s="189" t="s">
        <v>97</v>
      </c>
      <c r="D2921" s="200">
        <f>D2924</f>
        <v>32400</v>
      </c>
      <c r="E2921" s="200">
        <f>E2924</f>
        <v>30137.5</v>
      </c>
      <c r="F2921" s="101">
        <f>E2921/D2921*100</f>
        <v>93.016975308641975</v>
      </c>
      <c r="G2921" s="201"/>
      <c r="H2921" s="200">
        <f>H2924</f>
        <v>30624.5</v>
      </c>
      <c r="I2921" s="128"/>
      <c r="J2921" s="517"/>
      <c r="K2921" s="39"/>
      <c r="L2921" s="39"/>
      <c r="M2921" s="39"/>
    </row>
    <row r="2922" spans="1:13" ht="27" customHeight="1" x14ac:dyDescent="0.2">
      <c r="A2922" s="987" t="s">
        <v>599</v>
      </c>
      <c r="B2922" s="1012" t="s">
        <v>799</v>
      </c>
      <c r="C2922" s="3" t="s">
        <v>267</v>
      </c>
      <c r="D2922" s="170">
        <f>D2923+D2924</f>
        <v>61062.5</v>
      </c>
      <c r="E2922" s="171">
        <f>E2923+E2924</f>
        <v>57760.700000000004</v>
      </c>
      <c r="F2922" s="100">
        <f>E2922/D2922*100</f>
        <v>94.592753326509722</v>
      </c>
      <c r="G2922" s="64"/>
      <c r="H2922" s="662">
        <f>H2923+H2924</f>
        <v>58247.700000000004</v>
      </c>
      <c r="I2922" s="128"/>
      <c r="J2922" s="39"/>
      <c r="K2922" s="39"/>
      <c r="L2922" s="39"/>
      <c r="M2922" s="39"/>
    </row>
    <row r="2923" spans="1:13" ht="45" x14ac:dyDescent="0.2">
      <c r="A2923" s="988"/>
      <c r="B2923" s="1013"/>
      <c r="C2923" s="6" t="s">
        <v>3</v>
      </c>
      <c r="D2923" s="170">
        <f>D2926</f>
        <v>28662.5</v>
      </c>
      <c r="E2923" s="171">
        <f>E2926</f>
        <v>27623.200000000004</v>
      </c>
      <c r="F2923" s="100">
        <f>E2923/D2923*100</f>
        <v>96.374007849978199</v>
      </c>
      <c r="G2923" s="64"/>
      <c r="H2923" s="654">
        <f>H2926</f>
        <v>27623.200000000004</v>
      </c>
      <c r="I2923" s="128"/>
      <c r="J2923" s="39"/>
      <c r="K2923" s="39"/>
      <c r="L2923" s="39"/>
      <c r="M2923" s="39"/>
    </row>
    <row r="2924" spans="1:13" ht="33" customHeight="1" x14ac:dyDescent="0.2">
      <c r="A2924" s="989"/>
      <c r="B2924" s="1014"/>
      <c r="C2924" s="6" t="s">
        <v>97</v>
      </c>
      <c r="D2924" s="170">
        <f>D2927</f>
        <v>32400</v>
      </c>
      <c r="E2924" s="171">
        <f>E2927</f>
        <v>30137.5</v>
      </c>
      <c r="F2924" s="100">
        <f t="shared" ref="F2924:F2959" si="333">E2924/D2924*100</f>
        <v>93.016975308641975</v>
      </c>
      <c r="G2924" s="64"/>
      <c r="H2924" s="183">
        <f>H2927</f>
        <v>30624.5</v>
      </c>
      <c r="I2924" s="128"/>
      <c r="J2924" s="39"/>
      <c r="K2924" s="39"/>
      <c r="L2924" s="39"/>
      <c r="M2924" s="39"/>
    </row>
    <row r="2925" spans="1:13" ht="51" customHeight="1" x14ac:dyDescent="0.2">
      <c r="A2925" s="987" t="s">
        <v>338</v>
      </c>
      <c r="B2925" s="1228" t="s">
        <v>796</v>
      </c>
      <c r="C2925" s="3" t="s">
        <v>267</v>
      </c>
      <c r="D2925" s="170">
        <f>D2926+D2927</f>
        <v>61062.5</v>
      </c>
      <c r="E2925" s="171">
        <f>E2926+E2927</f>
        <v>57760.700000000004</v>
      </c>
      <c r="F2925" s="100">
        <f t="shared" si="333"/>
        <v>94.592753326509722</v>
      </c>
      <c r="G2925" s="64"/>
      <c r="H2925" s="183">
        <f>H2926+H2927</f>
        <v>58247.700000000004</v>
      </c>
      <c r="I2925" s="128"/>
      <c r="J2925" s="39"/>
      <c r="K2925" s="39"/>
      <c r="L2925" s="39"/>
      <c r="M2925" s="39"/>
    </row>
    <row r="2926" spans="1:13" ht="63" customHeight="1" x14ac:dyDescent="0.2">
      <c r="A2926" s="988"/>
      <c r="B2926" s="1228"/>
      <c r="C2926" s="6" t="s">
        <v>3</v>
      </c>
      <c r="D2926" s="170">
        <f>D2929+D2932+D2935+D2938+D2941+D2944+D2947</f>
        <v>28662.5</v>
      </c>
      <c r="E2926" s="171">
        <f>E2929+E2932+E2935+E2938+E2941+E2944+E2947</f>
        <v>27623.200000000004</v>
      </c>
      <c r="F2926" s="100">
        <f t="shared" si="333"/>
        <v>96.374007849978199</v>
      </c>
      <c r="G2926" s="64"/>
      <c r="H2926" s="183">
        <f>H2929+H2932+H2935+H2938+H2941+H2944+H2947</f>
        <v>27623.200000000004</v>
      </c>
      <c r="I2926" s="128"/>
      <c r="J2926" s="39"/>
      <c r="K2926" s="39"/>
      <c r="L2926" s="39"/>
      <c r="M2926" s="39"/>
    </row>
    <row r="2927" spans="1:13" ht="96" customHeight="1" x14ac:dyDescent="0.2">
      <c r="A2927" s="989"/>
      <c r="B2927" s="1229"/>
      <c r="C2927" s="6" t="s">
        <v>97</v>
      </c>
      <c r="D2927" s="170">
        <f>D2930+D2933+D2936+D2939+D2942+D2945+D2948</f>
        <v>32400</v>
      </c>
      <c r="E2927" s="171">
        <f>E2930+E2933+E2936+E2939+E2942+E2945+E2948</f>
        <v>30137.5</v>
      </c>
      <c r="F2927" s="100">
        <f t="shared" si="333"/>
        <v>93.016975308641975</v>
      </c>
      <c r="G2927" s="65"/>
      <c r="H2927" s="183">
        <f>H2930+H2933+H2936+H2939+H2942+H2945+H2948</f>
        <v>30624.5</v>
      </c>
      <c r="I2927" s="128"/>
      <c r="J2927" s="39"/>
      <c r="K2927" s="39"/>
      <c r="L2927" s="39"/>
      <c r="M2927" s="39"/>
    </row>
    <row r="2928" spans="1:13" ht="77.25" customHeight="1" x14ac:dyDescent="0.2">
      <c r="A2928" s="987" t="s">
        <v>12</v>
      </c>
      <c r="B2928" s="1005" t="s">
        <v>800</v>
      </c>
      <c r="C2928" s="7" t="s">
        <v>267</v>
      </c>
      <c r="D2928" s="170">
        <f>D2929+D2930</f>
        <v>36406.800000000003</v>
      </c>
      <c r="E2928" s="170">
        <f>E2929+E2930</f>
        <v>34144.300000000003</v>
      </c>
      <c r="F2928" s="100">
        <f t="shared" si="333"/>
        <v>93.785501609589417</v>
      </c>
      <c r="G2928" s="1540" t="s">
        <v>1721</v>
      </c>
      <c r="H2928" s="184">
        <f>H2929+H2930</f>
        <v>34631.300000000003</v>
      </c>
      <c r="I2928" s="128"/>
      <c r="J2928" s="39"/>
      <c r="K2928" s="39"/>
      <c r="L2928" s="39"/>
      <c r="M2928" s="39"/>
    </row>
    <row r="2929" spans="1:13" ht="102" customHeight="1" x14ac:dyDescent="0.2">
      <c r="A2929" s="988"/>
      <c r="B2929" s="1005"/>
      <c r="C2929" s="232" t="s">
        <v>3</v>
      </c>
      <c r="D2929" s="170">
        <v>4206.8</v>
      </c>
      <c r="E2929" s="172">
        <v>4206.8</v>
      </c>
      <c r="F2929" s="100">
        <f t="shared" si="333"/>
        <v>100</v>
      </c>
      <c r="G2929" s="1541"/>
      <c r="H2929" s="185">
        <v>4206.8</v>
      </c>
      <c r="I2929" s="128" t="s">
        <v>1282</v>
      </c>
      <c r="J2929" s="39"/>
      <c r="K2929" s="39"/>
      <c r="L2929" s="39"/>
      <c r="M2929" s="39"/>
    </row>
    <row r="2930" spans="1:13" ht="113.25" customHeight="1" x14ac:dyDescent="0.2">
      <c r="A2930" s="989"/>
      <c r="B2930" s="1005"/>
      <c r="C2930" s="3" t="s">
        <v>97</v>
      </c>
      <c r="D2930" s="170">
        <v>32200</v>
      </c>
      <c r="E2930" s="172">
        <v>29937.5</v>
      </c>
      <c r="F2930" s="100">
        <f t="shared" si="333"/>
        <v>92.973602484472053</v>
      </c>
      <c r="G2930" s="1541"/>
      <c r="H2930" s="186">
        <v>30424.5</v>
      </c>
      <c r="I2930" s="128" t="s">
        <v>1722</v>
      </c>
      <c r="J2930" s="39"/>
      <c r="K2930" s="39"/>
      <c r="L2930" s="39"/>
      <c r="M2930" s="39"/>
    </row>
    <row r="2931" spans="1:13" ht="37.5" customHeight="1" x14ac:dyDescent="0.2">
      <c r="A2931" s="987" t="s">
        <v>100</v>
      </c>
      <c r="B2931" s="1005" t="s">
        <v>801</v>
      </c>
      <c r="C2931" s="7" t="s">
        <v>267</v>
      </c>
      <c r="D2931" s="173">
        <f>D2932+D2933</f>
        <v>0</v>
      </c>
      <c r="E2931" s="174">
        <f>E2932+E2933</f>
        <v>0</v>
      </c>
      <c r="F2931" s="100">
        <v>0</v>
      </c>
      <c r="G2931" s="219"/>
      <c r="H2931" s="184">
        <f>H2932+H2933</f>
        <v>0</v>
      </c>
      <c r="I2931" s="128"/>
      <c r="J2931" s="39"/>
      <c r="K2931" s="39"/>
      <c r="L2931" s="39"/>
      <c r="M2931" s="39"/>
    </row>
    <row r="2932" spans="1:13" ht="73.5" customHeight="1" x14ac:dyDescent="0.2">
      <c r="A2932" s="988"/>
      <c r="B2932" s="1005"/>
      <c r="C2932" s="232" t="s">
        <v>3</v>
      </c>
      <c r="D2932" s="173">
        <v>0</v>
      </c>
      <c r="E2932" s="175">
        <v>0</v>
      </c>
      <c r="F2932" s="100">
        <v>0</v>
      </c>
      <c r="G2932" s="219"/>
      <c r="H2932" s="185">
        <v>0</v>
      </c>
      <c r="I2932" s="239"/>
      <c r="J2932" s="39"/>
      <c r="K2932" s="39"/>
      <c r="L2932" s="39"/>
      <c r="M2932" s="39"/>
    </row>
    <row r="2933" spans="1:13" ht="76.5" customHeight="1" x14ac:dyDescent="0.2">
      <c r="A2933" s="989"/>
      <c r="B2933" s="1005"/>
      <c r="C2933" s="3" t="s">
        <v>97</v>
      </c>
      <c r="D2933" s="173">
        <v>0</v>
      </c>
      <c r="E2933" s="176">
        <v>0</v>
      </c>
      <c r="F2933" s="100">
        <v>0</v>
      </c>
      <c r="G2933" s="219"/>
      <c r="H2933" s="186">
        <v>0</v>
      </c>
      <c r="I2933" s="730"/>
      <c r="J2933" s="39"/>
      <c r="K2933" s="39"/>
      <c r="L2933" s="39"/>
      <c r="M2933" s="39"/>
    </row>
    <row r="2934" spans="1:13" ht="23.25" customHeight="1" x14ac:dyDescent="0.2">
      <c r="A2934" s="987" t="s">
        <v>803</v>
      </c>
      <c r="B2934" s="1005" t="s">
        <v>802</v>
      </c>
      <c r="C2934" s="7" t="s">
        <v>267</v>
      </c>
      <c r="D2934" s="170">
        <f>D2935+D2936</f>
        <v>11513</v>
      </c>
      <c r="E2934" s="172">
        <f>E2935+E2936</f>
        <v>10477.1</v>
      </c>
      <c r="F2934" s="100">
        <f t="shared" si="333"/>
        <v>91.002345175019556</v>
      </c>
      <c r="G2934" s="1542" t="s">
        <v>1723</v>
      </c>
      <c r="H2934" s="183">
        <f>H2935+H2936</f>
        <v>10477.1</v>
      </c>
      <c r="I2934" s="128"/>
      <c r="J2934" s="39"/>
      <c r="K2934" s="39"/>
      <c r="L2934" s="39"/>
      <c r="M2934" s="39"/>
    </row>
    <row r="2935" spans="1:13" ht="94.5" customHeight="1" x14ac:dyDescent="0.2">
      <c r="A2935" s="988"/>
      <c r="B2935" s="1005"/>
      <c r="C2935" s="232" t="s">
        <v>3</v>
      </c>
      <c r="D2935" s="170">
        <v>11313</v>
      </c>
      <c r="E2935" s="177">
        <v>10277.1</v>
      </c>
      <c r="F2935" s="100">
        <f t="shared" si="333"/>
        <v>90.843277645186959</v>
      </c>
      <c r="G2935" s="1543"/>
      <c r="H2935" s="187">
        <v>10277.1</v>
      </c>
      <c r="I2935" s="128" t="s">
        <v>1722</v>
      </c>
      <c r="J2935" s="39"/>
      <c r="K2935" s="39"/>
      <c r="L2935" s="39"/>
      <c r="M2935" s="39"/>
    </row>
    <row r="2936" spans="1:13" ht="30.75" customHeight="1" x14ac:dyDescent="0.2">
      <c r="A2936" s="989"/>
      <c r="B2936" s="1005"/>
      <c r="C2936" s="3" t="s">
        <v>97</v>
      </c>
      <c r="D2936" s="170">
        <v>200</v>
      </c>
      <c r="E2936" s="178">
        <v>200</v>
      </c>
      <c r="F2936" s="100">
        <f t="shared" si="333"/>
        <v>100</v>
      </c>
      <c r="G2936" s="1543"/>
      <c r="H2936" s="188">
        <v>200</v>
      </c>
      <c r="I2936" s="128" t="s">
        <v>1282</v>
      </c>
      <c r="J2936" s="39"/>
      <c r="K2936" s="39"/>
      <c r="L2936" s="39"/>
      <c r="M2936" s="39"/>
    </row>
    <row r="2937" spans="1:13" ht="60" customHeight="1" x14ac:dyDescent="0.2">
      <c r="A2937" s="987" t="s">
        <v>102</v>
      </c>
      <c r="B2937" s="1005" t="s">
        <v>804</v>
      </c>
      <c r="C2937" s="7" t="s">
        <v>267</v>
      </c>
      <c r="D2937" s="170">
        <f>D2938+D2939</f>
        <v>0</v>
      </c>
      <c r="E2937" s="170">
        <f>E2938+E2939</f>
        <v>0</v>
      </c>
      <c r="F2937" s="100">
        <v>0</v>
      </c>
      <c r="G2937" s="1535"/>
      <c r="H2937" s="170">
        <f>H2938+H2939</f>
        <v>0</v>
      </c>
      <c r="I2937" s="128"/>
      <c r="J2937" s="39"/>
      <c r="K2937" s="39"/>
      <c r="L2937" s="39"/>
      <c r="M2937" s="39"/>
    </row>
    <row r="2938" spans="1:13" ht="76.5" customHeight="1" x14ac:dyDescent="0.2">
      <c r="A2938" s="988"/>
      <c r="B2938" s="1005"/>
      <c r="C2938" s="232" t="s">
        <v>3</v>
      </c>
      <c r="D2938" s="170">
        <v>0</v>
      </c>
      <c r="E2938" s="177">
        <v>0</v>
      </c>
      <c r="F2938" s="100">
        <v>0</v>
      </c>
      <c r="G2938" s="1536"/>
      <c r="H2938" s="185">
        <v>0</v>
      </c>
      <c r="I2938" s="239"/>
      <c r="J2938" s="39"/>
      <c r="K2938" s="39"/>
      <c r="L2938" s="39"/>
      <c r="M2938" s="39"/>
    </row>
    <row r="2939" spans="1:13" ht="122.25" customHeight="1" x14ac:dyDescent="0.2">
      <c r="A2939" s="989"/>
      <c r="B2939" s="1005"/>
      <c r="C2939" s="3" t="s">
        <v>97</v>
      </c>
      <c r="D2939" s="170">
        <v>0</v>
      </c>
      <c r="E2939" s="178">
        <v>0</v>
      </c>
      <c r="F2939" s="100">
        <v>0</v>
      </c>
      <c r="G2939" s="1537"/>
      <c r="H2939" s="186">
        <v>0</v>
      </c>
      <c r="I2939" s="730"/>
      <c r="J2939" s="39"/>
      <c r="K2939" s="39"/>
      <c r="L2939" s="39"/>
      <c r="M2939" s="39"/>
    </row>
    <row r="2940" spans="1:13" ht="66" customHeight="1" x14ac:dyDescent="0.2">
      <c r="A2940" s="987" t="s">
        <v>805</v>
      </c>
      <c r="B2940" s="1005" t="s">
        <v>1724</v>
      </c>
      <c r="C2940" s="7" t="s">
        <v>267</v>
      </c>
      <c r="D2940" s="170">
        <f>D2941+D2942</f>
        <v>300</v>
      </c>
      <c r="E2940" s="653">
        <f>E2941+E2942</f>
        <v>296.60000000000002</v>
      </c>
      <c r="F2940" s="655">
        <f t="shared" si="333"/>
        <v>98.866666666666674</v>
      </c>
      <c r="G2940" s="1535"/>
      <c r="H2940" s="650">
        <f>H2941+H2942</f>
        <v>296.60000000000002</v>
      </c>
      <c r="I2940" s="651"/>
      <c r="J2940" s="39"/>
      <c r="K2940" s="39"/>
      <c r="L2940" s="39"/>
      <c r="M2940" s="39"/>
    </row>
    <row r="2941" spans="1:13" ht="127.5" customHeight="1" x14ac:dyDescent="0.2">
      <c r="A2941" s="988"/>
      <c r="B2941" s="1005"/>
      <c r="C2941" s="232" t="s">
        <v>3</v>
      </c>
      <c r="D2941" s="170">
        <v>300</v>
      </c>
      <c r="E2941" s="656">
        <v>296.60000000000002</v>
      </c>
      <c r="F2941" s="655">
        <f t="shared" si="333"/>
        <v>98.866666666666674</v>
      </c>
      <c r="G2941" s="1538"/>
      <c r="H2941" s="652">
        <v>296.60000000000002</v>
      </c>
      <c r="I2941" s="651" t="s">
        <v>1211</v>
      </c>
      <c r="J2941" s="39"/>
      <c r="K2941" s="39"/>
      <c r="L2941" s="39"/>
      <c r="M2941" s="39"/>
    </row>
    <row r="2942" spans="1:13" ht="139.5" customHeight="1" x14ac:dyDescent="0.2">
      <c r="A2942" s="989"/>
      <c r="B2942" s="1005"/>
      <c r="C2942" s="3" t="s">
        <v>97</v>
      </c>
      <c r="D2942" s="170">
        <v>0</v>
      </c>
      <c r="E2942" s="178">
        <v>0</v>
      </c>
      <c r="F2942" s="100">
        <v>0</v>
      </c>
      <c r="G2942" s="1539"/>
      <c r="H2942" s="186">
        <v>0</v>
      </c>
      <c r="I2942" s="730"/>
      <c r="J2942" s="39"/>
      <c r="K2942" s="39"/>
      <c r="L2942" s="39"/>
      <c r="M2942" s="39"/>
    </row>
    <row r="2943" spans="1:13" ht="30" customHeight="1" x14ac:dyDescent="0.2">
      <c r="A2943" s="987" t="s">
        <v>13</v>
      </c>
      <c r="B2943" s="1005" t="s">
        <v>1355</v>
      </c>
      <c r="C2943" s="7" t="s">
        <v>267</v>
      </c>
      <c r="D2943" s="173">
        <f>D2944+D2945</f>
        <v>0</v>
      </c>
      <c r="E2943" s="179">
        <f>E2944+E2945</f>
        <v>0</v>
      </c>
      <c r="F2943" s="100">
        <v>0</v>
      </c>
      <c r="G2943" s="219"/>
      <c r="H2943" s="184">
        <f>H2944+H2945</f>
        <v>0</v>
      </c>
      <c r="I2943" s="128"/>
      <c r="J2943" s="39"/>
      <c r="K2943" s="39"/>
      <c r="L2943" s="39"/>
      <c r="M2943" s="39"/>
    </row>
    <row r="2944" spans="1:13" ht="126.75" customHeight="1" x14ac:dyDescent="0.2">
      <c r="A2944" s="988"/>
      <c r="B2944" s="1005"/>
      <c r="C2944" s="232" t="s">
        <v>3</v>
      </c>
      <c r="D2944" s="173">
        <v>0</v>
      </c>
      <c r="E2944" s="175">
        <v>0</v>
      </c>
      <c r="F2944" s="100">
        <v>0</v>
      </c>
      <c r="G2944" s="56" t="s">
        <v>1701</v>
      </c>
      <c r="H2944" s="185">
        <v>0</v>
      </c>
      <c r="I2944" s="239"/>
      <c r="J2944" s="39"/>
      <c r="K2944" s="39"/>
      <c r="L2944" s="39"/>
      <c r="M2944" s="39"/>
    </row>
    <row r="2945" spans="1:13" ht="90" customHeight="1" x14ac:dyDescent="0.2">
      <c r="A2945" s="989"/>
      <c r="B2945" s="1005"/>
      <c r="C2945" s="3" t="s">
        <v>97</v>
      </c>
      <c r="D2945" s="173">
        <v>0</v>
      </c>
      <c r="E2945" s="176">
        <v>0</v>
      </c>
      <c r="F2945" s="100">
        <v>0</v>
      </c>
      <c r="G2945" s="49"/>
      <c r="H2945" s="188">
        <v>0</v>
      </c>
      <c r="I2945" s="730"/>
      <c r="J2945" s="39"/>
      <c r="K2945" s="39"/>
      <c r="L2945" s="39"/>
      <c r="M2945" s="39"/>
    </row>
    <row r="2946" spans="1:13" ht="53.25" customHeight="1" x14ac:dyDescent="0.2">
      <c r="A2946" s="987" t="s">
        <v>222</v>
      </c>
      <c r="B2946" s="1005" t="s">
        <v>806</v>
      </c>
      <c r="C2946" s="7" t="s">
        <v>267</v>
      </c>
      <c r="D2946" s="170">
        <f>D2947+D2948</f>
        <v>12842.7</v>
      </c>
      <c r="E2946" s="171">
        <f>E2947+E2948</f>
        <v>12842.7</v>
      </c>
      <c r="F2946" s="100">
        <f t="shared" si="333"/>
        <v>100</v>
      </c>
      <c r="G2946" s="1534" t="s">
        <v>1620</v>
      </c>
      <c r="H2946" s="184">
        <f>H2947+H2948</f>
        <v>12842.7</v>
      </c>
      <c r="I2946" s="128"/>
      <c r="J2946" s="39"/>
      <c r="K2946" s="39"/>
      <c r="L2946" s="39"/>
      <c r="M2946" s="39"/>
    </row>
    <row r="2947" spans="1:13" ht="64.5" customHeight="1" x14ac:dyDescent="0.2">
      <c r="A2947" s="988"/>
      <c r="B2947" s="1005"/>
      <c r="C2947" s="232" t="s">
        <v>3</v>
      </c>
      <c r="D2947" s="170">
        <v>12842.7</v>
      </c>
      <c r="E2947" s="177">
        <v>12842.7</v>
      </c>
      <c r="F2947" s="100">
        <f t="shared" si="333"/>
        <v>100</v>
      </c>
      <c r="G2947" s="1527"/>
      <c r="H2947" s="185">
        <v>12842.7</v>
      </c>
      <c r="I2947" s="128" t="s">
        <v>1282</v>
      </c>
      <c r="J2947" s="39"/>
      <c r="K2947" s="39"/>
      <c r="L2947" s="39"/>
      <c r="M2947" s="39"/>
    </row>
    <row r="2948" spans="1:13" ht="21.75" customHeight="1" x14ac:dyDescent="0.2">
      <c r="A2948" s="989"/>
      <c r="B2948" s="1005"/>
      <c r="C2948" s="3" t="s">
        <v>97</v>
      </c>
      <c r="D2948" s="170">
        <v>0</v>
      </c>
      <c r="E2948" s="178">
        <v>0</v>
      </c>
      <c r="F2948" s="100">
        <v>0</v>
      </c>
      <c r="G2948" s="1528"/>
      <c r="H2948" s="186">
        <v>0</v>
      </c>
      <c r="I2948" s="730"/>
      <c r="J2948" s="39"/>
      <c r="K2948" s="39"/>
      <c r="L2948" s="39"/>
      <c r="M2948" s="39"/>
    </row>
    <row r="2949" spans="1:13" ht="45" customHeight="1" x14ac:dyDescent="0.2">
      <c r="A2949" s="987" t="s">
        <v>561</v>
      </c>
      <c r="B2949" s="1062" t="s">
        <v>798</v>
      </c>
      <c r="C2949" s="3" t="s">
        <v>267</v>
      </c>
      <c r="D2949" s="166">
        <f>D2950+D2951</f>
        <v>3265</v>
      </c>
      <c r="E2949" s="166">
        <f>E2950+E2951</f>
        <v>3236.5600000000004</v>
      </c>
      <c r="F2949" s="100">
        <f t="shared" si="333"/>
        <v>99.128943338437992</v>
      </c>
      <c r="G2949" s="499"/>
      <c r="H2949" s="166">
        <f>H2950+H2951</f>
        <v>3236.5600000000004</v>
      </c>
      <c r="I2949" s="128"/>
      <c r="J2949" s="39"/>
      <c r="K2949" s="39"/>
      <c r="L2949" s="39"/>
      <c r="M2949" s="39"/>
    </row>
    <row r="2950" spans="1:13" ht="45" x14ac:dyDescent="0.2">
      <c r="A2950" s="897"/>
      <c r="B2950" s="1013"/>
      <c r="C2950" s="6" t="s">
        <v>3</v>
      </c>
      <c r="D2950" s="166">
        <f>D2953+D2956+D2959</f>
        <v>3265</v>
      </c>
      <c r="E2950" s="166">
        <f>E2953+E2956+E2959</f>
        <v>3236.5600000000004</v>
      </c>
      <c r="F2950" s="100">
        <f t="shared" si="333"/>
        <v>99.128943338437992</v>
      </c>
      <c r="G2950" s="180"/>
      <c r="H2950" s="166">
        <f>H2953+H2956+H2959</f>
        <v>3236.5600000000004</v>
      </c>
      <c r="I2950" s="128"/>
      <c r="J2950" s="39"/>
      <c r="K2950" s="39"/>
      <c r="L2950" s="39"/>
      <c r="M2950" s="39"/>
    </row>
    <row r="2951" spans="1:13" ht="35.25" customHeight="1" x14ac:dyDescent="0.2">
      <c r="A2951" s="898"/>
      <c r="B2951" s="1014"/>
      <c r="C2951" s="6" t="s">
        <v>97</v>
      </c>
      <c r="D2951" s="166">
        <f>D2954+D2957+D2960</f>
        <v>0</v>
      </c>
      <c r="E2951" s="166">
        <f>E2954+E2957+E2960</f>
        <v>0</v>
      </c>
      <c r="F2951" s="100">
        <v>0</v>
      </c>
      <c r="G2951" s="180"/>
      <c r="H2951" s="166">
        <f>H2954+H2957+H2960</f>
        <v>0</v>
      </c>
      <c r="I2951" s="128"/>
      <c r="J2951" s="39"/>
      <c r="K2951" s="39"/>
      <c r="L2951" s="39"/>
      <c r="M2951" s="39"/>
    </row>
    <row r="2952" spans="1:13" ht="80.25" customHeight="1" x14ac:dyDescent="0.2">
      <c r="A2952" s="987" t="s">
        <v>868</v>
      </c>
      <c r="B2952" s="1228" t="s">
        <v>867</v>
      </c>
      <c r="C2952" s="3" t="s">
        <v>267</v>
      </c>
      <c r="D2952" s="166">
        <f>D2953+D2954</f>
        <v>1575</v>
      </c>
      <c r="E2952" s="166">
        <f>E2953+E2954</f>
        <v>1571.15</v>
      </c>
      <c r="F2952" s="100">
        <f t="shared" si="333"/>
        <v>99.75555555555556</v>
      </c>
      <c r="G2952" s="180"/>
      <c r="H2952" s="166">
        <f>H2953+H2954</f>
        <v>1571.15</v>
      </c>
      <c r="I2952" s="128"/>
      <c r="J2952" s="39"/>
      <c r="K2952" s="39"/>
      <c r="L2952" s="39"/>
      <c r="M2952" s="39"/>
    </row>
    <row r="2953" spans="1:13" ht="84" customHeight="1" x14ac:dyDescent="0.2">
      <c r="A2953" s="897"/>
      <c r="B2953" s="1228"/>
      <c r="C2953" s="6" t="s">
        <v>3</v>
      </c>
      <c r="D2953" s="166">
        <v>1575</v>
      </c>
      <c r="E2953" s="167">
        <v>1571.15</v>
      </c>
      <c r="F2953" s="100">
        <f t="shared" si="333"/>
        <v>99.75555555555556</v>
      </c>
      <c r="G2953" s="180" t="s">
        <v>1702</v>
      </c>
      <c r="H2953" s="180">
        <v>1571.15</v>
      </c>
      <c r="I2953" s="128" t="s">
        <v>1282</v>
      </c>
      <c r="J2953" s="39"/>
      <c r="K2953" s="39"/>
      <c r="L2953" s="39"/>
      <c r="M2953" s="39"/>
    </row>
    <row r="2954" spans="1:13" ht="174" customHeight="1" x14ac:dyDescent="0.2">
      <c r="A2954" s="898"/>
      <c r="B2954" s="1228"/>
      <c r="C2954" s="6" t="s">
        <v>97</v>
      </c>
      <c r="D2954" s="166">
        <v>0</v>
      </c>
      <c r="E2954" s="167">
        <v>0</v>
      </c>
      <c r="F2954" s="100">
        <v>0</v>
      </c>
      <c r="G2954" s="180"/>
      <c r="H2954" s="180">
        <v>0</v>
      </c>
      <c r="I2954" s="128"/>
      <c r="J2954" s="39"/>
      <c r="K2954" s="39"/>
      <c r="L2954" s="39"/>
      <c r="M2954" s="39"/>
    </row>
    <row r="2955" spans="1:13" ht="45" customHeight="1" x14ac:dyDescent="0.2">
      <c r="A2955" s="987" t="s">
        <v>652</v>
      </c>
      <c r="B2955" s="1228" t="s">
        <v>869</v>
      </c>
      <c r="C2955" s="3" t="s">
        <v>267</v>
      </c>
      <c r="D2955" s="166">
        <f>+D2956+D2957</f>
        <v>100</v>
      </c>
      <c r="E2955" s="166">
        <f>+E2956+E2957</f>
        <v>98</v>
      </c>
      <c r="F2955" s="100">
        <f t="shared" si="333"/>
        <v>98</v>
      </c>
      <c r="G2955" s="180"/>
      <c r="H2955" s="166">
        <f>+H2956+H2957</f>
        <v>98</v>
      </c>
      <c r="I2955" s="128"/>
      <c r="J2955" s="39"/>
      <c r="K2955" s="39"/>
      <c r="L2955" s="39"/>
      <c r="M2955" s="39"/>
    </row>
    <row r="2956" spans="1:13" ht="132.75" customHeight="1" x14ac:dyDescent="0.2">
      <c r="A2956" s="897"/>
      <c r="B2956" s="1228"/>
      <c r="C2956" s="6" t="s">
        <v>3</v>
      </c>
      <c r="D2956" s="166">
        <v>100</v>
      </c>
      <c r="E2956" s="167">
        <v>98</v>
      </c>
      <c r="F2956" s="100">
        <f t="shared" si="333"/>
        <v>98</v>
      </c>
      <c r="G2956" s="663" t="s">
        <v>1726</v>
      </c>
      <c r="H2956" s="180">
        <v>98</v>
      </c>
      <c r="I2956" s="664" t="s">
        <v>1725</v>
      </c>
      <c r="J2956" s="39"/>
      <c r="K2956" s="39"/>
      <c r="L2956" s="39"/>
      <c r="M2956" s="39"/>
    </row>
    <row r="2957" spans="1:13" ht="72" customHeight="1" x14ac:dyDescent="0.2">
      <c r="A2957" s="898"/>
      <c r="B2957" s="1229"/>
      <c r="C2957" s="6" t="s">
        <v>97</v>
      </c>
      <c r="D2957" s="166">
        <v>0</v>
      </c>
      <c r="E2957" s="167">
        <v>0</v>
      </c>
      <c r="F2957" s="100">
        <v>0</v>
      </c>
      <c r="G2957" s="180"/>
      <c r="H2957" s="180">
        <v>0</v>
      </c>
      <c r="I2957" s="128"/>
      <c r="J2957" s="39"/>
      <c r="K2957" s="39"/>
      <c r="L2957" s="39"/>
      <c r="M2957" s="39"/>
    </row>
    <row r="2958" spans="1:13" ht="45" customHeight="1" x14ac:dyDescent="0.2">
      <c r="A2958" s="987" t="s">
        <v>656</v>
      </c>
      <c r="B2958" s="990" t="s">
        <v>870</v>
      </c>
      <c r="C2958" s="7" t="s">
        <v>267</v>
      </c>
      <c r="D2958" s="166">
        <f>D2959+D2960</f>
        <v>1590</v>
      </c>
      <c r="E2958" s="166">
        <f>E2959+E2960</f>
        <v>1567.41</v>
      </c>
      <c r="F2958" s="100">
        <f t="shared" si="333"/>
        <v>98.579245283018864</v>
      </c>
      <c r="G2958" s="1531" t="s">
        <v>1728</v>
      </c>
      <c r="H2958" s="166">
        <f>H2959+H2960</f>
        <v>1567.41</v>
      </c>
      <c r="I2958" s="1382" t="s">
        <v>1727</v>
      </c>
      <c r="J2958" s="39"/>
      <c r="K2958" s="39"/>
      <c r="L2958" s="39"/>
      <c r="M2958" s="39"/>
    </row>
    <row r="2959" spans="1:13" ht="69.75" customHeight="1" x14ac:dyDescent="0.2">
      <c r="A2959" s="897"/>
      <c r="B2959" s="991"/>
      <c r="C2959" s="232" t="s">
        <v>3</v>
      </c>
      <c r="D2959" s="166">
        <v>1590</v>
      </c>
      <c r="E2959" s="168">
        <v>1567.41</v>
      </c>
      <c r="F2959" s="100">
        <f t="shared" si="333"/>
        <v>98.579245283018864</v>
      </c>
      <c r="G2959" s="1532"/>
      <c r="H2959" s="181">
        <v>1567.41</v>
      </c>
      <c r="I2959" s="1383"/>
      <c r="J2959" s="39"/>
      <c r="K2959" s="39"/>
      <c r="L2959" s="39"/>
      <c r="M2959" s="39"/>
    </row>
    <row r="2960" spans="1:13" ht="85.5" customHeight="1" x14ac:dyDescent="0.2">
      <c r="A2960" s="898"/>
      <c r="B2960" s="992"/>
      <c r="C2960" s="3" t="s">
        <v>97</v>
      </c>
      <c r="D2960" s="166">
        <v>0</v>
      </c>
      <c r="E2960" s="169">
        <v>0</v>
      </c>
      <c r="F2960" s="100">
        <v>0</v>
      </c>
      <c r="G2960" s="1533"/>
      <c r="H2960" s="182">
        <v>0</v>
      </c>
      <c r="I2960" s="1384"/>
      <c r="J2960" s="39"/>
      <c r="K2960" s="39"/>
      <c r="L2960" s="39"/>
      <c r="M2960" s="39"/>
    </row>
    <row r="2961" spans="1:13" ht="25.5" customHeight="1" x14ac:dyDescent="0.2">
      <c r="A2961" s="1379" t="s">
        <v>1279</v>
      </c>
      <c r="B2961" s="1380"/>
      <c r="C2961" s="1380"/>
      <c r="D2961" s="1380"/>
      <c r="E2961" s="1380"/>
      <c r="F2961" s="1380"/>
      <c r="G2961" s="1380"/>
      <c r="H2961" s="1380"/>
      <c r="I2961" s="1381"/>
      <c r="J2961" s="551"/>
      <c r="K2961" s="39"/>
      <c r="L2961" s="39"/>
      <c r="M2961" s="39"/>
    </row>
    <row r="2962" spans="1:13" ht="15" customHeight="1" x14ac:dyDescent="0.2">
      <c r="A2962" s="950"/>
      <c r="B2962" s="941" t="s">
        <v>797</v>
      </c>
      <c r="C2962" s="672" t="s">
        <v>267</v>
      </c>
      <c r="D2962" s="408">
        <f>D2963+D2964+D2965+D2966</f>
        <v>513200.9</v>
      </c>
      <c r="E2962" s="408">
        <f>E2963+E2964+E2965+E2966</f>
        <v>482505.16000000009</v>
      </c>
      <c r="F2962" s="255">
        <f>E2962/D2962*100</f>
        <v>94.018767309254542</v>
      </c>
      <c r="G2962" s="408"/>
      <c r="H2962" s="408">
        <f>H2963+H2964+H2965+H2966</f>
        <v>480824.41000000009</v>
      </c>
      <c r="I2962" s="408"/>
      <c r="J2962" s="39"/>
      <c r="K2962" s="39"/>
      <c r="L2962" s="39"/>
      <c r="M2962" s="39"/>
    </row>
    <row r="2963" spans="1:13" ht="42.75" x14ac:dyDescent="0.2">
      <c r="A2963" s="950"/>
      <c r="B2963" s="1527"/>
      <c r="C2963" s="409" t="s">
        <v>210</v>
      </c>
      <c r="D2963" s="756">
        <f>D2969+D2995</f>
        <v>0</v>
      </c>
      <c r="E2963" s="756">
        <f>E2969+E2995</f>
        <v>0</v>
      </c>
      <c r="F2963" s="255">
        <v>0</v>
      </c>
      <c r="G2963" s="756"/>
      <c r="H2963" s="408">
        <f>E2963</f>
        <v>0</v>
      </c>
      <c r="I2963" s="756"/>
      <c r="J2963" s="39"/>
      <c r="K2963" s="39"/>
      <c r="L2963" s="39"/>
      <c r="M2963" s="39"/>
    </row>
    <row r="2964" spans="1:13" ht="45" customHeight="1" x14ac:dyDescent="0.2">
      <c r="A2964" s="950"/>
      <c r="B2964" s="1527"/>
      <c r="C2964" s="705" t="s">
        <v>2</v>
      </c>
      <c r="D2964" s="408">
        <f>SUM(D2970+D2996+D3052+D3163)</f>
        <v>26383</v>
      </c>
      <c r="E2964" s="408">
        <f>E2970+E2996+E3052+E3163</f>
        <v>26097.9</v>
      </c>
      <c r="F2964" s="255">
        <f>E2964/D2964*100</f>
        <v>98.919379903725897</v>
      </c>
      <c r="G2964" s="408"/>
      <c r="H2964" s="408">
        <f>H2970+H2996+H3052+H3163</f>
        <v>26097.9</v>
      </c>
      <c r="I2964" s="408"/>
      <c r="J2964" s="39"/>
      <c r="K2964" s="39"/>
      <c r="L2964" s="39"/>
      <c r="M2964" s="39"/>
    </row>
    <row r="2965" spans="1:13" ht="44.25" customHeight="1" x14ac:dyDescent="0.2">
      <c r="A2965" s="950"/>
      <c r="B2965" s="1527"/>
      <c r="C2965" s="705" t="s">
        <v>1224</v>
      </c>
      <c r="D2965" s="408">
        <f>D2971+D2997+D3053+D3164</f>
        <v>486817.9</v>
      </c>
      <c r="E2965" s="408">
        <f>E2971+E2997+E3053+E3164</f>
        <v>456407.26000000007</v>
      </c>
      <c r="F2965" s="255">
        <f>E2965/D2965*100</f>
        <v>93.753179577004062</v>
      </c>
      <c r="G2965" s="408"/>
      <c r="H2965" s="408">
        <f>H2971+H2997+H3053+H3164</f>
        <v>454726.51000000007</v>
      </c>
      <c r="I2965" s="408"/>
      <c r="J2965" s="39"/>
      <c r="K2965" s="39"/>
      <c r="L2965" s="39"/>
      <c r="M2965" s="39"/>
    </row>
    <row r="2966" spans="1:13" ht="44.25" customHeight="1" x14ac:dyDescent="0.2">
      <c r="A2966" s="950"/>
      <c r="B2966" s="1528"/>
      <c r="C2966" s="705" t="s">
        <v>268</v>
      </c>
      <c r="D2966" s="408">
        <f>D2972+D2998</f>
        <v>0</v>
      </c>
      <c r="E2966" s="408">
        <f>E2972+E2998</f>
        <v>0</v>
      </c>
      <c r="F2966" s="255">
        <v>0</v>
      </c>
      <c r="G2966" s="408"/>
      <c r="H2966" s="408">
        <f>E2966</f>
        <v>0</v>
      </c>
      <c r="I2966" s="408"/>
      <c r="J2966" s="39"/>
      <c r="K2966" s="39"/>
      <c r="L2966" s="39"/>
      <c r="M2966" s="39"/>
    </row>
    <row r="2967" spans="1:13" ht="33.75" customHeight="1" x14ac:dyDescent="0.2">
      <c r="A2967" s="1376" t="s">
        <v>722</v>
      </c>
      <c r="B2967" s="1377"/>
      <c r="C2967" s="1377"/>
      <c r="D2967" s="1377"/>
      <c r="E2967" s="1377"/>
      <c r="F2967" s="1377"/>
      <c r="G2967" s="1377"/>
      <c r="H2967" s="1377"/>
      <c r="I2967" s="1378"/>
      <c r="J2967" s="39"/>
      <c r="K2967" s="39"/>
      <c r="L2967" s="39"/>
      <c r="M2967" s="39"/>
    </row>
    <row r="2968" spans="1:13" ht="27" customHeight="1" x14ac:dyDescent="0.2">
      <c r="A2968" s="950"/>
      <c r="B2968" s="1242" t="s">
        <v>54</v>
      </c>
      <c r="C2968" s="672" t="s">
        <v>267</v>
      </c>
      <c r="D2968" s="408">
        <f>D2969+D2970+D2971+D2972</f>
        <v>64313.4</v>
      </c>
      <c r="E2968" s="408">
        <f>E2969+E2970+E2971+E2972</f>
        <v>61269.29</v>
      </c>
      <c r="F2968" s="255">
        <f>E2968/D2968*100</f>
        <v>95.266756228095545</v>
      </c>
      <c r="G2968" s="408"/>
      <c r="H2968" s="408">
        <f>H2969+H2970+H2971+H2972</f>
        <v>59588.54</v>
      </c>
      <c r="I2968" s="408"/>
      <c r="J2968" s="39"/>
      <c r="K2968" s="39"/>
      <c r="L2968" s="39"/>
      <c r="M2968" s="39"/>
    </row>
    <row r="2969" spans="1:13" ht="42.75" x14ac:dyDescent="0.2">
      <c r="A2969" s="950"/>
      <c r="B2969" s="1527"/>
      <c r="C2969" s="409" t="s">
        <v>210</v>
      </c>
      <c r="D2969" s="408">
        <f>D2974</f>
        <v>0</v>
      </c>
      <c r="E2969" s="408"/>
      <c r="F2969" s="255">
        <v>0</v>
      </c>
      <c r="G2969" s="408"/>
      <c r="H2969" s="408">
        <f>E2969</f>
        <v>0</v>
      </c>
      <c r="I2969" s="408"/>
      <c r="J2969" s="39"/>
      <c r="K2969" s="39"/>
      <c r="L2969" s="39"/>
      <c r="M2969" s="39"/>
    </row>
    <row r="2970" spans="1:13" ht="47.25" customHeight="1" x14ac:dyDescent="0.2">
      <c r="A2970" s="950"/>
      <c r="B2970" s="1527"/>
      <c r="C2970" s="705" t="s">
        <v>2</v>
      </c>
      <c r="D2970" s="408">
        <f>D2975</f>
        <v>0</v>
      </c>
      <c r="E2970" s="408">
        <f>E2975</f>
        <v>0</v>
      </c>
      <c r="F2970" s="255">
        <v>0</v>
      </c>
      <c r="G2970" s="408"/>
      <c r="H2970" s="408">
        <f>E2970</f>
        <v>0</v>
      </c>
      <c r="I2970" s="408"/>
      <c r="J2970" s="39"/>
      <c r="K2970" s="39"/>
      <c r="L2970" s="39"/>
      <c r="M2970" s="39"/>
    </row>
    <row r="2971" spans="1:13" ht="52.5" customHeight="1" x14ac:dyDescent="0.2">
      <c r="A2971" s="950"/>
      <c r="B2971" s="1527"/>
      <c r="C2971" s="705" t="s">
        <v>1224</v>
      </c>
      <c r="D2971" s="408">
        <f>D2976</f>
        <v>64313.4</v>
      </c>
      <c r="E2971" s="408">
        <f>E2976</f>
        <v>61269.29</v>
      </c>
      <c r="F2971" s="255">
        <f>E2971/D2971*100</f>
        <v>95.266756228095545</v>
      </c>
      <c r="G2971" s="408"/>
      <c r="H2971" s="408">
        <f>H2976</f>
        <v>59588.54</v>
      </c>
      <c r="I2971" s="408"/>
      <c r="J2971" s="39"/>
      <c r="K2971" s="39"/>
      <c r="L2971" s="39"/>
      <c r="M2971" s="39"/>
    </row>
    <row r="2972" spans="1:13" ht="38.25" customHeight="1" x14ac:dyDescent="0.2">
      <c r="A2972" s="950"/>
      <c r="B2972" s="1528"/>
      <c r="C2972" s="705" t="s">
        <v>268</v>
      </c>
      <c r="D2972" s="408">
        <f>D2977</f>
        <v>0</v>
      </c>
      <c r="E2972" s="408">
        <f>E2977</f>
        <v>0</v>
      </c>
      <c r="F2972" s="255">
        <v>0</v>
      </c>
      <c r="G2972" s="408"/>
      <c r="H2972" s="408">
        <f>E2972</f>
        <v>0</v>
      </c>
      <c r="I2972" s="408"/>
      <c r="J2972" s="39"/>
      <c r="K2972" s="39"/>
      <c r="L2972" s="39"/>
      <c r="M2972" s="39"/>
    </row>
    <row r="2973" spans="1:13" ht="28.5" customHeight="1" x14ac:dyDescent="0.2">
      <c r="A2973" s="1387">
        <v>1</v>
      </c>
      <c r="B2973" s="1321" t="s">
        <v>790</v>
      </c>
      <c r="C2973" s="668" t="s">
        <v>267</v>
      </c>
      <c r="D2973" s="285">
        <f>D2974+D2975+D2976+D2977</f>
        <v>64313.4</v>
      </c>
      <c r="E2973" s="285">
        <f>E2974+E2975+E2976+E2977</f>
        <v>61269.29</v>
      </c>
      <c r="F2973" s="257">
        <f>E2973/D2973*100</f>
        <v>95.266756228095545</v>
      </c>
      <c r="G2973" s="285"/>
      <c r="H2973" s="285">
        <f>H2974+H2975+H2976+H2977</f>
        <v>59588.54</v>
      </c>
      <c r="I2973" s="285"/>
      <c r="J2973" s="39"/>
      <c r="K2973" s="39"/>
      <c r="L2973" s="39"/>
      <c r="M2973" s="39"/>
    </row>
    <row r="2974" spans="1:13" ht="45" x14ac:dyDescent="0.2">
      <c r="A2974" s="1388"/>
      <c r="B2974" s="927"/>
      <c r="C2974" s="410" t="s">
        <v>210</v>
      </c>
      <c r="D2974" s="285">
        <f>D2984</f>
        <v>0</v>
      </c>
      <c r="E2974" s="285">
        <f>E2984</f>
        <v>0</v>
      </c>
      <c r="F2974" s="257">
        <v>0</v>
      </c>
      <c r="G2974" s="285"/>
      <c r="H2974" s="285">
        <f>E2974</f>
        <v>0</v>
      </c>
      <c r="I2974" s="285"/>
      <c r="J2974" s="39"/>
      <c r="K2974" s="39"/>
      <c r="L2974" s="39"/>
      <c r="M2974" s="39"/>
    </row>
    <row r="2975" spans="1:13" ht="45" x14ac:dyDescent="0.2">
      <c r="A2975" s="1388"/>
      <c r="B2975" s="927"/>
      <c r="C2975" s="677" t="s">
        <v>2</v>
      </c>
      <c r="D2975" s="285">
        <f>D2985</f>
        <v>0</v>
      </c>
      <c r="E2975" s="285">
        <f>E2985</f>
        <v>0</v>
      </c>
      <c r="F2975" s="257">
        <v>0</v>
      </c>
      <c r="G2975" s="285"/>
      <c r="H2975" s="285">
        <f>E2975</f>
        <v>0</v>
      </c>
      <c r="I2975" s="285"/>
      <c r="J2975" s="39"/>
      <c r="K2975" s="39"/>
      <c r="L2975" s="39"/>
      <c r="M2975" s="39"/>
    </row>
    <row r="2976" spans="1:13" ht="60" customHeight="1" x14ac:dyDescent="0.2">
      <c r="A2976" s="1388"/>
      <c r="B2976" s="927"/>
      <c r="C2976" s="677" t="s">
        <v>1224</v>
      </c>
      <c r="D2976" s="285">
        <f>D2983+D2988</f>
        <v>64313.4</v>
      </c>
      <c r="E2976" s="285">
        <f>E2983+E2988</f>
        <v>61269.29</v>
      </c>
      <c r="F2976" s="257">
        <f>E2976/D2976*100</f>
        <v>95.266756228095545</v>
      </c>
      <c r="G2976" s="285"/>
      <c r="H2976" s="285">
        <f>H2981</f>
        <v>59588.54</v>
      </c>
      <c r="I2976" s="285"/>
      <c r="J2976" s="39"/>
      <c r="K2976" s="39"/>
      <c r="L2976" s="39"/>
      <c r="M2976" s="39"/>
    </row>
    <row r="2977" spans="1:13" ht="30" x14ac:dyDescent="0.2">
      <c r="A2977" s="1389"/>
      <c r="B2977" s="928"/>
      <c r="C2977" s="677" t="s">
        <v>268</v>
      </c>
      <c r="D2977" s="285">
        <f>D2987</f>
        <v>0</v>
      </c>
      <c r="E2977" s="285">
        <f>E2987</f>
        <v>0</v>
      </c>
      <c r="F2977" s="257">
        <v>0</v>
      </c>
      <c r="G2977" s="285"/>
      <c r="H2977" s="285">
        <f>E2977</f>
        <v>0</v>
      </c>
      <c r="I2977" s="285"/>
      <c r="J2977" s="39"/>
      <c r="K2977" s="39"/>
      <c r="L2977" s="39"/>
      <c r="M2977" s="39"/>
    </row>
    <row r="2978" spans="1:13" ht="15" customHeight="1" x14ac:dyDescent="0.2">
      <c r="A2978" s="996" t="s">
        <v>11</v>
      </c>
      <c r="B2978" s="1230" t="s">
        <v>956</v>
      </c>
      <c r="C2978" s="668" t="s">
        <v>267</v>
      </c>
      <c r="D2978" s="285">
        <f>D2979+D2980+D2981+D2982</f>
        <v>64313.4</v>
      </c>
      <c r="E2978" s="285">
        <f>E2979+E2980+E2981+E2982</f>
        <v>61269.29</v>
      </c>
      <c r="F2978" s="257">
        <f>E2978/D2978*100</f>
        <v>95.266756228095545</v>
      </c>
      <c r="G2978" s="952"/>
      <c r="H2978" s="285">
        <f>H2979+H2980+H2981+H2982</f>
        <v>59588.54</v>
      </c>
      <c r="I2978" s="703"/>
      <c r="J2978" s="39"/>
      <c r="K2978" s="39"/>
      <c r="L2978" s="39"/>
      <c r="M2978" s="39"/>
    </row>
    <row r="2979" spans="1:13" ht="45" x14ac:dyDescent="0.2">
      <c r="A2979" s="956"/>
      <c r="B2979" s="1231"/>
      <c r="C2979" s="410" t="s">
        <v>210</v>
      </c>
      <c r="D2979" s="285">
        <f>D2989</f>
        <v>0</v>
      </c>
      <c r="E2979" s="285">
        <f>E2989</f>
        <v>0</v>
      </c>
      <c r="F2979" s="257">
        <v>0</v>
      </c>
      <c r="G2979" s="1529"/>
      <c r="H2979" s="285">
        <f>E2979</f>
        <v>0</v>
      </c>
      <c r="I2979" s="703"/>
      <c r="J2979" s="39"/>
      <c r="K2979" s="39"/>
      <c r="L2979" s="39"/>
      <c r="M2979" s="39"/>
    </row>
    <row r="2980" spans="1:13" ht="45" x14ac:dyDescent="0.2">
      <c r="A2980" s="956"/>
      <c r="B2980" s="1231"/>
      <c r="C2980" s="677" t="s">
        <v>2</v>
      </c>
      <c r="D2980" s="285">
        <f>D2990</f>
        <v>0</v>
      </c>
      <c r="E2980" s="285">
        <f>E2990</f>
        <v>0</v>
      </c>
      <c r="F2980" s="257">
        <v>0</v>
      </c>
      <c r="G2980" s="1529"/>
      <c r="H2980" s="285">
        <f>E2980</f>
        <v>0</v>
      </c>
      <c r="I2980" s="703"/>
      <c r="J2980" s="39"/>
      <c r="K2980" s="39"/>
      <c r="L2980" s="39"/>
      <c r="M2980" s="39"/>
    </row>
    <row r="2981" spans="1:13" ht="30" x14ac:dyDescent="0.2">
      <c r="A2981" s="956"/>
      <c r="B2981" s="1231"/>
      <c r="C2981" s="677" t="s">
        <v>1224</v>
      </c>
      <c r="D2981" s="285">
        <f>D2986+D2991</f>
        <v>64313.4</v>
      </c>
      <c r="E2981" s="285">
        <f>E2986+E2991</f>
        <v>61269.29</v>
      </c>
      <c r="F2981" s="257">
        <f>E2981/D2981*100</f>
        <v>95.266756228095545</v>
      </c>
      <c r="G2981" s="1529"/>
      <c r="H2981" s="285">
        <f>H2986+H2991</f>
        <v>59588.54</v>
      </c>
      <c r="I2981" s="703"/>
      <c r="J2981" s="39"/>
      <c r="K2981" s="39"/>
      <c r="L2981" s="39"/>
      <c r="M2981" s="39"/>
    </row>
    <row r="2982" spans="1:13" ht="30" x14ac:dyDescent="0.2">
      <c r="A2982" s="997"/>
      <c r="B2982" s="1232"/>
      <c r="C2982" s="677" t="s">
        <v>268</v>
      </c>
      <c r="D2982" s="285">
        <f>D2992</f>
        <v>0</v>
      </c>
      <c r="E2982" s="285">
        <f>E2992</f>
        <v>0</v>
      </c>
      <c r="F2982" s="257">
        <v>0</v>
      </c>
      <c r="G2982" s="1530"/>
      <c r="H2982" s="285">
        <f>E2982</f>
        <v>0</v>
      </c>
      <c r="I2982" s="703"/>
      <c r="J2982" s="39"/>
      <c r="K2982" s="39"/>
      <c r="L2982" s="39"/>
      <c r="M2982" s="39"/>
    </row>
    <row r="2983" spans="1:13" ht="42" customHeight="1" x14ac:dyDescent="0.2">
      <c r="A2983" s="996" t="s">
        <v>12</v>
      </c>
      <c r="B2983" s="993" t="s">
        <v>871</v>
      </c>
      <c r="C2983" s="668" t="s">
        <v>267</v>
      </c>
      <c r="D2983" s="285">
        <f>D2984+D2985+D2986+D2987</f>
        <v>60045</v>
      </c>
      <c r="E2983" s="285">
        <f>E2984+E2985+E2986+E2987</f>
        <v>59108.17</v>
      </c>
      <c r="F2983" s="257">
        <f>E2983/D2983*100</f>
        <v>98.439786826546751</v>
      </c>
      <c r="G2983" s="938" t="s">
        <v>1280</v>
      </c>
      <c r="H2983" s="285">
        <f>H2984+H2985+H2986+H2987</f>
        <v>57427.42</v>
      </c>
      <c r="I2983" s="938" t="s">
        <v>1403</v>
      </c>
      <c r="J2983" s="39"/>
      <c r="K2983" s="39"/>
      <c r="L2983" s="39"/>
      <c r="M2983" s="39"/>
    </row>
    <row r="2984" spans="1:13" ht="59.25" customHeight="1" x14ac:dyDescent="0.2">
      <c r="A2984" s="956"/>
      <c r="B2984" s="994"/>
      <c r="C2984" s="410" t="s">
        <v>210</v>
      </c>
      <c r="D2984" s="285">
        <v>0</v>
      </c>
      <c r="E2984" s="285">
        <v>0</v>
      </c>
      <c r="F2984" s="257">
        <v>0</v>
      </c>
      <c r="G2984" s="939"/>
      <c r="H2984" s="285">
        <f>E2984</f>
        <v>0</v>
      </c>
      <c r="I2984" s="939"/>
      <c r="J2984" s="39"/>
      <c r="K2984" s="39"/>
      <c r="L2984" s="39"/>
      <c r="M2984" s="39"/>
    </row>
    <row r="2985" spans="1:13" ht="52.5" customHeight="1" x14ac:dyDescent="0.2">
      <c r="A2985" s="956"/>
      <c r="B2985" s="994"/>
      <c r="C2985" s="677" t="s">
        <v>2</v>
      </c>
      <c r="D2985" s="285">
        <v>0</v>
      </c>
      <c r="E2985" s="285">
        <v>0</v>
      </c>
      <c r="F2985" s="257">
        <v>0</v>
      </c>
      <c r="G2985" s="939"/>
      <c r="H2985" s="285">
        <f>E2985</f>
        <v>0</v>
      </c>
      <c r="I2985" s="939"/>
      <c r="J2985" s="39"/>
      <c r="K2985" s="39"/>
      <c r="L2985" s="39"/>
      <c r="M2985" s="39"/>
    </row>
    <row r="2986" spans="1:13" ht="30" x14ac:dyDescent="0.2">
      <c r="A2986" s="956"/>
      <c r="B2986" s="994"/>
      <c r="C2986" s="677" t="s">
        <v>1224</v>
      </c>
      <c r="D2986" s="285">
        <v>60045</v>
      </c>
      <c r="E2986" s="285">
        <v>59108.17</v>
      </c>
      <c r="F2986" s="257">
        <f>E2986/D2986*100</f>
        <v>98.439786826546751</v>
      </c>
      <c r="G2986" s="939"/>
      <c r="H2986" s="285">
        <v>57427.42</v>
      </c>
      <c r="I2986" s="939"/>
      <c r="J2986" s="39"/>
      <c r="K2986" s="39"/>
      <c r="L2986" s="39"/>
      <c r="M2986" s="39"/>
    </row>
    <row r="2987" spans="1:13" ht="37.5" customHeight="1" x14ac:dyDescent="0.2">
      <c r="A2987" s="1238"/>
      <c r="B2987" s="1004"/>
      <c r="C2987" s="677" t="s">
        <v>268</v>
      </c>
      <c r="D2987" s="285">
        <v>0</v>
      </c>
      <c r="E2987" s="285">
        <v>0</v>
      </c>
      <c r="F2987" s="257">
        <v>0</v>
      </c>
      <c r="G2987" s="940"/>
      <c r="H2987" s="285">
        <v>0</v>
      </c>
      <c r="I2987" s="940"/>
      <c r="J2987" s="39"/>
      <c r="K2987" s="39"/>
      <c r="L2987" s="39"/>
      <c r="M2987" s="39"/>
    </row>
    <row r="2988" spans="1:13" ht="62.25" customHeight="1" x14ac:dyDescent="0.2">
      <c r="A2988" s="996" t="s">
        <v>100</v>
      </c>
      <c r="B2988" s="993" t="s">
        <v>872</v>
      </c>
      <c r="C2988" s="668" t="s">
        <v>267</v>
      </c>
      <c r="D2988" s="285">
        <f>D2989+D2990+D2991+D2992</f>
        <v>4268.3999999999996</v>
      </c>
      <c r="E2988" s="285">
        <f>E2989+E2990+E2991+E2992</f>
        <v>2161.12</v>
      </c>
      <c r="F2988" s="257">
        <f>E2988/D2988*100</f>
        <v>50.630681285727675</v>
      </c>
      <c r="G2988" s="938" t="s">
        <v>1281</v>
      </c>
      <c r="H2988" s="285">
        <f>H2989+H2990+H2991+H2992</f>
        <v>2161.12</v>
      </c>
      <c r="I2988" s="938" t="s">
        <v>1404</v>
      </c>
      <c r="J2988" s="39"/>
      <c r="K2988" s="39"/>
      <c r="L2988" s="39"/>
      <c r="M2988" s="39"/>
    </row>
    <row r="2989" spans="1:13" ht="72" customHeight="1" x14ac:dyDescent="0.2">
      <c r="A2989" s="956"/>
      <c r="B2989" s="994"/>
      <c r="C2989" s="410" t="s">
        <v>210</v>
      </c>
      <c r="D2989" s="285">
        <v>0</v>
      </c>
      <c r="E2989" s="285">
        <v>0</v>
      </c>
      <c r="F2989" s="257">
        <v>0</v>
      </c>
      <c r="G2989" s="939"/>
      <c r="H2989" s="285">
        <f>E2989</f>
        <v>0</v>
      </c>
      <c r="I2989" s="939"/>
      <c r="J2989" s="39"/>
      <c r="K2989" s="39"/>
      <c r="L2989" s="39"/>
      <c r="M2989" s="39"/>
    </row>
    <row r="2990" spans="1:13" ht="80.25" customHeight="1" x14ac:dyDescent="0.2">
      <c r="A2990" s="956"/>
      <c r="B2990" s="994"/>
      <c r="C2990" s="677" t="s">
        <v>2</v>
      </c>
      <c r="D2990" s="285">
        <v>0</v>
      </c>
      <c r="E2990" s="285">
        <v>0</v>
      </c>
      <c r="F2990" s="257">
        <v>0</v>
      </c>
      <c r="G2990" s="939"/>
      <c r="H2990" s="285">
        <f>E2990</f>
        <v>0</v>
      </c>
      <c r="I2990" s="939"/>
      <c r="J2990" s="39"/>
      <c r="K2990" s="39"/>
      <c r="L2990" s="39"/>
      <c r="M2990" s="39"/>
    </row>
    <row r="2991" spans="1:13" ht="77.25" customHeight="1" x14ac:dyDescent="0.2">
      <c r="A2991" s="956"/>
      <c r="B2991" s="994"/>
      <c r="C2991" s="677" t="s">
        <v>1224</v>
      </c>
      <c r="D2991" s="285">
        <v>4268.3999999999996</v>
      </c>
      <c r="E2991" s="285">
        <v>2161.12</v>
      </c>
      <c r="F2991" s="257">
        <f>E2991/D2991*100</f>
        <v>50.630681285727675</v>
      </c>
      <c r="G2991" s="939"/>
      <c r="H2991" s="285">
        <f>E2991</f>
        <v>2161.12</v>
      </c>
      <c r="I2991" s="939"/>
      <c r="J2991" s="39"/>
      <c r="K2991" s="39"/>
      <c r="L2991" s="39"/>
      <c r="M2991" s="39"/>
    </row>
    <row r="2992" spans="1:13" ht="144" customHeight="1" x14ac:dyDescent="0.2">
      <c r="A2992" s="1238"/>
      <c r="B2992" s="1004"/>
      <c r="C2992" s="677" t="s">
        <v>268</v>
      </c>
      <c r="D2992" s="285">
        <v>0</v>
      </c>
      <c r="E2992" s="285">
        <v>0</v>
      </c>
      <c r="F2992" s="257">
        <v>0</v>
      </c>
      <c r="G2992" s="940"/>
      <c r="H2992" s="285">
        <v>0</v>
      </c>
      <c r="I2992" s="940"/>
      <c r="J2992" s="39"/>
      <c r="K2992" s="39"/>
      <c r="L2992" s="39"/>
      <c r="M2992" s="39"/>
    </row>
    <row r="2993" spans="1:13" ht="24" customHeight="1" x14ac:dyDescent="0.2">
      <c r="A2993" s="888" t="s">
        <v>723</v>
      </c>
      <c r="B2993" s="888"/>
      <c r="C2993" s="888"/>
      <c r="D2993" s="888"/>
      <c r="E2993" s="888"/>
      <c r="F2993" s="888"/>
      <c r="G2993" s="888"/>
      <c r="H2993" s="888"/>
      <c r="I2993" s="888"/>
      <c r="J2993" s="39"/>
      <c r="K2993" s="39"/>
      <c r="L2993" s="39"/>
      <c r="M2993" s="39"/>
    </row>
    <row r="2994" spans="1:13" ht="27.75" customHeight="1" x14ac:dyDescent="0.2">
      <c r="A2994" s="950"/>
      <c r="B2994" s="1242" t="s">
        <v>54</v>
      </c>
      <c r="C2994" s="672" t="s">
        <v>267</v>
      </c>
      <c r="D2994" s="408">
        <f>D2995+D2996+D2997+D2998</f>
        <v>29899.440000000002</v>
      </c>
      <c r="E2994" s="408">
        <f>E2995+E2996+E2997+E2998</f>
        <v>29714.030000000002</v>
      </c>
      <c r="F2994" s="255">
        <f>E2994/D2994*100</f>
        <v>99.379888051415008</v>
      </c>
      <c r="G2994" s="1524"/>
      <c r="H2994" s="408">
        <f>H2995+H2996+H2997+H2998</f>
        <v>29714.030000000002</v>
      </c>
      <c r="I2994" s="408"/>
      <c r="J2994" s="39"/>
      <c r="K2994" s="39"/>
      <c r="L2994" s="39"/>
      <c r="M2994" s="39"/>
    </row>
    <row r="2995" spans="1:13" ht="42.75" x14ac:dyDescent="0.2">
      <c r="A2995" s="950"/>
      <c r="B2995" s="1527"/>
      <c r="C2995" s="409" t="s">
        <v>210</v>
      </c>
      <c r="D2995" s="408">
        <f t="shared" ref="D2995:E2998" si="334">D3005</f>
        <v>0</v>
      </c>
      <c r="E2995" s="408">
        <f t="shared" si="334"/>
        <v>0</v>
      </c>
      <c r="F2995" s="255">
        <v>0</v>
      </c>
      <c r="G2995" s="1525"/>
      <c r="H2995" s="408">
        <f>H3005</f>
        <v>0</v>
      </c>
      <c r="I2995" s="408"/>
      <c r="J2995" s="39"/>
      <c r="K2995" s="39"/>
      <c r="L2995" s="39"/>
      <c r="M2995" s="39"/>
    </row>
    <row r="2996" spans="1:13" ht="57" x14ac:dyDescent="0.2">
      <c r="A2996" s="950"/>
      <c r="B2996" s="1527"/>
      <c r="C2996" s="705" t="s">
        <v>2</v>
      </c>
      <c r="D2996" s="408">
        <f t="shared" si="334"/>
        <v>0</v>
      </c>
      <c r="E2996" s="408">
        <f t="shared" si="334"/>
        <v>0</v>
      </c>
      <c r="F2996" s="255">
        <v>0</v>
      </c>
      <c r="G2996" s="1525"/>
      <c r="H2996" s="408">
        <f>H3006</f>
        <v>0</v>
      </c>
      <c r="I2996" s="408"/>
      <c r="J2996" s="39"/>
      <c r="K2996" s="39"/>
      <c r="L2996" s="39"/>
      <c r="M2996" s="39"/>
    </row>
    <row r="2997" spans="1:13" ht="60" customHeight="1" x14ac:dyDescent="0.2">
      <c r="A2997" s="950"/>
      <c r="B2997" s="1527"/>
      <c r="C2997" s="705" t="s">
        <v>1224</v>
      </c>
      <c r="D2997" s="408">
        <f>D3007</f>
        <v>29899.440000000002</v>
      </c>
      <c r="E2997" s="408">
        <f t="shared" si="334"/>
        <v>29714.030000000002</v>
      </c>
      <c r="F2997" s="255">
        <f>E2997/D2997*100</f>
        <v>99.379888051415008</v>
      </c>
      <c r="G2997" s="1525"/>
      <c r="H2997" s="408">
        <f>E2997</f>
        <v>29714.030000000002</v>
      </c>
      <c r="I2997" s="408"/>
      <c r="J2997" s="39"/>
      <c r="K2997" s="39"/>
      <c r="L2997" s="39"/>
      <c r="M2997" s="39"/>
    </row>
    <row r="2998" spans="1:13" ht="39" customHeight="1" x14ac:dyDescent="0.2">
      <c r="A2998" s="950"/>
      <c r="B2998" s="1528"/>
      <c r="C2998" s="705" t="s">
        <v>268</v>
      </c>
      <c r="D2998" s="408">
        <f t="shared" si="334"/>
        <v>0</v>
      </c>
      <c r="E2998" s="408">
        <f t="shared" si="334"/>
        <v>0</v>
      </c>
      <c r="F2998" s="255">
        <v>0</v>
      </c>
      <c r="G2998" s="1526"/>
      <c r="H2998" s="408">
        <f>H3008</f>
        <v>0</v>
      </c>
      <c r="I2998" s="408"/>
      <c r="J2998" s="39"/>
      <c r="K2998" s="39"/>
      <c r="L2998" s="39"/>
      <c r="M2998" s="39"/>
    </row>
    <row r="2999" spans="1:13" ht="15" customHeight="1" x14ac:dyDescent="0.2">
      <c r="A2999" s="996" t="s">
        <v>10</v>
      </c>
      <c r="B2999" s="976" t="s">
        <v>957</v>
      </c>
      <c r="C2999" s="668" t="s">
        <v>267</v>
      </c>
      <c r="D2999" s="285">
        <f>SUM(D3000:D3003)</f>
        <v>29899.440000000002</v>
      </c>
      <c r="E2999" s="285">
        <f>E3000+E3001+E3002+E3003</f>
        <v>29714.030000000002</v>
      </c>
      <c r="F2999" s="257">
        <f>E2999/D2999*100</f>
        <v>99.379888051415008</v>
      </c>
      <c r="G2999" s="285"/>
      <c r="H2999" s="285">
        <f>H3000+H3001+H3002+H3003</f>
        <v>29714.030000000002</v>
      </c>
      <c r="I2999" s="285"/>
      <c r="J2999" s="39"/>
      <c r="K2999" s="39"/>
      <c r="L2999" s="39"/>
      <c r="M2999" s="39"/>
    </row>
    <row r="3000" spans="1:13" ht="45" x14ac:dyDescent="0.2">
      <c r="A3000" s="956"/>
      <c r="B3000" s="976"/>
      <c r="C3000" s="410" t="s">
        <v>210</v>
      </c>
      <c r="D3000" s="285">
        <v>0</v>
      </c>
      <c r="E3000" s="285">
        <v>0</v>
      </c>
      <c r="F3000" s="257">
        <v>0</v>
      </c>
      <c r="G3000" s="285"/>
      <c r="H3000" s="285">
        <v>0</v>
      </c>
      <c r="I3000" s="285"/>
      <c r="J3000" s="39"/>
      <c r="K3000" s="39"/>
      <c r="L3000" s="39"/>
      <c r="M3000" s="39"/>
    </row>
    <row r="3001" spans="1:13" ht="45" x14ac:dyDescent="0.2">
      <c r="A3001" s="956"/>
      <c r="B3001" s="976"/>
      <c r="C3001" s="677" t="s">
        <v>2</v>
      </c>
      <c r="D3001" s="285">
        <v>0</v>
      </c>
      <c r="E3001" s="285">
        <v>0</v>
      </c>
      <c r="F3001" s="257">
        <v>0</v>
      </c>
      <c r="G3001" s="285"/>
      <c r="H3001" s="285">
        <v>0</v>
      </c>
      <c r="I3001" s="285"/>
      <c r="J3001" s="39"/>
      <c r="K3001" s="39"/>
      <c r="L3001" s="39"/>
      <c r="M3001" s="39"/>
    </row>
    <row r="3002" spans="1:13" ht="30" x14ac:dyDescent="0.2">
      <c r="A3002" s="956"/>
      <c r="B3002" s="976"/>
      <c r="C3002" s="677" t="s">
        <v>1224</v>
      </c>
      <c r="D3002" s="285">
        <f>D3007</f>
        <v>29899.440000000002</v>
      </c>
      <c r="E3002" s="285">
        <f>E3007</f>
        <v>29714.030000000002</v>
      </c>
      <c r="F3002" s="257">
        <f>E3002/D3002*100</f>
        <v>99.379888051415008</v>
      </c>
      <c r="G3002" s="285"/>
      <c r="H3002" s="285">
        <f>E3002</f>
        <v>29714.030000000002</v>
      </c>
      <c r="I3002" s="285"/>
      <c r="J3002" s="39"/>
      <c r="K3002" s="39"/>
      <c r="L3002" s="39"/>
      <c r="M3002" s="39"/>
    </row>
    <row r="3003" spans="1:13" ht="30" x14ac:dyDescent="0.2">
      <c r="A3003" s="997"/>
      <c r="B3003" s="976"/>
      <c r="C3003" s="677" t="s">
        <v>268</v>
      </c>
      <c r="D3003" s="285">
        <v>0</v>
      </c>
      <c r="E3003" s="285">
        <v>0</v>
      </c>
      <c r="F3003" s="257">
        <v>0</v>
      </c>
      <c r="G3003" s="285"/>
      <c r="H3003" s="285">
        <v>0</v>
      </c>
      <c r="I3003" s="285"/>
      <c r="J3003" s="39"/>
      <c r="K3003" s="39"/>
      <c r="L3003" s="39"/>
      <c r="M3003" s="39"/>
    </row>
    <row r="3004" spans="1:13" ht="15" customHeight="1" x14ac:dyDescent="0.2">
      <c r="A3004" s="996" t="s">
        <v>11</v>
      </c>
      <c r="B3004" s="951" t="s">
        <v>958</v>
      </c>
      <c r="C3004" s="668" t="s">
        <v>267</v>
      </c>
      <c r="D3004" s="285">
        <f>D3005+D3006+D3007+D3008</f>
        <v>29899.440000000002</v>
      </c>
      <c r="E3004" s="285">
        <f>E3005+E3006+E3007+E3008</f>
        <v>29714.030000000002</v>
      </c>
      <c r="F3004" s="257">
        <f>E3004/D3004*100</f>
        <v>99.379888051415008</v>
      </c>
      <c r="G3004" s="285"/>
      <c r="H3004" s="285">
        <f>H3005+H3006+H3007+H3008</f>
        <v>29714.030000000002</v>
      </c>
      <c r="I3004" s="285"/>
      <c r="J3004" s="39"/>
      <c r="K3004" s="39"/>
      <c r="L3004" s="39"/>
      <c r="M3004" s="39"/>
    </row>
    <row r="3005" spans="1:13" ht="45" x14ac:dyDescent="0.2">
      <c r="A3005" s="956"/>
      <c r="B3005" s="951"/>
      <c r="C3005" s="410" t="s">
        <v>210</v>
      </c>
      <c r="D3005" s="285">
        <v>0</v>
      </c>
      <c r="E3005" s="285">
        <v>0</v>
      </c>
      <c r="F3005" s="257">
        <v>0</v>
      </c>
      <c r="G3005" s="285"/>
      <c r="H3005" s="285">
        <v>0</v>
      </c>
      <c r="I3005" s="285"/>
      <c r="J3005" s="39"/>
      <c r="K3005" s="39"/>
      <c r="L3005" s="39"/>
      <c r="M3005" s="39"/>
    </row>
    <row r="3006" spans="1:13" ht="45" x14ac:dyDescent="0.2">
      <c r="A3006" s="956"/>
      <c r="B3006" s="951"/>
      <c r="C3006" s="677" t="s">
        <v>2</v>
      </c>
      <c r="D3006" s="285">
        <v>0</v>
      </c>
      <c r="E3006" s="285">
        <v>0</v>
      </c>
      <c r="F3006" s="257">
        <v>0</v>
      </c>
      <c r="G3006" s="285"/>
      <c r="H3006" s="285">
        <v>0</v>
      </c>
      <c r="I3006" s="285"/>
      <c r="J3006" s="39"/>
      <c r="K3006" s="39"/>
      <c r="L3006" s="39"/>
      <c r="M3006" s="39"/>
    </row>
    <row r="3007" spans="1:13" ht="30" x14ac:dyDescent="0.2">
      <c r="A3007" s="956"/>
      <c r="B3007" s="951"/>
      <c r="C3007" s="677" t="s">
        <v>1224</v>
      </c>
      <c r="D3007" s="285">
        <f>+D3012+D3017+D3022+D3027+D3032+D3037+D3042+D3047</f>
        <v>29899.440000000002</v>
      </c>
      <c r="E3007" s="285">
        <f>+E3012+E3017+E3022+E3027+E3032+E3037+E3042+E3047</f>
        <v>29714.030000000002</v>
      </c>
      <c r="F3007" s="257">
        <f>E3007/D3007*100</f>
        <v>99.379888051415008</v>
      </c>
      <c r="G3007" s="285"/>
      <c r="H3007" s="285">
        <f>E3007</f>
        <v>29714.030000000002</v>
      </c>
      <c r="I3007" s="285"/>
      <c r="J3007" s="39"/>
      <c r="K3007" s="39"/>
      <c r="L3007" s="39"/>
      <c r="M3007" s="39"/>
    </row>
    <row r="3008" spans="1:13" ht="30" x14ac:dyDescent="0.2">
      <c r="A3008" s="997"/>
      <c r="B3008" s="951"/>
      <c r="C3008" s="677" t="s">
        <v>268</v>
      </c>
      <c r="D3008" s="285">
        <v>0</v>
      </c>
      <c r="E3008" s="285">
        <v>0</v>
      </c>
      <c r="F3008" s="257">
        <v>0</v>
      </c>
      <c r="G3008" s="285"/>
      <c r="H3008" s="285">
        <v>0</v>
      </c>
      <c r="I3008" s="285"/>
      <c r="J3008" s="39"/>
      <c r="K3008" s="39"/>
      <c r="L3008" s="39"/>
      <c r="M3008" s="39"/>
    </row>
    <row r="3009" spans="1:13" ht="15" customHeight="1" x14ac:dyDescent="0.2">
      <c r="A3009" s="996" t="s">
        <v>12</v>
      </c>
      <c r="B3009" s="951" t="s">
        <v>724</v>
      </c>
      <c r="C3009" s="668" t="s">
        <v>267</v>
      </c>
      <c r="D3009" s="285">
        <f>D3010+D3011+D3012+D3013</f>
        <v>1381.69</v>
      </c>
      <c r="E3009" s="285">
        <f>E3010+E3011+E3012+E3013</f>
        <v>1381.27</v>
      </c>
      <c r="F3009" s="257">
        <f>E3009/D3009*100</f>
        <v>99.969602443384545</v>
      </c>
      <c r="G3009" s="938" t="s">
        <v>1405</v>
      </c>
      <c r="H3009" s="285">
        <f>H3010+H3011+H3012+H3013</f>
        <v>1381.27</v>
      </c>
      <c r="I3009" s="938" t="s">
        <v>1211</v>
      </c>
      <c r="J3009" s="39"/>
      <c r="K3009" s="39"/>
      <c r="L3009" s="39"/>
      <c r="M3009" s="39"/>
    </row>
    <row r="3010" spans="1:13" ht="45" x14ac:dyDescent="0.2">
      <c r="A3010" s="956"/>
      <c r="B3010" s="951"/>
      <c r="C3010" s="410" t="s">
        <v>210</v>
      </c>
      <c r="D3010" s="285">
        <v>0</v>
      </c>
      <c r="E3010" s="285">
        <v>0</v>
      </c>
      <c r="F3010" s="257">
        <v>0</v>
      </c>
      <c r="G3010" s="939"/>
      <c r="H3010" s="285">
        <v>0</v>
      </c>
      <c r="I3010" s="939"/>
      <c r="J3010" s="39"/>
      <c r="K3010" s="39"/>
      <c r="L3010" s="39"/>
      <c r="M3010" s="39"/>
    </row>
    <row r="3011" spans="1:13" ht="45" x14ac:dyDescent="0.2">
      <c r="A3011" s="956"/>
      <c r="B3011" s="951"/>
      <c r="C3011" s="677" t="s">
        <v>2</v>
      </c>
      <c r="D3011" s="285">
        <v>0</v>
      </c>
      <c r="E3011" s="285">
        <v>0</v>
      </c>
      <c r="F3011" s="257">
        <v>0</v>
      </c>
      <c r="G3011" s="939"/>
      <c r="H3011" s="285">
        <v>0</v>
      </c>
      <c r="I3011" s="939"/>
      <c r="J3011" s="39"/>
      <c r="K3011" s="39"/>
      <c r="L3011" s="39"/>
      <c r="M3011" s="39"/>
    </row>
    <row r="3012" spans="1:13" ht="30" x14ac:dyDescent="0.2">
      <c r="A3012" s="956"/>
      <c r="B3012" s="951"/>
      <c r="C3012" s="677" t="s">
        <v>1224</v>
      </c>
      <c r="D3012" s="285">
        <v>1381.69</v>
      </c>
      <c r="E3012" s="285">
        <v>1381.27</v>
      </c>
      <c r="F3012" s="257">
        <f>E3012/D3012*100</f>
        <v>99.969602443384545</v>
      </c>
      <c r="G3012" s="939"/>
      <c r="H3012" s="285">
        <f>E3012</f>
        <v>1381.27</v>
      </c>
      <c r="I3012" s="939"/>
      <c r="J3012" s="39"/>
      <c r="K3012" s="39"/>
      <c r="L3012" s="39"/>
      <c r="M3012" s="39"/>
    </row>
    <row r="3013" spans="1:13" ht="30" x14ac:dyDescent="0.2">
      <c r="A3013" s="997"/>
      <c r="B3013" s="951"/>
      <c r="C3013" s="677" t="s">
        <v>268</v>
      </c>
      <c r="D3013" s="285">
        <v>0</v>
      </c>
      <c r="E3013" s="285">
        <v>0</v>
      </c>
      <c r="F3013" s="257">
        <v>0</v>
      </c>
      <c r="G3013" s="940"/>
      <c r="H3013" s="285">
        <v>0</v>
      </c>
      <c r="I3013" s="940"/>
      <c r="J3013" s="39"/>
      <c r="K3013" s="39"/>
      <c r="L3013" s="39"/>
      <c r="M3013" s="39"/>
    </row>
    <row r="3014" spans="1:13" ht="24.75" customHeight="1" x14ac:dyDescent="0.2">
      <c r="A3014" s="996" t="s">
        <v>100</v>
      </c>
      <c r="B3014" s="951" t="s">
        <v>725</v>
      </c>
      <c r="C3014" s="668" t="s">
        <v>267</v>
      </c>
      <c r="D3014" s="285">
        <f>D3015+D3016+D3017+D3018</f>
        <v>11738.2</v>
      </c>
      <c r="E3014" s="285">
        <f>E3015+E3016+E3017+E3018</f>
        <v>11735.15</v>
      </c>
      <c r="F3014" s="257">
        <f>E3014/D3014*100</f>
        <v>99.974016459082307</v>
      </c>
      <c r="G3014" s="938" t="s">
        <v>1406</v>
      </c>
      <c r="H3014" s="285">
        <f>H3015+H3016+H3017+H3018</f>
        <v>11735.15</v>
      </c>
      <c r="I3014" s="938" t="s">
        <v>1407</v>
      </c>
      <c r="J3014" s="39"/>
      <c r="K3014" s="39"/>
      <c r="L3014" s="39"/>
      <c r="M3014" s="39"/>
    </row>
    <row r="3015" spans="1:13" ht="45" x14ac:dyDescent="0.2">
      <c r="A3015" s="956"/>
      <c r="B3015" s="951"/>
      <c r="C3015" s="410" t="s">
        <v>210</v>
      </c>
      <c r="D3015" s="285">
        <v>0</v>
      </c>
      <c r="E3015" s="285">
        <v>0</v>
      </c>
      <c r="F3015" s="257">
        <v>0</v>
      </c>
      <c r="G3015" s="939"/>
      <c r="H3015" s="285">
        <v>0</v>
      </c>
      <c r="I3015" s="939"/>
      <c r="J3015" s="39"/>
      <c r="K3015" s="39"/>
      <c r="L3015" s="39"/>
      <c r="M3015" s="39"/>
    </row>
    <row r="3016" spans="1:13" ht="45" x14ac:dyDescent="0.2">
      <c r="A3016" s="956"/>
      <c r="B3016" s="951"/>
      <c r="C3016" s="677" t="s">
        <v>2</v>
      </c>
      <c r="D3016" s="285">
        <v>0</v>
      </c>
      <c r="E3016" s="285">
        <v>0</v>
      </c>
      <c r="F3016" s="257">
        <v>0</v>
      </c>
      <c r="G3016" s="939"/>
      <c r="H3016" s="285">
        <v>0</v>
      </c>
      <c r="I3016" s="939"/>
      <c r="J3016" s="39"/>
      <c r="K3016" s="39"/>
      <c r="L3016" s="39"/>
      <c r="M3016" s="39"/>
    </row>
    <row r="3017" spans="1:13" ht="30" x14ac:dyDescent="0.2">
      <c r="A3017" s="956"/>
      <c r="B3017" s="951"/>
      <c r="C3017" s="677" t="s">
        <v>1224</v>
      </c>
      <c r="D3017" s="285">
        <v>11738.2</v>
      </c>
      <c r="E3017" s="285">
        <v>11735.15</v>
      </c>
      <c r="F3017" s="257">
        <f>E3017/D3017*100</f>
        <v>99.974016459082307</v>
      </c>
      <c r="G3017" s="939"/>
      <c r="H3017" s="285">
        <f>E3017</f>
        <v>11735.15</v>
      </c>
      <c r="I3017" s="939"/>
      <c r="J3017" s="39"/>
      <c r="K3017" s="39"/>
      <c r="L3017" s="39"/>
      <c r="M3017" s="39"/>
    </row>
    <row r="3018" spans="1:13" ht="30" x14ac:dyDescent="0.2">
      <c r="A3018" s="1238"/>
      <c r="B3018" s="951"/>
      <c r="C3018" s="677" t="s">
        <v>268</v>
      </c>
      <c r="D3018" s="285">
        <v>0</v>
      </c>
      <c r="E3018" s="285">
        <v>0</v>
      </c>
      <c r="F3018" s="257">
        <v>0</v>
      </c>
      <c r="G3018" s="940"/>
      <c r="H3018" s="285">
        <v>0</v>
      </c>
      <c r="I3018" s="940"/>
      <c r="J3018" s="39"/>
      <c r="K3018" s="39"/>
      <c r="L3018" s="39"/>
      <c r="M3018" s="39"/>
    </row>
    <row r="3019" spans="1:13" ht="17.25" customHeight="1" x14ac:dyDescent="0.2">
      <c r="A3019" s="996" t="s">
        <v>101</v>
      </c>
      <c r="B3019" s="951" t="s">
        <v>726</v>
      </c>
      <c r="C3019" s="668" t="s">
        <v>267</v>
      </c>
      <c r="D3019" s="285">
        <f>D3020+D3021+D3022+D3023</f>
        <v>7607.59</v>
      </c>
      <c r="E3019" s="285">
        <f>E3020+E3021+E3022+E3023</f>
        <v>7607.59</v>
      </c>
      <c r="F3019" s="257">
        <f>E3019/D3019*100</f>
        <v>100</v>
      </c>
      <c r="G3019" s="938" t="s">
        <v>1408</v>
      </c>
      <c r="H3019" s="285">
        <f>H3020+H3021+H3022+H3023</f>
        <v>7607.59</v>
      </c>
      <c r="I3019" s="938" t="s">
        <v>1282</v>
      </c>
      <c r="J3019" s="39"/>
      <c r="K3019" s="39"/>
      <c r="L3019" s="39"/>
      <c r="M3019" s="39"/>
    </row>
    <row r="3020" spans="1:13" ht="48" customHeight="1" x14ac:dyDescent="0.2">
      <c r="A3020" s="956"/>
      <c r="B3020" s="951"/>
      <c r="C3020" s="410" t="s">
        <v>210</v>
      </c>
      <c r="D3020" s="285">
        <v>0</v>
      </c>
      <c r="E3020" s="285">
        <v>0</v>
      </c>
      <c r="F3020" s="257">
        <v>0</v>
      </c>
      <c r="G3020" s="939"/>
      <c r="H3020" s="285">
        <v>0</v>
      </c>
      <c r="I3020" s="939"/>
      <c r="J3020" s="39"/>
      <c r="K3020" s="39"/>
      <c r="L3020" s="39"/>
      <c r="M3020" s="39"/>
    </row>
    <row r="3021" spans="1:13" ht="45" x14ac:dyDescent="0.2">
      <c r="A3021" s="956"/>
      <c r="B3021" s="951"/>
      <c r="C3021" s="677" t="s">
        <v>2</v>
      </c>
      <c r="D3021" s="285">
        <v>0</v>
      </c>
      <c r="E3021" s="285">
        <v>0</v>
      </c>
      <c r="F3021" s="257">
        <v>0</v>
      </c>
      <c r="G3021" s="939"/>
      <c r="H3021" s="285">
        <v>0</v>
      </c>
      <c r="I3021" s="939"/>
      <c r="J3021" s="39"/>
      <c r="K3021" s="39"/>
      <c r="L3021" s="39"/>
      <c r="M3021" s="39"/>
    </row>
    <row r="3022" spans="1:13" ht="52.5" customHeight="1" x14ac:dyDescent="0.2">
      <c r="A3022" s="956"/>
      <c r="B3022" s="951"/>
      <c r="C3022" s="677" t="s">
        <v>1224</v>
      </c>
      <c r="D3022" s="285">
        <v>7607.59</v>
      </c>
      <c r="E3022" s="285">
        <v>7607.59</v>
      </c>
      <c r="F3022" s="257">
        <f>E3022/D3022*100</f>
        <v>100</v>
      </c>
      <c r="G3022" s="939"/>
      <c r="H3022" s="285">
        <f>E3022</f>
        <v>7607.59</v>
      </c>
      <c r="I3022" s="939"/>
      <c r="J3022" s="39"/>
      <c r="K3022" s="39"/>
      <c r="L3022" s="39"/>
      <c r="M3022" s="39"/>
    </row>
    <row r="3023" spans="1:13" ht="30" x14ac:dyDescent="0.2">
      <c r="A3023" s="997"/>
      <c r="B3023" s="951"/>
      <c r="C3023" s="677" t="s">
        <v>268</v>
      </c>
      <c r="D3023" s="285">
        <v>0</v>
      </c>
      <c r="E3023" s="285">
        <v>0</v>
      </c>
      <c r="F3023" s="257">
        <v>0</v>
      </c>
      <c r="G3023" s="940"/>
      <c r="H3023" s="285">
        <v>0</v>
      </c>
      <c r="I3023" s="940"/>
      <c r="J3023" s="39"/>
      <c r="K3023" s="39"/>
      <c r="L3023" s="39"/>
      <c r="M3023" s="39"/>
    </row>
    <row r="3024" spans="1:13" ht="22.5" customHeight="1" x14ac:dyDescent="0.2">
      <c r="A3024" s="996" t="s">
        <v>102</v>
      </c>
      <c r="B3024" s="951" t="s">
        <v>727</v>
      </c>
      <c r="C3024" s="668" t="s">
        <v>267</v>
      </c>
      <c r="D3024" s="285">
        <f>D3025+D3026+D3027+D3028</f>
        <v>1010.11</v>
      </c>
      <c r="E3024" s="285">
        <f>E3025+E3026+E3027+E3028</f>
        <v>832.97</v>
      </c>
      <c r="F3024" s="257">
        <f>E3024/D3024*100</f>
        <v>82.463296076664918</v>
      </c>
      <c r="G3024" s="938" t="s">
        <v>1409</v>
      </c>
      <c r="H3024" s="285">
        <f>H3025+H3026+H3027+H3028</f>
        <v>832.97</v>
      </c>
      <c r="I3024" s="938" t="s">
        <v>1410</v>
      </c>
      <c r="J3024" s="39"/>
      <c r="K3024" s="39"/>
      <c r="L3024" s="39"/>
      <c r="M3024" s="39"/>
    </row>
    <row r="3025" spans="1:13" ht="45" x14ac:dyDescent="0.2">
      <c r="A3025" s="956"/>
      <c r="B3025" s="951"/>
      <c r="C3025" s="410" t="s">
        <v>210</v>
      </c>
      <c r="D3025" s="285">
        <v>0</v>
      </c>
      <c r="E3025" s="285">
        <v>0</v>
      </c>
      <c r="F3025" s="257">
        <v>0</v>
      </c>
      <c r="G3025" s="939"/>
      <c r="H3025" s="285">
        <v>0</v>
      </c>
      <c r="I3025" s="939"/>
      <c r="J3025" s="39"/>
      <c r="K3025" s="39"/>
      <c r="L3025" s="39"/>
      <c r="M3025" s="39"/>
    </row>
    <row r="3026" spans="1:13" ht="45" x14ac:dyDescent="0.2">
      <c r="A3026" s="956"/>
      <c r="B3026" s="951"/>
      <c r="C3026" s="677" t="s">
        <v>2</v>
      </c>
      <c r="D3026" s="285">
        <v>0</v>
      </c>
      <c r="E3026" s="285">
        <v>0</v>
      </c>
      <c r="F3026" s="257">
        <v>0</v>
      </c>
      <c r="G3026" s="939"/>
      <c r="H3026" s="285">
        <v>0</v>
      </c>
      <c r="I3026" s="939"/>
      <c r="J3026" s="39"/>
      <c r="K3026" s="39"/>
      <c r="L3026" s="39"/>
      <c r="M3026" s="39"/>
    </row>
    <row r="3027" spans="1:13" ht="30" x14ac:dyDescent="0.2">
      <c r="A3027" s="956"/>
      <c r="B3027" s="951"/>
      <c r="C3027" s="677" t="s">
        <v>1224</v>
      </c>
      <c r="D3027" s="285">
        <v>1010.11</v>
      </c>
      <c r="E3027" s="285">
        <v>832.97</v>
      </c>
      <c r="F3027" s="257">
        <f>E3027/D3027*100</f>
        <v>82.463296076664918</v>
      </c>
      <c r="G3027" s="939"/>
      <c r="H3027" s="285">
        <f>E3027</f>
        <v>832.97</v>
      </c>
      <c r="I3027" s="939"/>
      <c r="J3027" s="39"/>
      <c r="K3027" s="39"/>
      <c r="L3027" s="39"/>
      <c r="M3027" s="39"/>
    </row>
    <row r="3028" spans="1:13" ht="30" x14ac:dyDescent="0.2">
      <c r="A3028" s="1238"/>
      <c r="B3028" s="951"/>
      <c r="C3028" s="677" t="s">
        <v>268</v>
      </c>
      <c r="D3028" s="285">
        <v>0</v>
      </c>
      <c r="E3028" s="285">
        <v>0</v>
      </c>
      <c r="F3028" s="257">
        <v>0</v>
      </c>
      <c r="G3028" s="940"/>
      <c r="H3028" s="285">
        <v>0</v>
      </c>
      <c r="I3028" s="940"/>
      <c r="J3028" s="39"/>
      <c r="K3028" s="39"/>
      <c r="L3028" s="39"/>
      <c r="M3028" s="39"/>
    </row>
    <row r="3029" spans="1:13" ht="21.75" customHeight="1" x14ac:dyDescent="0.2">
      <c r="A3029" s="996" t="s">
        <v>103</v>
      </c>
      <c r="B3029" s="951" t="s">
        <v>728</v>
      </c>
      <c r="C3029" s="668" t="s">
        <v>267</v>
      </c>
      <c r="D3029" s="285">
        <f>D3030+D3031+D3032+D3033</f>
        <v>6139.17</v>
      </c>
      <c r="E3029" s="285">
        <f>E3030+E3031+E3032+E3033</f>
        <v>6139.17</v>
      </c>
      <c r="F3029" s="257">
        <f>E3029/D3029*100</f>
        <v>100</v>
      </c>
      <c r="G3029" s="938" t="s">
        <v>1411</v>
      </c>
      <c r="H3029" s="285">
        <f>H3030+H3031+H3032+H3033</f>
        <v>6139.17</v>
      </c>
      <c r="I3029" s="938" t="s">
        <v>1412</v>
      </c>
      <c r="J3029" s="39"/>
      <c r="K3029" s="39"/>
      <c r="L3029" s="39"/>
      <c r="M3029" s="39"/>
    </row>
    <row r="3030" spans="1:13" ht="45" x14ac:dyDescent="0.2">
      <c r="A3030" s="956"/>
      <c r="B3030" s="951"/>
      <c r="C3030" s="410" t="s">
        <v>210</v>
      </c>
      <c r="D3030" s="285">
        <v>0</v>
      </c>
      <c r="E3030" s="285">
        <v>0</v>
      </c>
      <c r="F3030" s="257">
        <v>0</v>
      </c>
      <c r="G3030" s="939"/>
      <c r="H3030" s="285">
        <v>0</v>
      </c>
      <c r="I3030" s="939"/>
      <c r="J3030" s="39"/>
      <c r="K3030" s="39"/>
      <c r="L3030" s="39"/>
      <c r="M3030" s="39"/>
    </row>
    <row r="3031" spans="1:13" ht="45" x14ac:dyDescent="0.2">
      <c r="A3031" s="956"/>
      <c r="B3031" s="951"/>
      <c r="C3031" s="677" t="s">
        <v>2</v>
      </c>
      <c r="D3031" s="285">
        <v>0</v>
      </c>
      <c r="E3031" s="285">
        <v>0</v>
      </c>
      <c r="F3031" s="257">
        <v>0</v>
      </c>
      <c r="G3031" s="939"/>
      <c r="H3031" s="285">
        <v>0</v>
      </c>
      <c r="I3031" s="939"/>
      <c r="J3031" s="39"/>
      <c r="K3031" s="39"/>
      <c r="L3031" s="39"/>
      <c r="M3031" s="39"/>
    </row>
    <row r="3032" spans="1:13" ht="52.5" customHeight="1" x14ac:dyDescent="0.2">
      <c r="A3032" s="956"/>
      <c r="B3032" s="951"/>
      <c r="C3032" s="677" t="s">
        <v>1224</v>
      </c>
      <c r="D3032" s="285">
        <v>6139.17</v>
      </c>
      <c r="E3032" s="285">
        <v>6139.17</v>
      </c>
      <c r="F3032" s="257">
        <f>E3032/D3032*100</f>
        <v>100</v>
      </c>
      <c r="G3032" s="939"/>
      <c r="H3032" s="285">
        <f>E3032</f>
        <v>6139.17</v>
      </c>
      <c r="I3032" s="939"/>
      <c r="J3032" s="39"/>
      <c r="K3032" s="39"/>
      <c r="L3032" s="39"/>
      <c r="M3032" s="39"/>
    </row>
    <row r="3033" spans="1:13" ht="37.5" customHeight="1" x14ac:dyDescent="0.2">
      <c r="A3033" s="1238"/>
      <c r="B3033" s="951"/>
      <c r="C3033" s="677" t="s">
        <v>268</v>
      </c>
      <c r="D3033" s="285">
        <v>0</v>
      </c>
      <c r="E3033" s="285">
        <v>0</v>
      </c>
      <c r="F3033" s="257">
        <v>0</v>
      </c>
      <c r="G3033" s="940"/>
      <c r="H3033" s="285">
        <v>0</v>
      </c>
      <c r="I3033" s="940"/>
      <c r="J3033" s="39"/>
      <c r="K3033" s="39"/>
      <c r="L3033" s="39"/>
      <c r="M3033" s="39"/>
    </row>
    <row r="3034" spans="1:13" ht="24" customHeight="1" x14ac:dyDescent="0.2">
      <c r="A3034" s="996" t="s">
        <v>13</v>
      </c>
      <c r="B3034" s="951" t="s">
        <v>918</v>
      </c>
      <c r="C3034" s="256" t="s">
        <v>267</v>
      </c>
      <c r="D3034" s="285">
        <f>D3035+D3036+D3037+D3038</f>
        <v>99.68</v>
      </c>
      <c r="E3034" s="267">
        <f>E3035+E3036+E3037+E3038</f>
        <v>98.38</v>
      </c>
      <c r="F3034" s="257">
        <f>E3034/D3034*100</f>
        <v>98.695826645264845</v>
      </c>
      <c r="G3034" s="938" t="s">
        <v>1211</v>
      </c>
      <c r="H3034" s="285">
        <f>H3035+H3036+H3037+H3038</f>
        <v>98.38</v>
      </c>
      <c r="I3034" s="938" t="s">
        <v>1211</v>
      </c>
      <c r="J3034" s="39"/>
      <c r="K3034" s="39"/>
      <c r="L3034" s="39"/>
      <c r="M3034" s="39"/>
    </row>
    <row r="3035" spans="1:13" ht="51" customHeight="1" x14ac:dyDescent="0.2">
      <c r="A3035" s="956"/>
      <c r="B3035" s="951"/>
      <c r="C3035" s="682" t="s">
        <v>210</v>
      </c>
      <c r="D3035" s="285">
        <v>0</v>
      </c>
      <c r="E3035" s="267">
        <v>0</v>
      </c>
      <c r="F3035" s="257">
        <v>0</v>
      </c>
      <c r="G3035" s="939"/>
      <c r="H3035" s="285">
        <v>0</v>
      </c>
      <c r="I3035" s="939"/>
      <c r="J3035" s="39"/>
      <c r="K3035" s="39"/>
      <c r="L3035" s="39"/>
      <c r="M3035" s="39"/>
    </row>
    <row r="3036" spans="1:13" ht="45" x14ac:dyDescent="0.2">
      <c r="A3036" s="956"/>
      <c r="B3036" s="951"/>
      <c r="C3036" s="260" t="s">
        <v>2</v>
      </c>
      <c r="D3036" s="285">
        <v>0</v>
      </c>
      <c r="E3036" s="267">
        <v>0</v>
      </c>
      <c r="F3036" s="257">
        <v>0</v>
      </c>
      <c r="G3036" s="939"/>
      <c r="H3036" s="285">
        <v>0</v>
      </c>
      <c r="I3036" s="939"/>
      <c r="J3036" s="39"/>
      <c r="K3036" s="39"/>
      <c r="L3036" s="39"/>
      <c r="M3036" s="39"/>
    </row>
    <row r="3037" spans="1:13" ht="30" x14ac:dyDescent="0.2">
      <c r="A3037" s="956"/>
      <c r="B3037" s="951"/>
      <c r="C3037" s="260" t="s">
        <v>1224</v>
      </c>
      <c r="D3037" s="285">
        <v>99.68</v>
      </c>
      <c r="E3037" s="267">
        <v>98.38</v>
      </c>
      <c r="F3037" s="257">
        <f>E3037/D3037*100</f>
        <v>98.695826645264845</v>
      </c>
      <c r="G3037" s="939"/>
      <c r="H3037" s="285">
        <f>E3037</f>
        <v>98.38</v>
      </c>
      <c r="I3037" s="939"/>
      <c r="J3037" s="39"/>
      <c r="K3037" s="39"/>
      <c r="L3037" s="39"/>
      <c r="M3037" s="39"/>
    </row>
    <row r="3038" spans="1:13" ht="36.75" customHeight="1" x14ac:dyDescent="0.2">
      <c r="A3038" s="1238"/>
      <c r="B3038" s="951"/>
      <c r="C3038" s="260" t="s">
        <v>268</v>
      </c>
      <c r="D3038" s="285">
        <v>0</v>
      </c>
      <c r="E3038" s="267">
        <v>0</v>
      </c>
      <c r="F3038" s="257">
        <v>0</v>
      </c>
      <c r="G3038" s="940"/>
      <c r="H3038" s="285">
        <v>0</v>
      </c>
      <c r="I3038" s="940"/>
      <c r="J3038" s="39"/>
      <c r="K3038" s="39"/>
      <c r="L3038" s="39"/>
      <c r="M3038" s="39"/>
    </row>
    <row r="3039" spans="1:13" ht="27.75" customHeight="1" x14ac:dyDescent="0.2">
      <c r="A3039" s="996" t="s">
        <v>222</v>
      </c>
      <c r="B3039" s="951" t="s">
        <v>729</v>
      </c>
      <c r="C3039" s="256" t="s">
        <v>267</v>
      </c>
      <c r="D3039" s="285">
        <f>D3040+D3041+D3042+D3043</f>
        <v>700</v>
      </c>
      <c r="E3039" s="267">
        <f>E3040+E3041+E3042+E3043</f>
        <v>696.5</v>
      </c>
      <c r="F3039" s="257">
        <f>E3039/D3039*100</f>
        <v>99.5</v>
      </c>
      <c r="G3039" s="938" t="s">
        <v>1413</v>
      </c>
      <c r="H3039" s="285">
        <f>H3040+H3041+H3042+H3043</f>
        <v>696.5</v>
      </c>
      <c r="I3039" s="938" t="s">
        <v>1414</v>
      </c>
      <c r="J3039" s="39"/>
      <c r="K3039" s="39"/>
      <c r="L3039" s="39"/>
      <c r="M3039" s="39"/>
    </row>
    <row r="3040" spans="1:13" ht="51" customHeight="1" x14ac:dyDescent="0.2">
      <c r="A3040" s="956"/>
      <c r="B3040" s="951"/>
      <c r="C3040" s="682" t="s">
        <v>210</v>
      </c>
      <c r="D3040" s="285">
        <v>0</v>
      </c>
      <c r="E3040" s="267">
        <v>0</v>
      </c>
      <c r="F3040" s="257">
        <v>0</v>
      </c>
      <c r="G3040" s="939"/>
      <c r="H3040" s="285">
        <v>0</v>
      </c>
      <c r="I3040" s="939"/>
      <c r="J3040" s="39"/>
      <c r="K3040" s="39"/>
      <c r="L3040" s="39"/>
      <c r="M3040" s="39"/>
    </row>
    <row r="3041" spans="1:13" ht="51.75" customHeight="1" x14ac:dyDescent="0.2">
      <c r="A3041" s="956"/>
      <c r="B3041" s="951"/>
      <c r="C3041" s="260" t="s">
        <v>2</v>
      </c>
      <c r="D3041" s="285">
        <v>0</v>
      </c>
      <c r="E3041" s="267">
        <v>0</v>
      </c>
      <c r="F3041" s="257">
        <v>0</v>
      </c>
      <c r="G3041" s="939"/>
      <c r="H3041" s="285">
        <v>0</v>
      </c>
      <c r="I3041" s="939"/>
      <c r="J3041" s="39"/>
      <c r="K3041" s="39"/>
      <c r="L3041" s="39"/>
      <c r="M3041" s="39"/>
    </row>
    <row r="3042" spans="1:13" ht="48.75" customHeight="1" x14ac:dyDescent="0.2">
      <c r="A3042" s="956"/>
      <c r="B3042" s="951"/>
      <c r="C3042" s="260" t="s">
        <v>1224</v>
      </c>
      <c r="D3042" s="285">
        <v>700</v>
      </c>
      <c r="E3042" s="267">
        <v>696.5</v>
      </c>
      <c r="F3042" s="257">
        <f>E3042/D3042*100</f>
        <v>99.5</v>
      </c>
      <c r="G3042" s="939"/>
      <c r="H3042" s="285">
        <f>E3042</f>
        <v>696.5</v>
      </c>
      <c r="I3042" s="939"/>
      <c r="J3042" s="39"/>
      <c r="K3042" s="39"/>
      <c r="L3042" s="39"/>
      <c r="M3042" s="39"/>
    </row>
    <row r="3043" spans="1:13" ht="36.75" customHeight="1" x14ac:dyDescent="0.2">
      <c r="A3043" s="1238"/>
      <c r="B3043" s="951"/>
      <c r="C3043" s="260" t="s">
        <v>268</v>
      </c>
      <c r="D3043" s="285">
        <v>0</v>
      </c>
      <c r="E3043" s="267">
        <v>0</v>
      </c>
      <c r="F3043" s="257">
        <v>0</v>
      </c>
      <c r="G3043" s="940"/>
      <c r="H3043" s="285">
        <v>0</v>
      </c>
      <c r="I3043" s="940"/>
      <c r="J3043" s="39"/>
      <c r="K3043" s="39"/>
      <c r="L3043" s="39"/>
      <c r="M3043" s="39"/>
    </row>
    <row r="3044" spans="1:13" ht="31.5" customHeight="1" x14ac:dyDescent="0.2">
      <c r="A3044" s="996" t="s">
        <v>224</v>
      </c>
      <c r="B3044" s="951" t="s">
        <v>919</v>
      </c>
      <c r="C3044" s="256" t="s">
        <v>267</v>
      </c>
      <c r="D3044" s="285">
        <f>D3045+D3046+D3047+D3048</f>
        <v>1223</v>
      </c>
      <c r="E3044" s="267">
        <f>E3045+E3046+E3047+E3048</f>
        <v>1223</v>
      </c>
      <c r="F3044" s="257">
        <f>E3044/D3044*100</f>
        <v>100</v>
      </c>
      <c r="G3044" s="938" t="s">
        <v>1283</v>
      </c>
      <c r="H3044" s="285">
        <f>H3045+H3046+H3047+H3048</f>
        <v>1223</v>
      </c>
      <c r="I3044" s="938" t="s">
        <v>1211</v>
      </c>
      <c r="J3044" s="39"/>
      <c r="K3044" s="39"/>
      <c r="L3044" s="39"/>
      <c r="M3044" s="39"/>
    </row>
    <row r="3045" spans="1:13" ht="50.25" customHeight="1" x14ac:dyDescent="0.2">
      <c r="A3045" s="956"/>
      <c r="B3045" s="951"/>
      <c r="C3045" s="682" t="s">
        <v>210</v>
      </c>
      <c r="D3045" s="285">
        <v>0</v>
      </c>
      <c r="E3045" s="267">
        <v>0</v>
      </c>
      <c r="F3045" s="257">
        <v>0</v>
      </c>
      <c r="G3045" s="939"/>
      <c r="H3045" s="285">
        <v>0</v>
      </c>
      <c r="I3045" s="939"/>
      <c r="J3045" s="39"/>
      <c r="K3045" s="39"/>
      <c r="L3045" s="39"/>
      <c r="M3045" s="39"/>
    </row>
    <row r="3046" spans="1:13" ht="45" x14ac:dyDescent="0.2">
      <c r="A3046" s="956"/>
      <c r="B3046" s="951"/>
      <c r="C3046" s="260" t="s">
        <v>2</v>
      </c>
      <c r="D3046" s="285">
        <v>0</v>
      </c>
      <c r="E3046" s="267">
        <v>0</v>
      </c>
      <c r="F3046" s="257">
        <v>0</v>
      </c>
      <c r="G3046" s="939"/>
      <c r="H3046" s="285">
        <v>0</v>
      </c>
      <c r="I3046" s="939"/>
      <c r="J3046" s="39"/>
      <c r="K3046" s="39"/>
      <c r="L3046" s="39"/>
      <c r="M3046" s="39"/>
    </row>
    <row r="3047" spans="1:13" ht="30" x14ac:dyDescent="0.2">
      <c r="A3047" s="956"/>
      <c r="B3047" s="951"/>
      <c r="C3047" s="260" t="s">
        <v>1224</v>
      </c>
      <c r="D3047" s="285">
        <v>1223</v>
      </c>
      <c r="E3047" s="267">
        <v>1223</v>
      </c>
      <c r="F3047" s="257">
        <f>E3047/D3047*100</f>
        <v>100</v>
      </c>
      <c r="G3047" s="939"/>
      <c r="H3047" s="285">
        <f>E3047</f>
        <v>1223</v>
      </c>
      <c r="I3047" s="939"/>
      <c r="J3047" s="39"/>
      <c r="K3047" s="39"/>
      <c r="L3047" s="39"/>
      <c r="M3047" s="39"/>
    </row>
    <row r="3048" spans="1:13" ht="36.75" customHeight="1" x14ac:dyDescent="0.2">
      <c r="A3048" s="1238"/>
      <c r="B3048" s="951"/>
      <c r="C3048" s="260" t="s">
        <v>268</v>
      </c>
      <c r="D3048" s="285">
        <v>0</v>
      </c>
      <c r="E3048" s="267">
        <v>0</v>
      </c>
      <c r="F3048" s="257">
        <v>0</v>
      </c>
      <c r="G3048" s="940"/>
      <c r="H3048" s="285">
        <v>0</v>
      </c>
      <c r="I3048" s="940"/>
      <c r="J3048" s="39"/>
      <c r="K3048" s="39"/>
      <c r="L3048" s="39"/>
      <c r="M3048" s="39"/>
    </row>
    <row r="3049" spans="1:13" ht="30.75" customHeight="1" x14ac:dyDescent="0.2">
      <c r="A3049" s="889" t="s">
        <v>730</v>
      </c>
      <c r="B3049" s="890"/>
      <c r="C3049" s="890"/>
      <c r="D3049" s="890"/>
      <c r="E3049" s="890"/>
      <c r="F3049" s="890"/>
      <c r="G3049" s="890"/>
      <c r="H3049" s="890"/>
      <c r="I3049" s="891"/>
      <c r="J3049" s="39"/>
      <c r="K3049" s="39"/>
      <c r="L3049" s="39"/>
      <c r="M3049" s="39"/>
    </row>
    <row r="3050" spans="1:13" ht="25.5" customHeight="1" x14ac:dyDescent="0.2">
      <c r="A3050" s="950"/>
      <c r="B3050" s="1242" t="s">
        <v>54</v>
      </c>
      <c r="C3050" s="253" t="s">
        <v>267</v>
      </c>
      <c r="D3050" s="408">
        <f>D3051+D3052+D3053+D3054</f>
        <v>408386.16000000003</v>
      </c>
      <c r="E3050" s="412">
        <f>E3051+E3052+E3053+E3054</f>
        <v>380919.94000000006</v>
      </c>
      <c r="F3050" s="255">
        <f>E3050/D3050*100</f>
        <v>93.274448869667864</v>
      </c>
      <c r="G3050" s="1524"/>
      <c r="H3050" s="408">
        <f>H3051+H3052+H3053+H3054</f>
        <v>380919.94000000006</v>
      </c>
      <c r="I3050" s="1006"/>
      <c r="J3050" s="39"/>
      <c r="K3050" s="39"/>
      <c r="L3050" s="39"/>
      <c r="M3050" s="39"/>
    </row>
    <row r="3051" spans="1:13" ht="51.75" customHeight="1" x14ac:dyDescent="0.2">
      <c r="A3051" s="950"/>
      <c r="B3051" s="1516"/>
      <c r="C3051" s="711" t="s">
        <v>210</v>
      </c>
      <c r="D3051" s="408">
        <f>D3056+D3066</f>
        <v>0</v>
      </c>
      <c r="E3051" s="412">
        <f>E3056+E3066</f>
        <v>0</v>
      </c>
      <c r="F3051" s="255">
        <v>0</v>
      </c>
      <c r="G3051" s="1525"/>
      <c r="H3051" s="408">
        <f>H3056+H3066</f>
        <v>0</v>
      </c>
      <c r="I3051" s="1007"/>
      <c r="J3051" s="39"/>
      <c r="K3051" s="39"/>
      <c r="L3051" s="39"/>
      <c r="M3051" s="39"/>
    </row>
    <row r="3052" spans="1:13" ht="66" customHeight="1" x14ac:dyDescent="0.2">
      <c r="A3052" s="950"/>
      <c r="B3052" s="1516"/>
      <c r="C3052" s="250" t="s">
        <v>2</v>
      </c>
      <c r="D3052" s="408">
        <f>SUM(D3057+D3067)</f>
        <v>26383</v>
      </c>
      <c r="E3052" s="412">
        <f>E3057+E3067</f>
        <v>26097.9</v>
      </c>
      <c r="F3052" s="255">
        <f>E3052/D3052*100</f>
        <v>98.919379903725897</v>
      </c>
      <c r="G3052" s="1525"/>
      <c r="H3052" s="408">
        <f>H3057+H3067</f>
        <v>26097.9</v>
      </c>
      <c r="I3052" s="1007"/>
      <c r="J3052" s="39"/>
      <c r="K3052" s="39"/>
      <c r="L3052" s="39"/>
      <c r="M3052" s="39"/>
    </row>
    <row r="3053" spans="1:13" ht="51.75" customHeight="1" x14ac:dyDescent="0.2">
      <c r="A3053" s="950"/>
      <c r="B3053" s="1516"/>
      <c r="C3053" s="250" t="s">
        <v>1224</v>
      </c>
      <c r="D3053" s="408">
        <f>D3058+D3068</f>
        <v>382003.16000000003</v>
      </c>
      <c r="E3053" s="412">
        <f>E3058+E3068</f>
        <v>354822.04000000004</v>
      </c>
      <c r="F3053" s="255">
        <f>E3053/D3053*100</f>
        <v>92.884582420731803</v>
      </c>
      <c r="G3053" s="1525"/>
      <c r="H3053" s="408">
        <f>H3058+H3068</f>
        <v>354822.04000000004</v>
      </c>
      <c r="I3053" s="1007"/>
      <c r="J3053" s="39"/>
      <c r="K3053" s="39"/>
      <c r="L3053" s="39"/>
      <c r="M3053" s="39"/>
    </row>
    <row r="3054" spans="1:13" ht="35.25" customHeight="1" x14ac:dyDescent="0.2">
      <c r="A3054" s="950"/>
      <c r="B3054" s="1517"/>
      <c r="C3054" s="250" t="s">
        <v>268</v>
      </c>
      <c r="D3054" s="408">
        <f>D3059+D3069</f>
        <v>0</v>
      </c>
      <c r="E3054" s="412">
        <f>E3059+E3069</f>
        <v>0</v>
      </c>
      <c r="F3054" s="255">
        <v>0</v>
      </c>
      <c r="G3054" s="1526"/>
      <c r="H3054" s="408">
        <f>H3059+H3069</f>
        <v>0</v>
      </c>
      <c r="I3054" s="1008"/>
      <c r="J3054" s="39"/>
      <c r="K3054" s="39"/>
      <c r="L3054" s="39"/>
      <c r="M3054" s="39"/>
    </row>
    <row r="3055" spans="1:13" ht="22.5" customHeight="1" x14ac:dyDescent="0.2">
      <c r="A3055" s="950">
        <v>1</v>
      </c>
      <c r="B3055" s="976" t="s">
        <v>731</v>
      </c>
      <c r="C3055" s="256" t="s">
        <v>267</v>
      </c>
      <c r="D3055" s="285">
        <f>D3056+D3057+D3058+D3059</f>
        <v>123000</v>
      </c>
      <c r="E3055" s="267">
        <f>E3056+E3057+E3058+E3059</f>
        <v>119866.64</v>
      </c>
      <c r="F3055" s="257">
        <f>E3055/D3055*100</f>
        <v>97.452552845528444</v>
      </c>
      <c r="G3055" s="938"/>
      <c r="H3055" s="285">
        <f>H3056+H3057+H3058+H3059</f>
        <v>119866.64</v>
      </c>
      <c r="I3055" s="938" t="s">
        <v>732</v>
      </c>
      <c r="J3055" s="39"/>
      <c r="K3055" s="39"/>
      <c r="L3055" s="39"/>
      <c r="M3055" s="39"/>
    </row>
    <row r="3056" spans="1:13" ht="54.75" customHeight="1" x14ac:dyDescent="0.2">
      <c r="A3056" s="950"/>
      <c r="B3056" s="976"/>
      <c r="C3056" s="682" t="s">
        <v>210</v>
      </c>
      <c r="D3056" s="285">
        <v>0</v>
      </c>
      <c r="E3056" s="267">
        <v>0</v>
      </c>
      <c r="F3056" s="257">
        <v>0</v>
      </c>
      <c r="G3056" s="939"/>
      <c r="H3056" s="285">
        <v>0</v>
      </c>
      <c r="I3056" s="939"/>
      <c r="J3056" s="39"/>
      <c r="K3056" s="39"/>
      <c r="L3056" s="39"/>
      <c r="M3056" s="39"/>
    </row>
    <row r="3057" spans="1:13" ht="45" x14ac:dyDescent="0.2">
      <c r="A3057" s="950"/>
      <c r="B3057" s="976"/>
      <c r="C3057" s="260" t="s">
        <v>2</v>
      </c>
      <c r="D3057" s="285">
        <v>0</v>
      </c>
      <c r="E3057" s="267">
        <v>0</v>
      </c>
      <c r="F3057" s="257">
        <v>0</v>
      </c>
      <c r="G3057" s="939"/>
      <c r="H3057" s="285">
        <v>0</v>
      </c>
      <c r="I3057" s="939"/>
      <c r="J3057" s="39"/>
      <c r="K3057" s="39"/>
      <c r="L3057" s="39"/>
      <c r="M3057" s="39"/>
    </row>
    <row r="3058" spans="1:13" ht="30" x14ac:dyDescent="0.2">
      <c r="A3058" s="950"/>
      <c r="B3058" s="976"/>
      <c r="C3058" s="260" t="s">
        <v>1224</v>
      </c>
      <c r="D3058" s="285">
        <f>D3063</f>
        <v>123000</v>
      </c>
      <c r="E3058" s="285">
        <f>E3063</f>
        <v>119866.64</v>
      </c>
      <c r="F3058" s="257">
        <f>E3058/D3058*100</f>
        <v>97.452552845528444</v>
      </c>
      <c r="G3058" s="939"/>
      <c r="H3058" s="285">
        <f>E3058</f>
        <v>119866.64</v>
      </c>
      <c r="I3058" s="939"/>
      <c r="J3058" s="39"/>
      <c r="K3058" s="39"/>
      <c r="L3058" s="39"/>
      <c r="M3058" s="39"/>
    </row>
    <row r="3059" spans="1:13" ht="40.5" customHeight="1" x14ac:dyDescent="0.2">
      <c r="A3059" s="950"/>
      <c r="B3059" s="976"/>
      <c r="C3059" s="260" t="s">
        <v>268</v>
      </c>
      <c r="D3059" s="285">
        <v>0</v>
      </c>
      <c r="E3059" s="267">
        <v>0</v>
      </c>
      <c r="F3059" s="257">
        <v>0</v>
      </c>
      <c r="G3059" s="940"/>
      <c r="H3059" s="285">
        <v>0</v>
      </c>
      <c r="I3059" s="940"/>
      <c r="J3059" s="39"/>
      <c r="K3059" s="39"/>
      <c r="L3059" s="39"/>
      <c r="M3059" s="39"/>
    </row>
    <row r="3060" spans="1:13" ht="33" customHeight="1" x14ac:dyDescent="0.2">
      <c r="A3060" s="996" t="s">
        <v>11</v>
      </c>
      <c r="B3060" s="951" t="s">
        <v>959</v>
      </c>
      <c r="C3060" s="668" t="s">
        <v>267</v>
      </c>
      <c r="D3060" s="285">
        <f>D3061+D3062+D3063+D3064</f>
        <v>123000</v>
      </c>
      <c r="E3060" s="285">
        <f>E3061+E3062+E3063+E3064</f>
        <v>119866.64</v>
      </c>
      <c r="F3060" s="257">
        <f>E3060/D3060*100</f>
        <v>97.452552845528444</v>
      </c>
      <c r="G3060" s="938" t="s">
        <v>1415</v>
      </c>
      <c r="H3060" s="285">
        <f>H3061+H3062+H3063+H3064</f>
        <v>119866.64</v>
      </c>
      <c r="I3060" s="938" t="s">
        <v>1414</v>
      </c>
      <c r="J3060" s="39"/>
      <c r="K3060" s="39"/>
      <c r="L3060" s="39"/>
      <c r="M3060" s="39"/>
    </row>
    <row r="3061" spans="1:13" ht="50.25" customHeight="1" x14ac:dyDescent="0.2">
      <c r="A3061" s="956"/>
      <c r="B3061" s="951"/>
      <c r="C3061" s="410" t="s">
        <v>210</v>
      </c>
      <c r="D3061" s="285">
        <v>0</v>
      </c>
      <c r="E3061" s="285">
        <v>0</v>
      </c>
      <c r="F3061" s="257">
        <v>0</v>
      </c>
      <c r="G3061" s="939"/>
      <c r="H3061" s="285">
        <v>0</v>
      </c>
      <c r="I3061" s="939"/>
      <c r="J3061" s="39"/>
      <c r="K3061" s="39"/>
      <c r="L3061" s="39"/>
      <c r="M3061" s="39"/>
    </row>
    <row r="3062" spans="1:13" ht="52.5" customHeight="1" x14ac:dyDescent="0.2">
      <c r="A3062" s="956"/>
      <c r="B3062" s="951"/>
      <c r="C3062" s="677" t="s">
        <v>2</v>
      </c>
      <c r="D3062" s="285">
        <v>0</v>
      </c>
      <c r="E3062" s="285">
        <v>0</v>
      </c>
      <c r="F3062" s="257">
        <v>0</v>
      </c>
      <c r="G3062" s="939"/>
      <c r="H3062" s="285">
        <v>0</v>
      </c>
      <c r="I3062" s="939"/>
      <c r="J3062" s="39"/>
      <c r="K3062" s="39"/>
      <c r="L3062" s="39"/>
      <c r="M3062" s="39"/>
    </row>
    <row r="3063" spans="1:13" ht="30" x14ac:dyDescent="0.2">
      <c r="A3063" s="956"/>
      <c r="B3063" s="951"/>
      <c r="C3063" s="677" t="s">
        <v>1224</v>
      </c>
      <c r="D3063" s="285">
        <v>123000</v>
      </c>
      <c r="E3063" s="285">
        <v>119866.64</v>
      </c>
      <c r="F3063" s="257">
        <f>E3063/D3063*100</f>
        <v>97.452552845528444</v>
      </c>
      <c r="G3063" s="939"/>
      <c r="H3063" s="285">
        <f>E3063</f>
        <v>119866.64</v>
      </c>
      <c r="I3063" s="939"/>
      <c r="J3063" s="39"/>
      <c r="K3063" s="39"/>
      <c r="L3063" s="39"/>
      <c r="M3063" s="39"/>
    </row>
    <row r="3064" spans="1:13" ht="35.25" customHeight="1" x14ac:dyDescent="0.2">
      <c r="A3064" s="997"/>
      <c r="B3064" s="951"/>
      <c r="C3064" s="677" t="s">
        <v>268</v>
      </c>
      <c r="D3064" s="285">
        <v>0</v>
      </c>
      <c r="E3064" s="285">
        <v>0</v>
      </c>
      <c r="F3064" s="257">
        <v>0</v>
      </c>
      <c r="G3064" s="940"/>
      <c r="H3064" s="285">
        <v>0</v>
      </c>
      <c r="I3064" s="940"/>
      <c r="J3064" s="39"/>
      <c r="K3064" s="39"/>
      <c r="L3064" s="39"/>
      <c r="M3064" s="39"/>
    </row>
    <row r="3065" spans="1:13" ht="27" customHeight="1" x14ac:dyDescent="0.2">
      <c r="A3065" s="950">
        <v>2</v>
      </c>
      <c r="B3065" s="976" t="s">
        <v>733</v>
      </c>
      <c r="C3065" s="256" t="s">
        <v>267</v>
      </c>
      <c r="D3065" s="285">
        <f>D3066+D3067+D3068+D3069</f>
        <v>285386.16000000003</v>
      </c>
      <c r="E3065" s="267">
        <f>E3066+E3067+E3068+E3069</f>
        <v>261053.30000000002</v>
      </c>
      <c r="F3065" s="257">
        <f>E3065/D3065*100</f>
        <v>91.47370706414074</v>
      </c>
      <c r="G3065" s="938"/>
      <c r="H3065" s="285">
        <f>H3066+H3067+H3068+H3069</f>
        <v>261053.30000000002</v>
      </c>
      <c r="I3065" s="952"/>
      <c r="J3065" s="39"/>
      <c r="K3065" s="39"/>
      <c r="L3065" s="39"/>
      <c r="M3065" s="39"/>
    </row>
    <row r="3066" spans="1:13" ht="50.25" customHeight="1" x14ac:dyDescent="0.2">
      <c r="A3066" s="950"/>
      <c r="B3066" s="976"/>
      <c r="C3066" s="682" t="s">
        <v>210</v>
      </c>
      <c r="D3066" s="285">
        <v>0</v>
      </c>
      <c r="E3066" s="267">
        <v>0</v>
      </c>
      <c r="F3066" s="257">
        <v>0</v>
      </c>
      <c r="G3066" s="939"/>
      <c r="H3066" s="285">
        <v>0</v>
      </c>
      <c r="I3066" s="953"/>
      <c r="J3066" s="39"/>
      <c r="K3066" s="39"/>
      <c r="L3066" s="39"/>
      <c r="M3066" s="39"/>
    </row>
    <row r="3067" spans="1:13" ht="45" x14ac:dyDescent="0.2">
      <c r="A3067" s="950"/>
      <c r="B3067" s="976"/>
      <c r="C3067" s="260" t="s">
        <v>2</v>
      </c>
      <c r="D3067" s="285">
        <f>D3072</f>
        <v>26383</v>
      </c>
      <c r="E3067" s="285">
        <f>SUM(E3087+E3092+E3097+E3102+E3107+E3112+E3117+E3122+E3127)</f>
        <v>26097.9</v>
      </c>
      <c r="F3067" s="257">
        <f>E3067/D3067*100</f>
        <v>98.919379903725897</v>
      </c>
      <c r="G3067" s="939"/>
      <c r="H3067" s="285">
        <f>E3067</f>
        <v>26097.9</v>
      </c>
      <c r="I3067" s="953"/>
      <c r="J3067" s="39"/>
      <c r="K3067" s="39"/>
      <c r="L3067" s="39"/>
      <c r="M3067" s="39"/>
    </row>
    <row r="3068" spans="1:13" ht="30" x14ac:dyDescent="0.2">
      <c r="A3068" s="950"/>
      <c r="B3068" s="976"/>
      <c r="C3068" s="260" t="s">
        <v>1224</v>
      </c>
      <c r="D3068" s="285">
        <f>D3073</f>
        <v>259003.16</v>
      </c>
      <c r="E3068" s="285">
        <f>E3073</f>
        <v>234955.40000000002</v>
      </c>
      <c r="F3068" s="257">
        <f>E3068/D3068*100</f>
        <v>90.715263860101174</v>
      </c>
      <c r="G3068" s="939"/>
      <c r="H3068" s="285">
        <f>H3073</f>
        <v>234955.40000000002</v>
      </c>
      <c r="I3068" s="953"/>
      <c r="J3068" s="39"/>
      <c r="K3068" s="39"/>
      <c r="L3068" s="39"/>
      <c r="M3068" s="39"/>
    </row>
    <row r="3069" spans="1:13" ht="38.25" customHeight="1" x14ac:dyDescent="0.2">
      <c r="A3069" s="950"/>
      <c r="B3069" s="976"/>
      <c r="C3069" s="260" t="s">
        <v>268</v>
      </c>
      <c r="D3069" s="285">
        <v>0</v>
      </c>
      <c r="E3069" s="267">
        <v>0</v>
      </c>
      <c r="F3069" s="257">
        <v>0</v>
      </c>
      <c r="G3069" s="940"/>
      <c r="H3069" s="285">
        <v>0</v>
      </c>
      <c r="I3069" s="954"/>
      <c r="J3069" s="39"/>
      <c r="K3069" s="39"/>
      <c r="L3069" s="39"/>
      <c r="M3069" s="39"/>
    </row>
    <row r="3070" spans="1:13" ht="25.5" customHeight="1" x14ac:dyDescent="0.2">
      <c r="A3070" s="996" t="s">
        <v>17</v>
      </c>
      <c r="B3070" s="951" t="s">
        <v>960</v>
      </c>
      <c r="C3070" s="668" t="s">
        <v>267</v>
      </c>
      <c r="D3070" s="285">
        <f>D3071+D3072+D3073+D3074</f>
        <v>285386.16000000003</v>
      </c>
      <c r="E3070" s="285">
        <f>E3071+E3072+E3073+E3074</f>
        <v>261053.30000000002</v>
      </c>
      <c r="F3070" s="257">
        <f>E3070/D3070*100</f>
        <v>91.47370706414074</v>
      </c>
      <c r="G3070" s="938"/>
      <c r="H3070" s="285">
        <f>H3071+H3072+H3073+H3074</f>
        <v>261053.30000000002</v>
      </c>
      <c r="I3070" s="938"/>
      <c r="J3070" s="39"/>
      <c r="K3070" s="39"/>
      <c r="L3070" s="39"/>
      <c r="M3070" s="39"/>
    </row>
    <row r="3071" spans="1:13" ht="48.75" customHeight="1" x14ac:dyDescent="0.2">
      <c r="A3071" s="956"/>
      <c r="B3071" s="951"/>
      <c r="C3071" s="410" t="s">
        <v>210</v>
      </c>
      <c r="D3071" s="285">
        <v>0</v>
      </c>
      <c r="E3071" s="285">
        <v>0</v>
      </c>
      <c r="F3071" s="257">
        <v>0</v>
      </c>
      <c r="G3071" s="939"/>
      <c r="H3071" s="285">
        <v>0</v>
      </c>
      <c r="I3071" s="939"/>
      <c r="J3071" s="39"/>
      <c r="K3071" s="39"/>
      <c r="L3071" s="39"/>
      <c r="M3071" s="39"/>
    </row>
    <row r="3072" spans="1:13" ht="53.25" customHeight="1" x14ac:dyDescent="0.2">
      <c r="A3072" s="956"/>
      <c r="B3072" s="951"/>
      <c r="C3072" s="677" t="s">
        <v>2</v>
      </c>
      <c r="D3072" s="285">
        <f>D3107</f>
        <v>26383</v>
      </c>
      <c r="E3072" s="285">
        <f>E3107</f>
        <v>26097.9</v>
      </c>
      <c r="F3072" s="257">
        <v>0</v>
      </c>
      <c r="G3072" s="939"/>
      <c r="H3072" s="285">
        <f>H3107</f>
        <v>26097.9</v>
      </c>
      <c r="I3072" s="939"/>
      <c r="J3072" s="39"/>
      <c r="K3072" s="39"/>
      <c r="L3072" s="39"/>
      <c r="M3072" s="39"/>
    </row>
    <row r="3073" spans="1:13" ht="54.75" customHeight="1" x14ac:dyDescent="0.2">
      <c r="A3073" s="956"/>
      <c r="B3073" s="951"/>
      <c r="C3073" s="677" t="s">
        <v>1224</v>
      </c>
      <c r="D3073" s="285">
        <f>D3078+D3083+D3088+D3093+D3098+D3103+D3108+D3113+D3118+D3123+D3128+D3133+D3138+D3143+D3148+D3153+D3158</f>
        <v>259003.16</v>
      </c>
      <c r="E3073" s="285">
        <f>E3078+E3083+E3088+E3093+E3098+E3103+E3108+E3113+E3118+E3123+E3128+E3133+E3138+E3143+E3148+E3158+E3153</f>
        <v>234955.40000000002</v>
      </c>
      <c r="F3073" s="257">
        <f>E3073/D3073*100</f>
        <v>90.715263860101174</v>
      </c>
      <c r="G3073" s="939"/>
      <c r="H3073" s="285">
        <f>H3078+H3083+H3088+H3093+H3098+H3103+H3108+H3113+H3118+H3123+H3128+H3133+H3138+H3143+H3148+H3153+H3158+H3163</f>
        <v>234955.40000000002</v>
      </c>
      <c r="I3073" s="939"/>
      <c r="J3073" s="39"/>
      <c r="K3073" s="39"/>
      <c r="L3073" s="39"/>
      <c r="M3073" s="39"/>
    </row>
    <row r="3074" spans="1:13" ht="31.5" customHeight="1" x14ac:dyDescent="0.2">
      <c r="A3074" s="997"/>
      <c r="B3074" s="951"/>
      <c r="C3074" s="677" t="s">
        <v>268</v>
      </c>
      <c r="D3074" s="285">
        <v>0</v>
      </c>
      <c r="E3074" s="285">
        <v>0</v>
      </c>
      <c r="F3074" s="257">
        <v>0</v>
      </c>
      <c r="G3074" s="940"/>
      <c r="H3074" s="285">
        <v>0</v>
      </c>
      <c r="I3074" s="940"/>
      <c r="J3074" s="39"/>
      <c r="K3074" s="39"/>
      <c r="L3074" s="39"/>
      <c r="M3074" s="39"/>
    </row>
    <row r="3075" spans="1:13" ht="24" customHeight="1" x14ac:dyDescent="0.2">
      <c r="A3075" s="950" t="s">
        <v>18</v>
      </c>
      <c r="B3075" s="951" t="s">
        <v>734</v>
      </c>
      <c r="C3075" s="256" t="s">
        <v>267</v>
      </c>
      <c r="D3075" s="285">
        <f>D3076+D3077+D3078+D3079</f>
        <v>38816.699999999997</v>
      </c>
      <c r="E3075" s="267">
        <f>E3076+E3077+E3078+E3079</f>
        <v>38816.69</v>
      </c>
      <c r="F3075" s="257">
        <f>E3075/D3075*100</f>
        <v>99.999974237892459</v>
      </c>
      <c r="G3075" s="938" t="s">
        <v>1416</v>
      </c>
      <c r="H3075" s="285">
        <f>H3076+H3077+H3078+H3079</f>
        <v>38816.69</v>
      </c>
      <c r="I3075" s="938" t="s">
        <v>1417</v>
      </c>
      <c r="J3075" s="39"/>
      <c r="K3075" s="39"/>
      <c r="L3075" s="39"/>
      <c r="M3075" s="39"/>
    </row>
    <row r="3076" spans="1:13" ht="48" customHeight="1" x14ac:dyDescent="0.2">
      <c r="A3076" s="950"/>
      <c r="B3076" s="951"/>
      <c r="C3076" s="682" t="s">
        <v>210</v>
      </c>
      <c r="D3076" s="285">
        <v>0</v>
      </c>
      <c r="E3076" s="267">
        <v>0</v>
      </c>
      <c r="F3076" s="257">
        <v>0</v>
      </c>
      <c r="G3076" s="939"/>
      <c r="H3076" s="285">
        <v>0</v>
      </c>
      <c r="I3076" s="939"/>
      <c r="J3076" s="39"/>
      <c r="K3076" s="39"/>
      <c r="L3076" s="39"/>
      <c r="M3076" s="39"/>
    </row>
    <row r="3077" spans="1:13" ht="51.75" customHeight="1" x14ac:dyDescent="0.2">
      <c r="A3077" s="950"/>
      <c r="B3077" s="951"/>
      <c r="C3077" s="260" t="s">
        <v>2</v>
      </c>
      <c r="D3077" s="285">
        <v>0</v>
      </c>
      <c r="E3077" s="267">
        <v>0</v>
      </c>
      <c r="F3077" s="257">
        <v>0</v>
      </c>
      <c r="G3077" s="939"/>
      <c r="H3077" s="285">
        <v>0</v>
      </c>
      <c r="I3077" s="939"/>
      <c r="J3077" s="39"/>
      <c r="K3077" s="39"/>
      <c r="L3077" s="39"/>
      <c r="M3077" s="39"/>
    </row>
    <row r="3078" spans="1:13" ht="30" x14ac:dyDescent="0.2">
      <c r="A3078" s="950"/>
      <c r="B3078" s="951"/>
      <c r="C3078" s="260" t="s">
        <v>1224</v>
      </c>
      <c r="D3078" s="285">
        <v>38816.699999999997</v>
      </c>
      <c r="E3078" s="267">
        <v>38816.69</v>
      </c>
      <c r="F3078" s="257">
        <f>E3078/D3078*100</f>
        <v>99.999974237892459</v>
      </c>
      <c r="G3078" s="939"/>
      <c r="H3078" s="267">
        <v>38816.69</v>
      </c>
      <c r="I3078" s="939"/>
      <c r="J3078" s="39"/>
      <c r="K3078" s="39"/>
      <c r="L3078" s="39"/>
      <c r="M3078" s="39"/>
    </row>
    <row r="3079" spans="1:13" ht="37.5" customHeight="1" x14ac:dyDescent="0.2">
      <c r="A3079" s="950"/>
      <c r="B3079" s="951"/>
      <c r="C3079" s="260" t="s">
        <v>268</v>
      </c>
      <c r="D3079" s="285">
        <v>0</v>
      </c>
      <c r="E3079" s="267">
        <v>0</v>
      </c>
      <c r="F3079" s="257">
        <v>0</v>
      </c>
      <c r="G3079" s="940"/>
      <c r="H3079" s="285">
        <v>0</v>
      </c>
      <c r="I3079" s="940"/>
      <c r="J3079" s="39"/>
      <c r="K3079" s="39"/>
      <c r="L3079" s="39"/>
      <c r="M3079" s="39"/>
    </row>
    <row r="3080" spans="1:13" ht="24" customHeight="1" x14ac:dyDescent="0.2">
      <c r="A3080" s="950" t="s">
        <v>105</v>
      </c>
      <c r="B3080" s="951" t="s">
        <v>735</v>
      </c>
      <c r="C3080" s="256" t="s">
        <v>267</v>
      </c>
      <c r="D3080" s="285">
        <f>D3081+D3082+D3083+D3084</f>
        <v>24940.45</v>
      </c>
      <c r="E3080" s="267">
        <f>E3081+E3082+E3083+E3084</f>
        <v>23924.3</v>
      </c>
      <c r="F3080" s="257">
        <f>E3080/D3080*100</f>
        <v>95.925695005503101</v>
      </c>
      <c r="G3080" s="938" t="s">
        <v>1418</v>
      </c>
      <c r="H3080" s="285">
        <f>H3081+H3082+H3083+H3084</f>
        <v>23924.3</v>
      </c>
      <c r="I3080" s="938" t="s">
        <v>1419</v>
      </c>
      <c r="J3080" s="39"/>
      <c r="K3080" s="39"/>
      <c r="L3080" s="39"/>
      <c r="M3080" s="39"/>
    </row>
    <row r="3081" spans="1:13" ht="51.75" customHeight="1" x14ac:dyDescent="0.2">
      <c r="A3081" s="950"/>
      <c r="B3081" s="951"/>
      <c r="C3081" s="682" t="s">
        <v>210</v>
      </c>
      <c r="D3081" s="285">
        <v>0</v>
      </c>
      <c r="E3081" s="267">
        <v>0</v>
      </c>
      <c r="F3081" s="257">
        <v>0</v>
      </c>
      <c r="G3081" s="939"/>
      <c r="H3081" s="285">
        <v>0</v>
      </c>
      <c r="I3081" s="939"/>
      <c r="J3081" s="39"/>
      <c r="K3081" s="39"/>
      <c r="L3081" s="39"/>
      <c r="M3081" s="39"/>
    </row>
    <row r="3082" spans="1:13" ht="52.5" customHeight="1" x14ac:dyDescent="0.2">
      <c r="A3082" s="950"/>
      <c r="B3082" s="951"/>
      <c r="C3082" s="260" t="s">
        <v>2</v>
      </c>
      <c r="D3082" s="285">
        <v>0</v>
      </c>
      <c r="E3082" s="267">
        <v>0</v>
      </c>
      <c r="F3082" s="257">
        <v>0</v>
      </c>
      <c r="G3082" s="939"/>
      <c r="H3082" s="285">
        <v>0</v>
      </c>
      <c r="I3082" s="939"/>
      <c r="J3082" s="39"/>
      <c r="K3082" s="39"/>
      <c r="L3082" s="39"/>
      <c r="M3082" s="39"/>
    </row>
    <row r="3083" spans="1:13" ht="49.5" customHeight="1" x14ac:dyDescent="0.2">
      <c r="A3083" s="950"/>
      <c r="B3083" s="951"/>
      <c r="C3083" s="260" t="s">
        <v>1224</v>
      </c>
      <c r="D3083" s="285">
        <v>24940.45</v>
      </c>
      <c r="E3083" s="267">
        <v>23924.3</v>
      </c>
      <c r="F3083" s="257">
        <f>E3083/D3083*100</f>
        <v>95.925695005503101</v>
      </c>
      <c r="G3083" s="939"/>
      <c r="H3083" s="267">
        <v>23924.3</v>
      </c>
      <c r="I3083" s="939"/>
      <c r="J3083" s="39"/>
      <c r="K3083" s="39"/>
      <c r="L3083" s="39"/>
      <c r="M3083" s="39"/>
    </row>
    <row r="3084" spans="1:13" ht="40.5" customHeight="1" x14ac:dyDescent="0.2">
      <c r="A3084" s="950"/>
      <c r="B3084" s="951"/>
      <c r="C3084" s="260" t="s">
        <v>268</v>
      </c>
      <c r="D3084" s="285">
        <v>0</v>
      </c>
      <c r="E3084" s="267">
        <v>0</v>
      </c>
      <c r="F3084" s="257">
        <v>0</v>
      </c>
      <c r="G3084" s="940"/>
      <c r="H3084" s="285">
        <v>0</v>
      </c>
      <c r="I3084" s="940"/>
      <c r="J3084" s="39"/>
      <c r="K3084" s="39"/>
      <c r="L3084" s="39"/>
      <c r="M3084" s="39"/>
    </row>
    <row r="3085" spans="1:13" ht="28.5" customHeight="1" x14ac:dyDescent="0.2">
      <c r="A3085" s="950" t="s">
        <v>107</v>
      </c>
      <c r="B3085" s="951" t="s">
        <v>736</v>
      </c>
      <c r="C3085" s="256" t="s">
        <v>267</v>
      </c>
      <c r="D3085" s="285">
        <f>D3086+D3087+D3088+D3089</f>
        <v>4178.92</v>
      </c>
      <c r="E3085" s="267">
        <f>E3086+E3087+E3088+E3089</f>
        <v>4178.92</v>
      </c>
      <c r="F3085" s="257">
        <f>E3085/D3085*100</f>
        <v>100</v>
      </c>
      <c r="G3085" s="938" t="s">
        <v>1282</v>
      </c>
      <c r="H3085" s="285">
        <f>H3086+H3087+H3088+H3089</f>
        <v>4178.92</v>
      </c>
      <c r="I3085" s="1521" t="s">
        <v>1282</v>
      </c>
      <c r="J3085" s="39"/>
      <c r="K3085" s="39"/>
      <c r="L3085" s="39"/>
      <c r="M3085" s="39"/>
    </row>
    <row r="3086" spans="1:13" ht="45" x14ac:dyDescent="0.2">
      <c r="A3086" s="950"/>
      <c r="B3086" s="951"/>
      <c r="C3086" s="682" t="s">
        <v>210</v>
      </c>
      <c r="D3086" s="285">
        <v>0</v>
      </c>
      <c r="E3086" s="267">
        <v>0</v>
      </c>
      <c r="F3086" s="257">
        <v>0</v>
      </c>
      <c r="G3086" s="939"/>
      <c r="H3086" s="285">
        <v>0</v>
      </c>
      <c r="I3086" s="1522"/>
      <c r="J3086" s="39"/>
      <c r="K3086" s="39"/>
      <c r="L3086" s="39"/>
      <c r="M3086" s="39"/>
    </row>
    <row r="3087" spans="1:13" ht="45" x14ac:dyDescent="0.2">
      <c r="A3087" s="950"/>
      <c r="B3087" s="951"/>
      <c r="C3087" s="260" t="s">
        <v>2</v>
      </c>
      <c r="D3087" s="285">
        <v>0</v>
      </c>
      <c r="E3087" s="267">
        <v>0</v>
      </c>
      <c r="F3087" s="257">
        <v>0</v>
      </c>
      <c r="G3087" s="939"/>
      <c r="H3087" s="285">
        <v>0</v>
      </c>
      <c r="I3087" s="1522"/>
      <c r="J3087" s="39"/>
      <c r="K3087" s="39"/>
      <c r="L3087" s="39"/>
      <c r="M3087" s="39"/>
    </row>
    <row r="3088" spans="1:13" ht="30" x14ac:dyDescent="0.2">
      <c r="A3088" s="950"/>
      <c r="B3088" s="951"/>
      <c r="C3088" s="260" t="s">
        <v>1224</v>
      </c>
      <c r="D3088" s="285">
        <v>4178.92</v>
      </c>
      <c r="E3088" s="267">
        <v>4178.92</v>
      </c>
      <c r="F3088" s="257">
        <f>E3088/D3088*100</f>
        <v>100</v>
      </c>
      <c r="G3088" s="939"/>
      <c r="H3088" s="267">
        <v>4178.92</v>
      </c>
      <c r="I3088" s="1522"/>
      <c r="J3088" s="39"/>
      <c r="K3088" s="39"/>
      <c r="L3088" s="39"/>
      <c r="M3088" s="39"/>
    </row>
    <row r="3089" spans="1:13" ht="45" customHeight="1" x14ac:dyDescent="0.2">
      <c r="A3089" s="950"/>
      <c r="B3089" s="951"/>
      <c r="C3089" s="260" t="s">
        <v>268</v>
      </c>
      <c r="D3089" s="285">
        <v>0</v>
      </c>
      <c r="E3089" s="267">
        <v>0</v>
      </c>
      <c r="F3089" s="257">
        <v>0</v>
      </c>
      <c r="G3089" s="940"/>
      <c r="H3089" s="285">
        <v>0</v>
      </c>
      <c r="I3089" s="1523"/>
      <c r="J3089" s="39"/>
      <c r="K3089" s="39"/>
      <c r="L3089" s="39"/>
      <c r="M3089" s="39"/>
    </row>
    <row r="3090" spans="1:13" ht="21.75" customHeight="1" x14ac:dyDescent="0.2">
      <c r="A3090" s="950" t="s">
        <v>135</v>
      </c>
      <c r="B3090" s="951" t="s">
        <v>737</v>
      </c>
      <c r="C3090" s="256" t="s">
        <v>267</v>
      </c>
      <c r="D3090" s="285">
        <f>D3091+D3092+D3093+D3094</f>
        <v>139296.91</v>
      </c>
      <c r="E3090" s="267">
        <f>E3091+E3092+E3093+E3094</f>
        <v>137195.91</v>
      </c>
      <c r="F3090" s="257">
        <f>E3090/D3090*100</f>
        <v>98.49171097908777</v>
      </c>
      <c r="G3090" s="938" t="s">
        <v>1282</v>
      </c>
      <c r="H3090" s="285">
        <f>H3091+H3092+H3093+H3094</f>
        <v>137195.91</v>
      </c>
      <c r="I3090" s="1518" t="s">
        <v>1420</v>
      </c>
      <c r="J3090" s="39"/>
      <c r="K3090" s="39"/>
      <c r="L3090" s="39"/>
      <c r="M3090" s="39"/>
    </row>
    <row r="3091" spans="1:13" ht="45" x14ac:dyDescent="0.2">
      <c r="A3091" s="950"/>
      <c r="B3091" s="951"/>
      <c r="C3091" s="682" t="s">
        <v>210</v>
      </c>
      <c r="D3091" s="285">
        <v>0</v>
      </c>
      <c r="E3091" s="267">
        <v>0</v>
      </c>
      <c r="F3091" s="257">
        <v>0</v>
      </c>
      <c r="G3091" s="939"/>
      <c r="H3091" s="285">
        <v>0</v>
      </c>
      <c r="I3091" s="1519"/>
      <c r="J3091" s="39"/>
      <c r="K3091" s="39"/>
      <c r="L3091" s="39"/>
      <c r="M3091" s="39"/>
    </row>
    <row r="3092" spans="1:13" ht="45" x14ac:dyDescent="0.2">
      <c r="A3092" s="950"/>
      <c r="B3092" s="951"/>
      <c r="C3092" s="260" t="s">
        <v>2</v>
      </c>
      <c r="D3092" s="285">
        <v>0</v>
      </c>
      <c r="E3092" s="267">
        <v>0</v>
      </c>
      <c r="F3092" s="257">
        <v>0</v>
      </c>
      <c r="G3092" s="939"/>
      <c r="H3092" s="285">
        <v>0</v>
      </c>
      <c r="I3092" s="1519"/>
      <c r="J3092" s="39"/>
      <c r="K3092" s="39"/>
      <c r="L3092" s="39"/>
      <c r="M3092" s="39"/>
    </row>
    <row r="3093" spans="1:13" ht="30" x14ac:dyDescent="0.2">
      <c r="A3093" s="950"/>
      <c r="B3093" s="951"/>
      <c r="C3093" s="260" t="s">
        <v>1224</v>
      </c>
      <c r="D3093" s="285">
        <v>139296.91</v>
      </c>
      <c r="E3093" s="267">
        <v>137195.91</v>
      </c>
      <c r="F3093" s="257">
        <f>E3093/D3093*100</f>
        <v>98.49171097908777</v>
      </c>
      <c r="G3093" s="939"/>
      <c r="H3093" s="267">
        <v>137195.91</v>
      </c>
      <c r="I3093" s="1519"/>
      <c r="J3093" s="39"/>
      <c r="K3093" s="39"/>
      <c r="L3093" s="39"/>
      <c r="M3093" s="39"/>
    </row>
    <row r="3094" spans="1:13" ht="42.75" customHeight="1" x14ac:dyDescent="0.2">
      <c r="A3094" s="950"/>
      <c r="B3094" s="951"/>
      <c r="C3094" s="260" t="s">
        <v>268</v>
      </c>
      <c r="D3094" s="285">
        <v>0</v>
      </c>
      <c r="E3094" s="267">
        <v>0</v>
      </c>
      <c r="F3094" s="257">
        <v>0</v>
      </c>
      <c r="G3094" s="940"/>
      <c r="H3094" s="285">
        <v>0</v>
      </c>
      <c r="I3094" s="1520"/>
      <c r="J3094" s="39"/>
      <c r="K3094" s="39"/>
      <c r="L3094" s="39"/>
      <c r="M3094" s="39"/>
    </row>
    <row r="3095" spans="1:13" ht="23.25" customHeight="1" x14ac:dyDescent="0.2">
      <c r="A3095" s="950" t="s">
        <v>136</v>
      </c>
      <c r="B3095" s="951" t="s">
        <v>738</v>
      </c>
      <c r="C3095" s="256" t="s">
        <v>267</v>
      </c>
      <c r="D3095" s="285">
        <f>D3096+D3097+D3098+D3099</f>
        <v>7704.9</v>
      </c>
      <c r="E3095" s="267">
        <f>E3096+E3097+E3098+E3099</f>
        <v>0</v>
      </c>
      <c r="F3095" s="257">
        <f>E3095/D3095*100</f>
        <v>0</v>
      </c>
      <c r="G3095" s="938"/>
      <c r="H3095" s="285">
        <f>H3096+H3097+H3098+H3099</f>
        <v>0</v>
      </c>
      <c r="I3095" s="938" t="s">
        <v>1421</v>
      </c>
      <c r="J3095" s="39"/>
      <c r="K3095" s="39"/>
      <c r="L3095" s="39"/>
      <c r="M3095" s="39"/>
    </row>
    <row r="3096" spans="1:13" ht="56.25" customHeight="1" x14ac:dyDescent="0.2">
      <c r="A3096" s="950"/>
      <c r="B3096" s="951"/>
      <c r="C3096" s="682" t="s">
        <v>210</v>
      </c>
      <c r="D3096" s="285">
        <v>0</v>
      </c>
      <c r="E3096" s="267">
        <v>0</v>
      </c>
      <c r="F3096" s="257">
        <v>0</v>
      </c>
      <c r="G3096" s="939"/>
      <c r="H3096" s="285">
        <v>0</v>
      </c>
      <c r="I3096" s="939"/>
      <c r="J3096" s="39"/>
      <c r="K3096" s="39"/>
      <c r="L3096" s="39"/>
      <c r="M3096" s="39"/>
    </row>
    <row r="3097" spans="1:13" ht="45" x14ac:dyDescent="0.2">
      <c r="A3097" s="950"/>
      <c r="B3097" s="951"/>
      <c r="C3097" s="260" t="s">
        <v>2</v>
      </c>
      <c r="D3097" s="285">
        <v>0</v>
      </c>
      <c r="E3097" s="267">
        <v>0</v>
      </c>
      <c r="F3097" s="257">
        <v>0</v>
      </c>
      <c r="G3097" s="939"/>
      <c r="H3097" s="285">
        <v>0</v>
      </c>
      <c r="I3097" s="939"/>
      <c r="J3097" s="39"/>
      <c r="K3097" s="39"/>
      <c r="L3097" s="39"/>
      <c r="M3097" s="39"/>
    </row>
    <row r="3098" spans="1:13" ht="30" x14ac:dyDescent="0.2">
      <c r="A3098" s="950"/>
      <c r="B3098" s="951"/>
      <c r="C3098" s="260" t="s">
        <v>1224</v>
      </c>
      <c r="D3098" s="285">
        <v>7704.9</v>
      </c>
      <c r="E3098" s="267">
        <v>0</v>
      </c>
      <c r="F3098" s="257">
        <f>E3098/D3098*100</f>
        <v>0</v>
      </c>
      <c r="G3098" s="939"/>
      <c r="H3098" s="285">
        <f>E3098</f>
        <v>0</v>
      </c>
      <c r="I3098" s="939"/>
      <c r="J3098" s="39"/>
      <c r="K3098" s="39"/>
      <c r="L3098" s="39"/>
      <c r="M3098" s="39"/>
    </row>
    <row r="3099" spans="1:13" ht="48.75" customHeight="1" x14ac:dyDescent="0.2">
      <c r="A3099" s="950"/>
      <c r="B3099" s="951"/>
      <c r="C3099" s="260" t="s">
        <v>268</v>
      </c>
      <c r="D3099" s="285">
        <v>0</v>
      </c>
      <c r="E3099" s="267">
        <v>0</v>
      </c>
      <c r="F3099" s="257">
        <v>0</v>
      </c>
      <c r="G3099" s="940"/>
      <c r="H3099" s="285">
        <v>0</v>
      </c>
      <c r="I3099" s="940"/>
      <c r="J3099" s="39"/>
      <c r="K3099" s="39"/>
      <c r="L3099" s="39"/>
      <c r="M3099" s="39"/>
    </row>
    <row r="3100" spans="1:13" ht="23.25" customHeight="1" x14ac:dyDescent="0.2">
      <c r="A3100" s="950" t="s">
        <v>138</v>
      </c>
      <c r="B3100" s="951" t="s">
        <v>739</v>
      </c>
      <c r="C3100" s="256" t="s">
        <v>267</v>
      </c>
      <c r="D3100" s="285">
        <f>D3101+D3102+D3103+D3104</f>
        <v>1181.73</v>
      </c>
      <c r="E3100" s="267">
        <f>E3101+E3102+E3103+E3104</f>
        <v>1180.22</v>
      </c>
      <c r="F3100" s="257">
        <f>E3100/D3100*100</f>
        <v>99.872221234969075</v>
      </c>
      <c r="G3100" s="938" t="s">
        <v>1412</v>
      </c>
      <c r="H3100" s="285">
        <f>H3101+H3102+H3103+H3104</f>
        <v>1180.22</v>
      </c>
      <c r="I3100" s="1518" t="s">
        <v>1422</v>
      </c>
      <c r="J3100" s="39"/>
      <c r="K3100" s="39"/>
      <c r="L3100" s="39"/>
      <c r="M3100" s="39"/>
    </row>
    <row r="3101" spans="1:13" ht="48" customHeight="1" x14ac:dyDescent="0.2">
      <c r="A3101" s="950"/>
      <c r="B3101" s="951"/>
      <c r="C3101" s="682" t="s">
        <v>210</v>
      </c>
      <c r="D3101" s="285">
        <v>0</v>
      </c>
      <c r="E3101" s="267">
        <v>0</v>
      </c>
      <c r="F3101" s="257">
        <v>0</v>
      </c>
      <c r="G3101" s="939"/>
      <c r="H3101" s="285">
        <v>0</v>
      </c>
      <c r="I3101" s="1519"/>
      <c r="J3101" s="39"/>
      <c r="K3101" s="39"/>
      <c r="L3101" s="39"/>
      <c r="M3101" s="39"/>
    </row>
    <row r="3102" spans="1:13" ht="45" x14ac:dyDescent="0.2">
      <c r="A3102" s="950"/>
      <c r="B3102" s="951"/>
      <c r="C3102" s="260" t="s">
        <v>2</v>
      </c>
      <c r="D3102" s="285">
        <v>0</v>
      </c>
      <c r="E3102" s="267">
        <v>0</v>
      </c>
      <c r="F3102" s="257">
        <v>0</v>
      </c>
      <c r="G3102" s="939"/>
      <c r="H3102" s="285">
        <v>0</v>
      </c>
      <c r="I3102" s="1519"/>
      <c r="J3102" s="39"/>
      <c r="K3102" s="39"/>
      <c r="L3102" s="39"/>
      <c r="M3102" s="39"/>
    </row>
    <row r="3103" spans="1:13" ht="30" x14ac:dyDescent="0.2">
      <c r="A3103" s="950"/>
      <c r="B3103" s="951"/>
      <c r="C3103" s="260" t="s">
        <v>1224</v>
      </c>
      <c r="D3103" s="285">
        <v>1181.73</v>
      </c>
      <c r="E3103" s="267">
        <v>1180.22</v>
      </c>
      <c r="F3103" s="257">
        <f>E3103/D3103*100</f>
        <v>99.872221234969075</v>
      </c>
      <c r="G3103" s="939"/>
      <c r="H3103" s="285">
        <f>E3103</f>
        <v>1180.22</v>
      </c>
      <c r="I3103" s="1519"/>
      <c r="J3103" s="39"/>
      <c r="K3103" s="39"/>
      <c r="L3103" s="39"/>
      <c r="M3103" s="39"/>
    </row>
    <row r="3104" spans="1:13" ht="40.5" customHeight="1" x14ac:dyDescent="0.2">
      <c r="A3104" s="950"/>
      <c r="B3104" s="951"/>
      <c r="C3104" s="260" t="s">
        <v>268</v>
      </c>
      <c r="D3104" s="285">
        <v>0</v>
      </c>
      <c r="E3104" s="267">
        <v>0</v>
      </c>
      <c r="F3104" s="257">
        <v>0</v>
      </c>
      <c r="G3104" s="940"/>
      <c r="H3104" s="285">
        <v>0</v>
      </c>
      <c r="I3104" s="1520"/>
      <c r="J3104" s="39"/>
      <c r="K3104" s="39"/>
      <c r="L3104" s="39"/>
      <c r="M3104" s="39"/>
    </row>
    <row r="3105" spans="1:13" ht="25.5" customHeight="1" x14ac:dyDescent="0.2">
      <c r="A3105" s="950" t="s">
        <v>203</v>
      </c>
      <c r="B3105" s="951" t="s">
        <v>740</v>
      </c>
      <c r="C3105" s="256" t="s">
        <v>267</v>
      </c>
      <c r="D3105" s="285">
        <f>D3106+D3107+D3108+D3109</f>
        <v>44991</v>
      </c>
      <c r="E3105" s="267">
        <f>E3106+E3107+E3108+E3109</f>
        <v>43347.839999999997</v>
      </c>
      <c r="F3105" s="257">
        <f>E3105/D3105*100</f>
        <v>96.347802893912103</v>
      </c>
      <c r="G3105" s="938" t="s">
        <v>1412</v>
      </c>
      <c r="H3105" s="285">
        <f>H3106+H3107+H3108+H3109</f>
        <v>43347.839999999997</v>
      </c>
      <c r="I3105" s="938" t="s">
        <v>1423</v>
      </c>
      <c r="J3105" s="39"/>
      <c r="K3105" s="39"/>
      <c r="L3105" s="39"/>
      <c r="M3105" s="39"/>
    </row>
    <row r="3106" spans="1:13" ht="51" customHeight="1" x14ac:dyDescent="0.2">
      <c r="A3106" s="950"/>
      <c r="B3106" s="951"/>
      <c r="C3106" s="682" t="s">
        <v>210</v>
      </c>
      <c r="D3106" s="285">
        <v>0</v>
      </c>
      <c r="E3106" s="267">
        <v>0</v>
      </c>
      <c r="F3106" s="257">
        <v>0</v>
      </c>
      <c r="G3106" s="939"/>
      <c r="H3106" s="285">
        <v>0</v>
      </c>
      <c r="I3106" s="939"/>
      <c r="J3106" s="39"/>
      <c r="K3106" s="39"/>
      <c r="L3106" s="39"/>
      <c r="M3106" s="39"/>
    </row>
    <row r="3107" spans="1:13" ht="45" x14ac:dyDescent="0.2">
      <c r="A3107" s="950"/>
      <c r="B3107" s="951"/>
      <c r="C3107" s="260" t="s">
        <v>2</v>
      </c>
      <c r="D3107" s="285">
        <v>26383</v>
      </c>
      <c r="E3107" s="267">
        <v>26097.9</v>
      </c>
      <c r="F3107" s="257">
        <f>E3107/D3107*100</f>
        <v>98.919379903725897</v>
      </c>
      <c r="G3107" s="939"/>
      <c r="H3107" s="285">
        <f>E3107</f>
        <v>26097.9</v>
      </c>
      <c r="I3107" s="939"/>
      <c r="J3107" s="39"/>
      <c r="K3107" s="39"/>
      <c r="L3107" s="39"/>
      <c r="M3107" s="39"/>
    </row>
    <row r="3108" spans="1:13" ht="51" customHeight="1" x14ac:dyDescent="0.2">
      <c r="A3108" s="950"/>
      <c r="B3108" s="951"/>
      <c r="C3108" s="260" t="s">
        <v>1224</v>
      </c>
      <c r="D3108" s="285">
        <v>18608</v>
      </c>
      <c r="E3108" s="267">
        <v>17249.939999999999</v>
      </c>
      <c r="F3108" s="257">
        <f>E3108/D3108*100</f>
        <v>92.701741186586403</v>
      </c>
      <c r="G3108" s="939"/>
      <c r="H3108" s="285">
        <f>E3108</f>
        <v>17249.939999999999</v>
      </c>
      <c r="I3108" s="939"/>
      <c r="J3108" s="39"/>
      <c r="K3108" s="39"/>
      <c r="L3108" s="39"/>
      <c r="M3108" s="39"/>
    </row>
    <row r="3109" spans="1:13" ht="41.25" customHeight="1" x14ac:dyDescent="0.2">
      <c r="A3109" s="950"/>
      <c r="B3109" s="951"/>
      <c r="C3109" s="260" t="s">
        <v>268</v>
      </c>
      <c r="D3109" s="285">
        <v>0</v>
      </c>
      <c r="E3109" s="267">
        <v>0</v>
      </c>
      <c r="F3109" s="257">
        <v>0</v>
      </c>
      <c r="G3109" s="940"/>
      <c r="H3109" s="285">
        <v>0</v>
      </c>
      <c r="I3109" s="940"/>
      <c r="J3109" s="39"/>
      <c r="K3109" s="39"/>
      <c r="L3109" s="39"/>
      <c r="M3109" s="39"/>
    </row>
    <row r="3110" spans="1:13" ht="28.5" customHeight="1" x14ac:dyDescent="0.2">
      <c r="A3110" s="950" t="s">
        <v>204</v>
      </c>
      <c r="B3110" s="951" t="s">
        <v>741</v>
      </c>
      <c r="C3110" s="256" t="s">
        <v>267</v>
      </c>
      <c r="D3110" s="285">
        <f>D3111+D3112+D3113+D3114</f>
        <v>3795.94</v>
      </c>
      <c r="E3110" s="267">
        <f>E3111+E3112+E3113+E3114</f>
        <v>1564.96</v>
      </c>
      <c r="F3110" s="257">
        <f>E3110/D3110*100</f>
        <v>41.227205909471699</v>
      </c>
      <c r="G3110" s="938"/>
      <c r="H3110" s="285">
        <f>H3111+H3112+H3113+H3114</f>
        <v>1564.96</v>
      </c>
      <c r="I3110" s="938" t="s">
        <v>1421</v>
      </c>
      <c r="J3110" s="39"/>
      <c r="K3110" s="39"/>
      <c r="L3110" s="39"/>
      <c r="M3110" s="39"/>
    </row>
    <row r="3111" spans="1:13" ht="60" customHeight="1" x14ac:dyDescent="0.2">
      <c r="A3111" s="950"/>
      <c r="B3111" s="951"/>
      <c r="C3111" s="682" t="s">
        <v>210</v>
      </c>
      <c r="D3111" s="285">
        <v>0</v>
      </c>
      <c r="E3111" s="267">
        <v>0</v>
      </c>
      <c r="F3111" s="257">
        <v>0</v>
      </c>
      <c r="G3111" s="939"/>
      <c r="H3111" s="285">
        <v>0</v>
      </c>
      <c r="I3111" s="939"/>
      <c r="J3111" s="39"/>
      <c r="K3111" s="39"/>
      <c r="L3111" s="39"/>
      <c r="M3111" s="39"/>
    </row>
    <row r="3112" spans="1:13" ht="53.25" customHeight="1" x14ac:dyDescent="0.2">
      <c r="A3112" s="950"/>
      <c r="B3112" s="951"/>
      <c r="C3112" s="260" t="s">
        <v>2</v>
      </c>
      <c r="D3112" s="285">
        <v>0</v>
      </c>
      <c r="E3112" s="267">
        <v>0</v>
      </c>
      <c r="F3112" s="257">
        <v>0</v>
      </c>
      <c r="G3112" s="939"/>
      <c r="H3112" s="285">
        <v>0</v>
      </c>
      <c r="I3112" s="939"/>
      <c r="J3112" s="39"/>
      <c r="K3112" s="39"/>
      <c r="L3112" s="39"/>
      <c r="M3112" s="39"/>
    </row>
    <row r="3113" spans="1:13" ht="50.25" customHeight="1" x14ac:dyDescent="0.2">
      <c r="A3113" s="950"/>
      <c r="B3113" s="951"/>
      <c r="C3113" s="260" t="s">
        <v>1224</v>
      </c>
      <c r="D3113" s="285">
        <v>3795.94</v>
      </c>
      <c r="E3113" s="267">
        <v>1564.96</v>
      </c>
      <c r="F3113" s="257">
        <f>E3113/D3113*100</f>
        <v>41.227205909471699</v>
      </c>
      <c r="G3113" s="939"/>
      <c r="H3113" s="285">
        <f>E3113</f>
        <v>1564.96</v>
      </c>
      <c r="I3113" s="939"/>
      <c r="J3113" s="39"/>
      <c r="K3113" s="39"/>
      <c r="L3113" s="39"/>
      <c r="M3113" s="39"/>
    </row>
    <row r="3114" spans="1:13" ht="60.75" customHeight="1" x14ac:dyDescent="0.2">
      <c r="A3114" s="950"/>
      <c r="B3114" s="951"/>
      <c r="C3114" s="260" t="s">
        <v>268</v>
      </c>
      <c r="D3114" s="285">
        <v>0</v>
      </c>
      <c r="E3114" s="267">
        <v>0</v>
      </c>
      <c r="F3114" s="257">
        <v>0</v>
      </c>
      <c r="G3114" s="940"/>
      <c r="H3114" s="285">
        <v>0</v>
      </c>
      <c r="I3114" s="940"/>
      <c r="J3114" s="39"/>
      <c r="K3114" s="39"/>
      <c r="L3114" s="39"/>
      <c r="M3114" s="39"/>
    </row>
    <row r="3115" spans="1:13" ht="27.75" customHeight="1" x14ac:dyDescent="0.2">
      <c r="A3115" s="950" t="s">
        <v>205</v>
      </c>
      <c r="B3115" s="951" t="s">
        <v>742</v>
      </c>
      <c r="C3115" s="256" t="s">
        <v>267</v>
      </c>
      <c r="D3115" s="285">
        <f>D3116+D3117+D3118+D3119</f>
        <v>1072.5999999999999</v>
      </c>
      <c r="E3115" s="267">
        <f>E3116+E3117+E3118+E3119</f>
        <v>1072.5999999999999</v>
      </c>
      <c r="F3115" s="257">
        <f>E3115/D3115*100</f>
        <v>100</v>
      </c>
      <c r="G3115" s="938" t="s">
        <v>1282</v>
      </c>
      <c r="H3115" s="285">
        <f>H3116+H3117+H3118+H3119</f>
        <v>1072.5999999999999</v>
      </c>
      <c r="I3115" s="938" t="s">
        <v>1424</v>
      </c>
      <c r="J3115" s="39"/>
      <c r="K3115" s="39"/>
      <c r="L3115" s="39"/>
      <c r="M3115" s="39"/>
    </row>
    <row r="3116" spans="1:13" ht="45" x14ac:dyDescent="0.2">
      <c r="A3116" s="950"/>
      <c r="B3116" s="951"/>
      <c r="C3116" s="682" t="s">
        <v>210</v>
      </c>
      <c r="D3116" s="285">
        <v>0</v>
      </c>
      <c r="E3116" s="267">
        <v>0</v>
      </c>
      <c r="F3116" s="257">
        <v>0</v>
      </c>
      <c r="G3116" s="939"/>
      <c r="H3116" s="285">
        <v>0</v>
      </c>
      <c r="I3116" s="939"/>
      <c r="J3116" s="39"/>
      <c r="K3116" s="39"/>
      <c r="L3116" s="39"/>
      <c r="M3116" s="39"/>
    </row>
    <row r="3117" spans="1:13" ht="45" x14ac:dyDescent="0.2">
      <c r="A3117" s="950"/>
      <c r="B3117" s="951"/>
      <c r="C3117" s="260" t="s">
        <v>2</v>
      </c>
      <c r="D3117" s="285">
        <v>0</v>
      </c>
      <c r="E3117" s="267">
        <v>0</v>
      </c>
      <c r="F3117" s="257">
        <v>0</v>
      </c>
      <c r="G3117" s="939"/>
      <c r="H3117" s="285">
        <v>0</v>
      </c>
      <c r="I3117" s="939"/>
      <c r="J3117" s="39"/>
      <c r="K3117" s="39"/>
      <c r="L3117" s="39"/>
      <c r="M3117" s="39"/>
    </row>
    <row r="3118" spans="1:13" ht="51.75" customHeight="1" x14ac:dyDescent="0.2">
      <c r="A3118" s="950"/>
      <c r="B3118" s="951"/>
      <c r="C3118" s="260" t="s">
        <v>1224</v>
      </c>
      <c r="D3118" s="285">
        <v>1072.5999999999999</v>
      </c>
      <c r="E3118" s="267">
        <v>1072.5999999999999</v>
      </c>
      <c r="F3118" s="257">
        <f>E3118/D3118*100</f>
        <v>100</v>
      </c>
      <c r="G3118" s="939"/>
      <c r="H3118" s="267">
        <v>1072.5999999999999</v>
      </c>
      <c r="I3118" s="939"/>
      <c r="J3118" s="39"/>
      <c r="K3118" s="39"/>
      <c r="L3118" s="39"/>
      <c r="M3118" s="39"/>
    </row>
    <row r="3119" spans="1:13" ht="37.5" customHeight="1" x14ac:dyDescent="0.2">
      <c r="A3119" s="950"/>
      <c r="B3119" s="951"/>
      <c r="C3119" s="260" t="s">
        <v>268</v>
      </c>
      <c r="D3119" s="285">
        <v>0</v>
      </c>
      <c r="E3119" s="267">
        <v>0</v>
      </c>
      <c r="F3119" s="257">
        <v>0</v>
      </c>
      <c r="G3119" s="940"/>
      <c r="H3119" s="285">
        <v>0</v>
      </c>
      <c r="I3119" s="940"/>
      <c r="J3119" s="39"/>
      <c r="K3119" s="39"/>
      <c r="L3119" s="39"/>
      <c r="M3119" s="39"/>
    </row>
    <row r="3120" spans="1:13" ht="24.75" customHeight="1" x14ac:dyDescent="0.2">
      <c r="A3120" s="950" t="s">
        <v>206</v>
      </c>
      <c r="B3120" s="951" t="s">
        <v>961</v>
      </c>
      <c r="C3120" s="256" t="s">
        <v>267</v>
      </c>
      <c r="D3120" s="285">
        <f>D3121+D3122+D3123+D3124</f>
        <v>1860.5</v>
      </c>
      <c r="E3120" s="267">
        <f>E3121+E3122+E3123+E3124</f>
        <v>1860.49</v>
      </c>
      <c r="F3120" s="257">
        <f>E3120/D3120*100</f>
        <v>99.999462510077947</v>
      </c>
      <c r="G3120" s="938" t="s">
        <v>1282</v>
      </c>
      <c r="H3120" s="285">
        <f>H3121+H3122+H3123+H3124</f>
        <v>1860.49</v>
      </c>
      <c r="I3120" s="938" t="s">
        <v>1282</v>
      </c>
      <c r="J3120" s="39"/>
      <c r="K3120" s="39"/>
      <c r="L3120" s="39"/>
      <c r="M3120" s="39"/>
    </row>
    <row r="3121" spans="1:13" ht="46.5" customHeight="1" x14ac:dyDescent="0.2">
      <c r="A3121" s="950"/>
      <c r="B3121" s="951"/>
      <c r="C3121" s="682" t="s">
        <v>210</v>
      </c>
      <c r="D3121" s="285">
        <v>0</v>
      </c>
      <c r="E3121" s="267">
        <v>0</v>
      </c>
      <c r="F3121" s="257">
        <v>0</v>
      </c>
      <c r="G3121" s="939"/>
      <c r="H3121" s="285">
        <v>0</v>
      </c>
      <c r="I3121" s="939"/>
      <c r="J3121" s="39"/>
      <c r="K3121" s="39"/>
      <c r="L3121" s="39"/>
      <c r="M3121" s="39"/>
    </row>
    <row r="3122" spans="1:13" ht="48.75" customHeight="1" x14ac:dyDescent="0.2">
      <c r="A3122" s="950"/>
      <c r="B3122" s="951"/>
      <c r="C3122" s="260" t="s">
        <v>2</v>
      </c>
      <c r="D3122" s="285">
        <v>0</v>
      </c>
      <c r="E3122" s="267">
        <v>0</v>
      </c>
      <c r="F3122" s="257">
        <v>0</v>
      </c>
      <c r="G3122" s="939"/>
      <c r="H3122" s="285">
        <v>0</v>
      </c>
      <c r="I3122" s="939"/>
      <c r="J3122" s="39"/>
      <c r="K3122" s="39"/>
      <c r="L3122" s="39"/>
      <c r="M3122" s="39"/>
    </row>
    <row r="3123" spans="1:13" ht="50.25" customHeight="1" x14ac:dyDescent="0.2">
      <c r="A3123" s="950"/>
      <c r="B3123" s="951"/>
      <c r="C3123" s="260" t="s">
        <v>1224</v>
      </c>
      <c r="D3123" s="285">
        <v>1860.5</v>
      </c>
      <c r="E3123" s="267">
        <v>1860.49</v>
      </c>
      <c r="F3123" s="257">
        <f>E3123/D3123*100</f>
        <v>99.999462510077947</v>
      </c>
      <c r="G3123" s="939"/>
      <c r="H3123" s="285">
        <f>E3123</f>
        <v>1860.49</v>
      </c>
      <c r="I3123" s="939"/>
      <c r="J3123" s="39"/>
      <c r="K3123" s="39"/>
      <c r="L3123" s="39"/>
      <c r="M3123" s="39"/>
    </row>
    <row r="3124" spans="1:13" ht="36" customHeight="1" x14ac:dyDescent="0.2">
      <c r="A3124" s="950"/>
      <c r="B3124" s="951"/>
      <c r="C3124" s="260" t="s">
        <v>268</v>
      </c>
      <c r="D3124" s="285">
        <v>0</v>
      </c>
      <c r="E3124" s="267">
        <v>0</v>
      </c>
      <c r="F3124" s="257">
        <v>0</v>
      </c>
      <c r="G3124" s="940"/>
      <c r="H3124" s="285">
        <v>0</v>
      </c>
      <c r="I3124" s="940"/>
      <c r="J3124" s="39"/>
      <c r="K3124" s="39"/>
      <c r="L3124" s="39"/>
      <c r="M3124" s="39"/>
    </row>
    <row r="3125" spans="1:13" ht="26.25" customHeight="1" x14ac:dyDescent="0.2">
      <c r="A3125" s="950" t="s">
        <v>207</v>
      </c>
      <c r="B3125" s="951" t="s">
        <v>743</v>
      </c>
      <c r="C3125" s="256" t="s">
        <v>267</v>
      </c>
      <c r="D3125" s="285">
        <f>D3126+D3127+D3128+D3129</f>
        <v>549.58000000000004</v>
      </c>
      <c r="E3125" s="267">
        <f>E3126+E3127+E3128+E3129</f>
        <v>484.89</v>
      </c>
      <c r="F3125" s="257">
        <f>E3125/D3125*100</f>
        <v>88.229193202081575</v>
      </c>
      <c r="G3125" s="938" t="s">
        <v>1282</v>
      </c>
      <c r="H3125" s="285">
        <f>H3126+H3127+H3128+H3129</f>
        <v>484.89</v>
      </c>
      <c r="I3125" s="938" t="s">
        <v>1414</v>
      </c>
      <c r="J3125" s="39"/>
      <c r="K3125" s="39"/>
      <c r="L3125" s="39"/>
      <c r="M3125" s="39"/>
    </row>
    <row r="3126" spans="1:13" ht="48.75" customHeight="1" x14ac:dyDescent="0.2">
      <c r="A3126" s="950"/>
      <c r="B3126" s="951"/>
      <c r="C3126" s="682" t="s">
        <v>210</v>
      </c>
      <c r="D3126" s="285">
        <v>0</v>
      </c>
      <c r="E3126" s="267">
        <v>0</v>
      </c>
      <c r="F3126" s="257">
        <v>0</v>
      </c>
      <c r="G3126" s="939"/>
      <c r="H3126" s="285">
        <v>0</v>
      </c>
      <c r="I3126" s="939"/>
      <c r="J3126" s="39"/>
      <c r="K3126" s="39"/>
      <c r="L3126" s="39"/>
      <c r="M3126" s="39"/>
    </row>
    <row r="3127" spans="1:13" ht="54" customHeight="1" x14ac:dyDescent="0.2">
      <c r="A3127" s="950"/>
      <c r="B3127" s="951"/>
      <c r="C3127" s="260" t="s">
        <v>2</v>
      </c>
      <c r="D3127" s="285">
        <v>0</v>
      </c>
      <c r="E3127" s="267">
        <v>0</v>
      </c>
      <c r="F3127" s="257">
        <v>0</v>
      </c>
      <c r="G3127" s="939"/>
      <c r="H3127" s="285">
        <v>0</v>
      </c>
      <c r="I3127" s="939"/>
      <c r="J3127" s="39"/>
      <c r="K3127" s="39"/>
      <c r="L3127" s="39"/>
      <c r="M3127" s="39"/>
    </row>
    <row r="3128" spans="1:13" ht="55.5" customHeight="1" x14ac:dyDescent="0.2">
      <c r="A3128" s="950"/>
      <c r="B3128" s="951"/>
      <c r="C3128" s="260" t="s">
        <v>1224</v>
      </c>
      <c r="D3128" s="285">
        <v>549.58000000000004</v>
      </c>
      <c r="E3128" s="267">
        <v>484.89</v>
      </c>
      <c r="F3128" s="257">
        <f>E3128/D3128*100</f>
        <v>88.229193202081575</v>
      </c>
      <c r="G3128" s="939"/>
      <c r="H3128" s="285">
        <f>E3128</f>
        <v>484.89</v>
      </c>
      <c r="I3128" s="939"/>
      <c r="J3128" s="39"/>
      <c r="K3128" s="39"/>
      <c r="L3128" s="39"/>
      <c r="M3128" s="39"/>
    </row>
    <row r="3129" spans="1:13" ht="39.75" customHeight="1" x14ac:dyDescent="0.2">
      <c r="A3129" s="950"/>
      <c r="B3129" s="951"/>
      <c r="C3129" s="260" t="s">
        <v>268</v>
      </c>
      <c r="D3129" s="285">
        <v>0</v>
      </c>
      <c r="E3129" s="267">
        <v>0</v>
      </c>
      <c r="F3129" s="257">
        <v>0</v>
      </c>
      <c r="G3129" s="940"/>
      <c r="H3129" s="285">
        <v>0</v>
      </c>
      <c r="I3129" s="940"/>
      <c r="J3129" s="39"/>
      <c r="K3129" s="39"/>
      <c r="L3129" s="39"/>
      <c r="M3129" s="39"/>
    </row>
    <row r="3130" spans="1:13" ht="24.75" customHeight="1" x14ac:dyDescent="0.2">
      <c r="A3130" s="950" t="s">
        <v>962</v>
      </c>
      <c r="B3130" s="951" t="s">
        <v>963</v>
      </c>
      <c r="C3130" s="256" t="s">
        <v>267</v>
      </c>
      <c r="D3130" s="285">
        <f>D3131+D3132+D3133+D3134</f>
        <v>5551.64</v>
      </c>
      <c r="E3130" s="267">
        <f>E3131+E3132+E3133+E3134</f>
        <v>0</v>
      </c>
      <c r="F3130" s="257">
        <f>E3130/D3130*100</f>
        <v>0</v>
      </c>
      <c r="G3130" s="938"/>
      <c r="H3130" s="285">
        <f>H3131+H3132+H3133+H3134</f>
        <v>0</v>
      </c>
      <c r="I3130" s="938" t="s">
        <v>1421</v>
      </c>
      <c r="J3130" s="39"/>
      <c r="K3130" s="39"/>
      <c r="L3130" s="39"/>
      <c r="M3130" s="39"/>
    </row>
    <row r="3131" spans="1:13" ht="51.75" customHeight="1" x14ac:dyDescent="0.2">
      <c r="A3131" s="950"/>
      <c r="B3131" s="951"/>
      <c r="C3131" s="682" t="s">
        <v>210</v>
      </c>
      <c r="D3131" s="285">
        <v>0</v>
      </c>
      <c r="E3131" s="267">
        <v>0</v>
      </c>
      <c r="F3131" s="257">
        <v>0</v>
      </c>
      <c r="G3131" s="939"/>
      <c r="H3131" s="285">
        <v>0</v>
      </c>
      <c r="I3131" s="939"/>
      <c r="J3131" s="39"/>
      <c r="K3131" s="39"/>
      <c r="L3131" s="39"/>
      <c r="M3131" s="39"/>
    </row>
    <row r="3132" spans="1:13" ht="48" customHeight="1" x14ac:dyDescent="0.2">
      <c r="A3132" s="950"/>
      <c r="B3132" s="951"/>
      <c r="C3132" s="260" t="s">
        <v>2</v>
      </c>
      <c r="D3132" s="285">
        <v>0</v>
      </c>
      <c r="E3132" s="267">
        <v>0</v>
      </c>
      <c r="F3132" s="257">
        <v>0</v>
      </c>
      <c r="G3132" s="939"/>
      <c r="H3132" s="285">
        <v>0</v>
      </c>
      <c r="I3132" s="939"/>
      <c r="J3132" s="39"/>
      <c r="K3132" s="39"/>
      <c r="L3132" s="39"/>
      <c r="M3132" s="39"/>
    </row>
    <row r="3133" spans="1:13" ht="52.5" customHeight="1" x14ac:dyDescent="0.2">
      <c r="A3133" s="950"/>
      <c r="B3133" s="951"/>
      <c r="C3133" s="260" t="s">
        <v>1224</v>
      </c>
      <c r="D3133" s="285">
        <v>5551.64</v>
      </c>
      <c r="E3133" s="267">
        <v>0</v>
      </c>
      <c r="F3133" s="257">
        <f>E3133/D3133*100</f>
        <v>0</v>
      </c>
      <c r="G3133" s="939"/>
      <c r="H3133" s="285">
        <f>E3133</f>
        <v>0</v>
      </c>
      <c r="I3133" s="939"/>
      <c r="J3133" s="39"/>
      <c r="K3133" s="39"/>
      <c r="L3133" s="39"/>
      <c r="M3133" s="39"/>
    </row>
    <row r="3134" spans="1:13" ht="34.5" customHeight="1" x14ac:dyDescent="0.2">
      <c r="A3134" s="950"/>
      <c r="B3134" s="951"/>
      <c r="C3134" s="260" t="s">
        <v>268</v>
      </c>
      <c r="D3134" s="285">
        <v>0</v>
      </c>
      <c r="E3134" s="267">
        <v>0</v>
      </c>
      <c r="F3134" s="257">
        <v>0</v>
      </c>
      <c r="G3134" s="940"/>
      <c r="H3134" s="285">
        <v>0</v>
      </c>
      <c r="I3134" s="940"/>
      <c r="J3134" s="39"/>
      <c r="K3134" s="39"/>
      <c r="L3134" s="39"/>
      <c r="M3134" s="39"/>
    </row>
    <row r="3135" spans="1:13" ht="21.75" customHeight="1" x14ac:dyDescent="0.2">
      <c r="A3135" s="950" t="s">
        <v>964</v>
      </c>
      <c r="B3135" s="951" t="s">
        <v>1284</v>
      </c>
      <c r="C3135" s="256" t="s">
        <v>267</v>
      </c>
      <c r="D3135" s="285">
        <f>D3136+D3137+D3138+D3139</f>
        <v>903.48</v>
      </c>
      <c r="E3135" s="267">
        <f>E3136+E3137+E3138+E3139</f>
        <v>903.48</v>
      </c>
      <c r="F3135" s="257">
        <f>E3135/D3135*100</f>
        <v>100</v>
      </c>
      <c r="G3135" s="938" t="s">
        <v>1282</v>
      </c>
      <c r="H3135" s="285">
        <f>H3136+H3137+H3138+H3139</f>
        <v>903.48</v>
      </c>
      <c r="I3135" s="938" t="s">
        <v>1282</v>
      </c>
      <c r="J3135" s="39"/>
      <c r="K3135" s="39"/>
      <c r="L3135" s="39"/>
      <c r="M3135" s="39"/>
    </row>
    <row r="3136" spans="1:13" ht="47.25" customHeight="1" x14ac:dyDescent="0.2">
      <c r="A3136" s="950"/>
      <c r="B3136" s="951"/>
      <c r="C3136" s="682" t="s">
        <v>210</v>
      </c>
      <c r="D3136" s="285">
        <v>0</v>
      </c>
      <c r="E3136" s="267">
        <v>0</v>
      </c>
      <c r="F3136" s="257">
        <v>0</v>
      </c>
      <c r="G3136" s="939"/>
      <c r="H3136" s="285">
        <v>0</v>
      </c>
      <c r="I3136" s="939"/>
      <c r="J3136" s="39"/>
      <c r="K3136" s="39"/>
      <c r="L3136" s="39"/>
      <c r="M3136" s="39"/>
    </row>
    <row r="3137" spans="1:13" ht="44.25" customHeight="1" x14ac:dyDescent="0.2">
      <c r="A3137" s="950"/>
      <c r="B3137" s="951"/>
      <c r="C3137" s="260" t="s">
        <v>2</v>
      </c>
      <c r="D3137" s="285">
        <v>0</v>
      </c>
      <c r="E3137" s="267">
        <v>0</v>
      </c>
      <c r="F3137" s="257">
        <v>0</v>
      </c>
      <c r="G3137" s="939"/>
      <c r="H3137" s="285">
        <v>0</v>
      </c>
      <c r="I3137" s="939"/>
      <c r="J3137" s="39"/>
      <c r="K3137" s="39"/>
      <c r="L3137" s="39"/>
      <c r="M3137" s="39"/>
    </row>
    <row r="3138" spans="1:13" ht="47.25" customHeight="1" x14ac:dyDescent="0.2">
      <c r="A3138" s="950"/>
      <c r="B3138" s="951"/>
      <c r="C3138" s="260" t="s">
        <v>1224</v>
      </c>
      <c r="D3138" s="285">
        <v>903.48</v>
      </c>
      <c r="E3138" s="267">
        <v>903.48</v>
      </c>
      <c r="F3138" s="257">
        <f>E3138/D3138*100</f>
        <v>100</v>
      </c>
      <c r="G3138" s="939"/>
      <c r="H3138" s="285">
        <f>E3138</f>
        <v>903.48</v>
      </c>
      <c r="I3138" s="939"/>
      <c r="J3138" s="39"/>
      <c r="K3138" s="39"/>
      <c r="L3138" s="39"/>
      <c r="M3138" s="39"/>
    </row>
    <row r="3139" spans="1:13" ht="33" customHeight="1" x14ac:dyDescent="0.2">
      <c r="A3139" s="950"/>
      <c r="B3139" s="951"/>
      <c r="C3139" s="260" t="s">
        <v>268</v>
      </c>
      <c r="D3139" s="285">
        <v>0</v>
      </c>
      <c r="E3139" s="267">
        <v>0</v>
      </c>
      <c r="F3139" s="257">
        <v>0</v>
      </c>
      <c r="G3139" s="940"/>
      <c r="H3139" s="285">
        <v>0</v>
      </c>
      <c r="I3139" s="940"/>
      <c r="J3139" s="39"/>
      <c r="K3139" s="39"/>
      <c r="L3139" s="39"/>
      <c r="M3139" s="39"/>
    </row>
    <row r="3140" spans="1:13" ht="24" customHeight="1" x14ac:dyDescent="0.2">
      <c r="A3140" s="950" t="s">
        <v>965</v>
      </c>
      <c r="B3140" s="951" t="s">
        <v>966</v>
      </c>
      <c r="C3140" s="256" t="s">
        <v>267</v>
      </c>
      <c r="D3140" s="285">
        <f>D3141+D3142+D3143+D3144</f>
        <v>3634.22</v>
      </c>
      <c r="E3140" s="267">
        <f>E3141+E3142+E3143+E3144</f>
        <v>0</v>
      </c>
      <c r="F3140" s="257">
        <f>E3140/D3140*100</f>
        <v>0</v>
      </c>
      <c r="G3140" s="938"/>
      <c r="H3140" s="285">
        <f>H3141+H3142+H3143+H3144</f>
        <v>0</v>
      </c>
      <c r="I3140" s="938" t="s">
        <v>1425</v>
      </c>
      <c r="J3140" s="39"/>
      <c r="K3140" s="39"/>
      <c r="L3140" s="39"/>
      <c r="M3140" s="39"/>
    </row>
    <row r="3141" spans="1:13" ht="53.25" customHeight="1" x14ac:dyDescent="0.2">
      <c r="A3141" s="950"/>
      <c r="B3141" s="951"/>
      <c r="C3141" s="682" t="s">
        <v>210</v>
      </c>
      <c r="D3141" s="285">
        <v>0</v>
      </c>
      <c r="E3141" s="267">
        <v>0</v>
      </c>
      <c r="F3141" s="257">
        <v>0</v>
      </c>
      <c r="G3141" s="939"/>
      <c r="H3141" s="285">
        <v>0</v>
      </c>
      <c r="I3141" s="939"/>
      <c r="J3141" s="39"/>
      <c r="K3141" s="39"/>
      <c r="L3141" s="39"/>
      <c r="M3141" s="39"/>
    </row>
    <row r="3142" spans="1:13" ht="48" customHeight="1" x14ac:dyDescent="0.2">
      <c r="A3142" s="950"/>
      <c r="B3142" s="951"/>
      <c r="C3142" s="260" t="s">
        <v>2</v>
      </c>
      <c r="D3142" s="285">
        <v>0</v>
      </c>
      <c r="E3142" s="267">
        <v>0</v>
      </c>
      <c r="F3142" s="257">
        <v>0</v>
      </c>
      <c r="G3142" s="939"/>
      <c r="H3142" s="285">
        <v>0</v>
      </c>
      <c r="I3142" s="939"/>
      <c r="J3142" s="39"/>
      <c r="K3142" s="39"/>
      <c r="L3142" s="39"/>
      <c r="M3142" s="39"/>
    </row>
    <row r="3143" spans="1:13" ht="50.25" customHeight="1" x14ac:dyDescent="0.2">
      <c r="A3143" s="950"/>
      <c r="B3143" s="951"/>
      <c r="C3143" s="260" t="s">
        <v>1224</v>
      </c>
      <c r="D3143" s="285">
        <v>3634.22</v>
      </c>
      <c r="E3143" s="267">
        <v>0</v>
      </c>
      <c r="F3143" s="257">
        <f>E3143/D3143*100</f>
        <v>0</v>
      </c>
      <c r="G3143" s="939"/>
      <c r="H3143" s="285">
        <f>E3143</f>
        <v>0</v>
      </c>
      <c r="I3143" s="939"/>
      <c r="J3143" s="39"/>
      <c r="K3143" s="39"/>
      <c r="L3143" s="39"/>
      <c r="M3143" s="39"/>
    </row>
    <row r="3144" spans="1:13" ht="39" customHeight="1" x14ac:dyDescent="0.2">
      <c r="A3144" s="950"/>
      <c r="B3144" s="951"/>
      <c r="C3144" s="260" t="s">
        <v>268</v>
      </c>
      <c r="D3144" s="285">
        <v>0</v>
      </c>
      <c r="E3144" s="267">
        <v>0</v>
      </c>
      <c r="F3144" s="257">
        <v>0</v>
      </c>
      <c r="G3144" s="940"/>
      <c r="H3144" s="285">
        <v>0</v>
      </c>
      <c r="I3144" s="940"/>
      <c r="J3144" s="39"/>
      <c r="K3144" s="39"/>
      <c r="L3144" s="39"/>
      <c r="M3144" s="39"/>
    </row>
    <row r="3145" spans="1:13" ht="26.25" customHeight="1" x14ac:dyDescent="0.2">
      <c r="A3145" s="950" t="s">
        <v>967</v>
      </c>
      <c r="B3145" s="951" t="s">
        <v>968</v>
      </c>
      <c r="C3145" s="256" t="s">
        <v>267</v>
      </c>
      <c r="D3145" s="285">
        <f>D3146+D3147+D3148+D3149</f>
        <v>1925.91</v>
      </c>
      <c r="E3145" s="267">
        <f>E3146+E3147+E3148+E3149</f>
        <v>1925.91</v>
      </c>
      <c r="F3145" s="257">
        <f>E3145/D3145*100</f>
        <v>100</v>
      </c>
      <c r="G3145" s="938" t="s">
        <v>1282</v>
      </c>
      <c r="H3145" s="285">
        <f>H3146+H3147+H3148+H3149</f>
        <v>1925.91</v>
      </c>
      <c r="I3145" s="938" t="s">
        <v>1282</v>
      </c>
      <c r="J3145" s="39"/>
      <c r="K3145" s="39"/>
      <c r="L3145" s="39"/>
      <c r="M3145" s="39"/>
    </row>
    <row r="3146" spans="1:13" ht="53.25" customHeight="1" x14ac:dyDescent="0.2">
      <c r="A3146" s="950"/>
      <c r="B3146" s="951"/>
      <c r="C3146" s="682" t="s">
        <v>210</v>
      </c>
      <c r="D3146" s="285">
        <v>0</v>
      </c>
      <c r="E3146" s="267">
        <v>0</v>
      </c>
      <c r="F3146" s="257">
        <v>0</v>
      </c>
      <c r="G3146" s="939"/>
      <c r="H3146" s="285">
        <v>0</v>
      </c>
      <c r="I3146" s="939"/>
      <c r="J3146" s="39"/>
      <c r="K3146" s="39"/>
      <c r="L3146" s="39"/>
      <c r="M3146" s="39"/>
    </row>
    <row r="3147" spans="1:13" ht="47.25" customHeight="1" x14ac:dyDescent="0.2">
      <c r="A3147" s="950"/>
      <c r="B3147" s="951"/>
      <c r="C3147" s="260" t="s">
        <v>2</v>
      </c>
      <c r="D3147" s="285">
        <v>0</v>
      </c>
      <c r="E3147" s="267">
        <v>0</v>
      </c>
      <c r="F3147" s="257">
        <v>0</v>
      </c>
      <c r="G3147" s="939"/>
      <c r="H3147" s="285">
        <v>0</v>
      </c>
      <c r="I3147" s="939"/>
      <c r="J3147" s="39"/>
      <c r="K3147" s="39"/>
      <c r="L3147" s="39"/>
      <c r="M3147" s="39"/>
    </row>
    <row r="3148" spans="1:13" ht="50.25" customHeight="1" x14ac:dyDescent="0.2">
      <c r="A3148" s="950"/>
      <c r="B3148" s="951"/>
      <c r="C3148" s="260" t="s">
        <v>1224</v>
      </c>
      <c r="D3148" s="285">
        <v>1925.91</v>
      </c>
      <c r="E3148" s="267">
        <v>1925.91</v>
      </c>
      <c r="F3148" s="257">
        <f>E3148/D3148*100</f>
        <v>100</v>
      </c>
      <c r="G3148" s="939"/>
      <c r="H3148" s="285">
        <f>E3148</f>
        <v>1925.91</v>
      </c>
      <c r="I3148" s="939"/>
      <c r="J3148" s="39"/>
      <c r="K3148" s="39"/>
      <c r="L3148" s="39"/>
      <c r="M3148" s="39"/>
    </row>
    <row r="3149" spans="1:13" ht="34.5" customHeight="1" x14ac:dyDescent="0.2">
      <c r="A3149" s="950"/>
      <c r="B3149" s="951"/>
      <c r="C3149" s="260" t="s">
        <v>268</v>
      </c>
      <c r="D3149" s="285">
        <v>0</v>
      </c>
      <c r="E3149" s="267">
        <v>0</v>
      </c>
      <c r="F3149" s="257">
        <v>0</v>
      </c>
      <c r="G3149" s="940"/>
      <c r="H3149" s="285">
        <v>0</v>
      </c>
      <c r="I3149" s="940"/>
      <c r="J3149" s="39"/>
      <c r="K3149" s="39"/>
      <c r="L3149" s="39"/>
      <c r="M3149" s="39"/>
    </row>
    <row r="3150" spans="1:13" ht="21.75" customHeight="1" x14ac:dyDescent="0.2">
      <c r="A3150" s="950" t="s">
        <v>969</v>
      </c>
      <c r="B3150" s="951" t="s">
        <v>970</v>
      </c>
      <c r="C3150" s="256" t="s">
        <v>267</v>
      </c>
      <c r="D3150" s="285">
        <f>D3151+D3152+D3153+D3154</f>
        <v>441.61</v>
      </c>
      <c r="E3150" s="267">
        <f>E3151+E3152+E3153+E3154</f>
        <v>439.4</v>
      </c>
      <c r="F3150" s="257">
        <f>E3150/D3150*100</f>
        <v>99.49955843391227</v>
      </c>
      <c r="G3150" s="938" t="s">
        <v>1211</v>
      </c>
      <c r="H3150" s="285">
        <f>H3151+H3152+H3153+H3154</f>
        <v>439.4</v>
      </c>
      <c r="I3150" s="938" t="s">
        <v>1414</v>
      </c>
      <c r="J3150" s="39"/>
      <c r="K3150" s="39"/>
      <c r="L3150" s="39"/>
      <c r="M3150" s="39"/>
    </row>
    <row r="3151" spans="1:13" ht="51" customHeight="1" x14ac:dyDescent="0.2">
      <c r="A3151" s="950"/>
      <c r="B3151" s="951"/>
      <c r="C3151" s="682" t="s">
        <v>210</v>
      </c>
      <c r="D3151" s="285">
        <v>0</v>
      </c>
      <c r="E3151" s="267">
        <v>0</v>
      </c>
      <c r="F3151" s="257">
        <v>0</v>
      </c>
      <c r="G3151" s="939"/>
      <c r="H3151" s="285">
        <v>0</v>
      </c>
      <c r="I3151" s="939"/>
      <c r="J3151" s="39"/>
      <c r="K3151" s="39"/>
      <c r="L3151" s="39"/>
      <c r="M3151" s="39"/>
    </row>
    <row r="3152" spans="1:13" ht="49.5" customHeight="1" x14ac:dyDescent="0.2">
      <c r="A3152" s="950"/>
      <c r="B3152" s="951"/>
      <c r="C3152" s="260" t="s">
        <v>2</v>
      </c>
      <c r="D3152" s="285">
        <v>0</v>
      </c>
      <c r="E3152" s="267">
        <v>0</v>
      </c>
      <c r="F3152" s="257">
        <v>0</v>
      </c>
      <c r="G3152" s="939"/>
      <c r="H3152" s="285">
        <v>0</v>
      </c>
      <c r="I3152" s="939"/>
      <c r="J3152" s="39"/>
      <c r="K3152" s="39"/>
      <c r="L3152" s="39"/>
      <c r="M3152" s="39"/>
    </row>
    <row r="3153" spans="1:13" ht="52.5" customHeight="1" x14ac:dyDescent="0.2">
      <c r="A3153" s="950"/>
      <c r="B3153" s="951"/>
      <c r="C3153" s="260" t="s">
        <v>1224</v>
      </c>
      <c r="D3153" s="285">
        <v>441.61</v>
      </c>
      <c r="E3153" s="267">
        <v>439.4</v>
      </c>
      <c r="F3153" s="257">
        <f>E3153/D3153*100</f>
        <v>99.49955843391227</v>
      </c>
      <c r="G3153" s="939"/>
      <c r="H3153" s="285">
        <f>E3153</f>
        <v>439.4</v>
      </c>
      <c r="I3153" s="939"/>
      <c r="J3153" s="39"/>
      <c r="K3153" s="39"/>
      <c r="L3153" s="39"/>
      <c r="M3153" s="39"/>
    </row>
    <row r="3154" spans="1:13" ht="35.25" customHeight="1" x14ac:dyDescent="0.2">
      <c r="A3154" s="950"/>
      <c r="B3154" s="951"/>
      <c r="C3154" s="260" t="s">
        <v>268</v>
      </c>
      <c r="D3154" s="285">
        <v>0</v>
      </c>
      <c r="E3154" s="267">
        <v>0</v>
      </c>
      <c r="F3154" s="257">
        <v>0</v>
      </c>
      <c r="G3154" s="940"/>
      <c r="H3154" s="285">
        <v>0</v>
      </c>
      <c r="I3154" s="940"/>
      <c r="J3154" s="39"/>
      <c r="K3154" s="39"/>
      <c r="L3154" s="39"/>
      <c r="M3154" s="39"/>
    </row>
    <row r="3155" spans="1:13" ht="42.75" customHeight="1" x14ac:dyDescent="0.2">
      <c r="A3155" s="950" t="s">
        <v>969</v>
      </c>
      <c r="B3155" s="951" t="s">
        <v>1285</v>
      </c>
      <c r="C3155" s="256" t="s">
        <v>267</v>
      </c>
      <c r="D3155" s="285">
        <f>D3156+D3157+D3158+D3159</f>
        <v>4540.07</v>
      </c>
      <c r="E3155" s="267">
        <f>E3156+E3157+E3158+E3159</f>
        <v>4157.6899999999996</v>
      </c>
      <c r="F3155" s="257">
        <f>E3155/D3155*100</f>
        <v>91.57766289947071</v>
      </c>
      <c r="G3155" s="938" t="s">
        <v>1412</v>
      </c>
      <c r="H3155" s="285">
        <f>H3156+H3157+H3158+H3159</f>
        <v>4157.6899999999996</v>
      </c>
      <c r="I3155" s="938" t="s">
        <v>1426</v>
      </c>
      <c r="J3155" s="39"/>
      <c r="K3155" s="39"/>
      <c r="L3155" s="39"/>
      <c r="M3155" s="39"/>
    </row>
    <row r="3156" spans="1:13" ht="30.75" customHeight="1" x14ac:dyDescent="0.2">
      <c r="A3156" s="950"/>
      <c r="B3156" s="951"/>
      <c r="C3156" s="682" t="s">
        <v>210</v>
      </c>
      <c r="D3156" s="285">
        <v>0</v>
      </c>
      <c r="E3156" s="267">
        <v>0</v>
      </c>
      <c r="F3156" s="257">
        <v>0</v>
      </c>
      <c r="G3156" s="939"/>
      <c r="H3156" s="285">
        <v>0</v>
      </c>
      <c r="I3156" s="939"/>
      <c r="J3156" s="39"/>
      <c r="K3156" s="39"/>
      <c r="L3156" s="39"/>
      <c r="M3156" s="39"/>
    </row>
    <row r="3157" spans="1:13" ht="54.75" customHeight="1" x14ac:dyDescent="0.2">
      <c r="A3157" s="950"/>
      <c r="B3157" s="951"/>
      <c r="C3157" s="260" t="s">
        <v>2</v>
      </c>
      <c r="D3157" s="285">
        <v>0</v>
      </c>
      <c r="E3157" s="267">
        <v>0</v>
      </c>
      <c r="F3157" s="257">
        <v>0</v>
      </c>
      <c r="G3157" s="939"/>
      <c r="H3157" s="285">
        <v>0</v>
      </c>
      <c r="I3157" s="939"/>
      <c r="J3157" s="39"/>
      <c r="K3157" s="39"/>
      <c r="L3157" s="39"/>
      <c r="M3157" s="39"/>
    </row>
    <row r="3158" spans="1:13" ht="42.75" customHeight="1" x14ac:dyDescent="0.2">
      <c r="A3158" s="950"/>
      <c r="B3158" s="951"/>
      <c r="C3158" s="260" t="s">
        <v>1224</v>
      </c>
      <c r="D3158" s="285">
        <v>4540.07</v>
      </c>
      <c r="E3158" s="267">
        <v>4157.6899999999996</v>
      </c>
      <c r="F3158" s="257">
        <f>E3158/D3158*100</f>
        <v>91.57766289947071</v>
      </c>
      <c r="G3158" s="939"/>
      <c r="H3158" s="285">
        <f>E3158</f>
        <v>4157.6899999999996</v>
      </c>
      <c r="I3158" s="939"/>
      <c r="J3158" s="39"/>
      <c r="K3158" s="39"/>
      <c r="L3158" s="39"/>
      <c r="M3158" s="39"/>
    </row>
    <row r="3159" spans="1:13" ht="48" customHeight="1" x14ac:dyDescent="0.2">
      <c r="A3159" s="950"/>
      <c r="B3159" s="951"/>
      <c r="C3159" s="260" t="s">
        <v>268</v>
      </c>
      <c r="D3159" s="285">
        <v>0</v>
      </c>
      <c r="E3159" s="267">
        <v>0</v>
      </c>
      <c r="F3159" s="257">
        <v>0</v>
      </c>
      <c r="G3159" s="940"/>
      <c r="H3159" s="285">
        <v>0</v>
      </c>
      <c r="I3159" s="940"/>
      <c r="J3159" s="39"/>
      <c r="K3159" s="39"/>
      <c r="L3159" s="39"/>
      <c r="M3159" s="39"/>
    </row>
    <row r="3160" spans="1:13" ht="35.25" customHeight="1" x14ac:dyDescent="0.2">
      <c r="A3160" s="943" t="s">
        <v>973</v>
      </c>
      <c r="B3160" s="944"/>
      <c r="C3160" s="890"/>
      <c r="D3160" s="890"/>
      <c r="E3160" s="890"/>
      <c r="F3160" s="890"/>
      <c r="G3160" s="890"/>
      <c r="H3160" s="890"/>
      <c r="I3160" s="891"/>
      <c r="J3160" s="39"/>
      <c r="K3160" s="39"/>
      <c r="L3160" s="39"/>
      <c r="M3160" s="39"/>
    </row>
    <row r="3161" spans="1:13" ht="30" customHeight="1" x14ac:dyDescent="0.2">
      <c r="A3161" s="955"/>
      <c r="B3161" s="1242" t="s">
        <v>54</v>
      </c>
      <c r="C3161" s="253" t="s">
        <v>267</v>
      </c>
      <c r="D3161" s="408">
        <f>D3162+D3163+D3164+D3165</f>
        <v>10601.9</v>
      </c>
      <c r="E3161" s="412">
        <f>E3162+E3163+E3164+E3165</f>
        <v>10601.9</v>
      </c>
      <c r="F3161" s="255">
        <f>E3161/D3161*100</f>
        <v>100</v>
      </c>
      <c r="G3161" s="408"/>
      <c r="H3161" s="408">
        <f>H3162+H3163+H3164+H3165</f>
        <v>10601.9</v>
      </c>
      <c r="I3161" s="754"/>
      <c r="J3161" s="39"/>
      <c r="K3161" s="39"/>
      <c r="L3161" s="39"/>
      <c r="M3161" s="39"/>
    </row>
    <row r="3162" spans="1:13" ht="50.25" customHeight="1" x14ac:dyDescent="0.2">
      <c r="A3162" s="956"/>
      <c r="B3162" s="1516"/>
      <c r="C3162" s="711" t="s">
        <v>210</v>
      </c>
      <c r="D3162" s="408">
        <f t="shared" ref="D3162:E3165" si="335">D3167</f>
        <v>0</v>
      </c>
      <c r="E3162" s="412">
        <f t="shared" si="335"/>
        <v>0</v>
      </c>
      <c r="F3162" s="255">
        <v>0</v>
      </c>
      <c r="G3162" s="408"/>
      <c r="H3162" s="408">
        <f>H3167</f>
        <v>0</v>
      </c>
      <c r="I3162" s="755"/>
      <c r="J3162" s="39"/>
      <c r="K3162" s="39"/>
      <c r="L3162" s="39"/>
      <c r="M3162" s="39"/>
    </row>
    <row r="3163" spans="1:13" ht="64.5" customHeight="1" x14ac:dyDescent="0.2">
      <c r="A3163" s="956"/>
      <c r="B3163" s="1516"/>
      <c r="C3163" s="250" t="s">
        <v>2</v>
      </c>
      <c r="D3163" s="408">
        <f t="shared" si="335"/>
        <v>0</v>
      </c>
      <c r="E3163" s="412">
        <f t="shared" si="335"/>
        <v>0</v>
      </c>
      <c r="F3163" s="255">
        <v>0</v>
      </c>
      <c r="G3163" s="408"/>
      <c r="H3163" s="408">
        <f>H3168</f>
        <v>0</v>
      </c>
      <c r="I3163" s="755"/>
      <c r="J3163" s="39"/>
      <c r="K3163" s="39"/>
      <c r="L3163" s="39"/>
      <c r="M3163" s="39"/>
    </row>
    <row r="3164" spans="1:13" ht="51.75" customHeight="1" x14ac:dyDescent="0.2">
      <c r="A3164" s="956"/>
      <c r="B3164" s="1516"/>
      <c r="C3164" s="250" t="s">
        <v>1224</v>
      </c>
      <c r="D3164" s="408">
        <f>D3169</f>
        <v>10601.9</v>
      </c>
      <c r="E3164" s="412">
        <f t="shared" si="335"/>
        <v>10601.9</v>
      </c>
      <c r="F3164" s="255">
        <f>E3164/D3164*100</f>
        <v>100</v>
      </c>
      <c r="G3164" s="408"/>
      <c r="H3164" s="408">
        <f>H3169</f>
        <v>10601.9</v>
      </c>
      <c r="I3164" s="755"/>
      <c r="J3164" s="39"/>
      <c r="K3164" s="39"/>
      <c r="L3164" s="39"/>
      <c r="M3164" s="39"/>
    </row>
    <row r="3165" spans="1:13" ht="42.75" customHeight="1" x14ac:dyDescent="0.2">
      <c r="A3165" s="957"/>
      <c r="B3165" s="1517"/>
      <c r="C3165" s="250" t="s">
        <v>268</v>
      </c>
      <c r="D3165" s="408">
        <f t="shared" si="335"/>
        <v>0</v>
      </c>
      <c r="E3165" s="412">
        <f t="shared" si="335"/>
        <v>0</v>
      </c>
      <c r="F3165" s="255">
        <v>0</v>
      </c>
      <c r="G3165" s="408"/>
      <c r="H3165" s="408">
        <f>H3170</f>
        <v>0</v>
      </c>
      <c r="I3165" s="756"/>
      <c r="J3165" s="39"/>
      <c r="K3165" s="39"/>
      <c r="L3165" s="39"/>
      <c r="M3165" s="39"/>
    </row>
    <row r="3166" spans="1:13" ht="25.5" customHeight="1" x14ac:dyDescent="0.2">
      <c r="A3166" s="955">
        <v>1</v>
      </c>
      <c r="B3166" s="926" t="s">
        <v>1286</v>
      </c>
      <c r="C3166" s="256" t="s">
        <v>267</v>
      </c>
      <c r="D3166" s="285">
        <f>D3167+D3168+D3169+D3170</f>
        <v>10601.9</v>
      </c>
      <c r="E3166" s="267">
        <f>E3167+E3168+E3169+E3170</f>
        <v>10601.9</v>
      </c>
      <c r="F3166" s="257">
        <f>E3166/D3166*100</f>
        <v>100</v>
      </c>
      <c r="G3166" s="285"/>
      <c r="H3166" s="285">
        <f>H3167+H3168+H3169+H3170</f>
        <v>10601.9</v>
      </c>
      <c r="I3166" s="952"/>
      <c r="J3166" s="39"/>
      <c r="K3166" s="39"/>
      <c r="L3166" s="39"/>
      <c r="M3166" s="39"/>
    </row>
    <row r="3167" spans="1:13" ht="51" customHeight="1" x14ac:dyDescent="0.2">
      <c r="A3167" s="956"/>
      <c r="B3167" s="927"/>
      <c r="C3167" s="682" t="s">
        <v>210</v>
      </c>
      <c r="D3167" s="285">
        <v>0</v>
      </c>
      <c r="E3167" s="267">
        <v>0</v>
      </c>
      <c r="F3167" s="257">
        <v>0</v>
      </c>
      <c r="G3167" s="285"/>
      <c r="H3167" s="285">
        <v>0</v>
      </c>
      <c r="I3167" s="953"/>
      <c r="J3167" s="39"/>
      <c r="K3167" s="39"/>
      <c r="L3167" s="39"/>
      <c r="M3167" s="39"/>
    </row>
    <row r="3168" spans="1:13" ht="50.25" customHeight="1" x14ac:dyDescent="0.2">
      <c r="A3168" s="956"/>
      <c r="B3168" s="927"/>
      <c r="C3168" s="260" t="s">
        <v>2</v>
      </c>
      <c r="D3168" s="703">
        <v>0</v>
      </c>
      <c r="E3168" s="267">
        <v>0</v>
      </c>
      <c r="F3168" s="257">
        <v>0</v>
      </c>
      <c r="G3168" s="285"/>
      <c r="H3168" s="285">
        <v>0</v>
      </c>
      <c r="I3168" s="953"/>
      <c r="J3168" s="39"/>
      <c r="K3168" s="39"/>
      <c r="L3168" s="39"/>
      <c r="M3168" s="39"/>
    </row>
    <row r="3169" spans="1:13" ht="48.75" customHeight="1" x14ac:dyDescent="0.2">
      <c r="A3169" s="956"/>
      <c r="B3169" s="927"/>
      <c r="C3169" s="260" t="s">
        <v>1224</v>
      </c>
      <c r="D3169" s="213">
        <f>D3174</f>
        <v>10601.9</v>
      </c>
      <c r="E3169" s="267">
        <f>E3174</f>
        <v>10601.9</v>
      </c>
      <c r="F3169" s="257">
        <f>E3169/D3169*100</f>
        <v>100</v>
      </c>
      <c r="G3169" s="267"/>
      <c r="H3169" s="285">
        <f>E3169</f>
        <v>10601.9</v>
      </c>
      <c r="I3169" s="953"/>
      <c r="J3169" s="39"/>
      <c r="K3169" s="39"/>
      <c r="L3169" s="39"/>
      <c r="M3169" s="39"/>
    </row>
    <row r="3170" spans="1:13" ht="39" customHeight="1" x14ac:dyDescent="0.2">
      <c r="A3170" s="957"/>
      <c r="B3170" s="928"/>
      <c r="C3170" s="260" t="s">
        <v>268</v>
      </c>
      <c r="D3170" s="707">
        <v>0</v>
      </c>
      <c r="E3170" s="267">
        <v>0</v>
      </c>
      <c r="F3170" s="257">
        <v>0</v>
      </c>
      <c r="G3170" s="285"/>
      <c r="H3170" s="285">
        <v>0</v>
      </c>
      <c r="I3170" s="954"/>
      <c r="J3170" s="39"/>
      <c r="K3170" s="39"/>
      <c r="L3170" s="39"/>
      <c r="M3170" s="39"/>
    </row>
    <row r="3171" spans="1:13" ht="29.25" customHeight="1" x14ac:dyDescent="0.2">
      <c r="A3171" s="996" t="s">
        <v>11</v>
      </c>
      <c r="B3171" s="951" t="s">
        <v>971</v>
      </c>
      <c r="C3171" s="256" t="s">
        <v>267</v>
      </c>
      <c r="D3171" s="285">
        <f>D3172+D3173+D3174+D3175</f>
        <v>10601.9</v>
      </c>
      <c r="E3171" s="267">
        <f>E3172+E3173+E3174+E3175</f>
        <v>10601.9</v>
      </c>
      <c r="F3171" s="257">
        <f>E3171/D3171*100</f>
        <v>100</v>
      </c>
      <c r="G3171" s="285"/>
      <c r="H3171" s="285">
        <f>H3172+H3173+H3174+H3175</f>
        <v>10601.9</v>
      </c>
      <c r="I3171" s="706"/>
      <c r="J3171" s="39"/>
      <c r="K3171" s="39"/>
      <c r="L3171" s="39"/>
      <c r="M3171" s="39"/>
    </row>
    <row r="3172" spans="1:13" ht="53.25" customHeight="1" x14ac:dyDescent="0.2">
      <c r="A3172" s="956"/>
      <c r="B3172" s="951"/>
      <c r="C3172" s="682" t="s">
        <v>210</v>
      </c>
      <c r="D3172" s="285">
        <v>0</v>
      </c>
      <c r="E3172" s="267">
        <v>0</v>
      </c>
      <c r="F3172" s="257">
        <v>0</v>
      </c>
      <c r="G3172" s="285"/>
      <c r="H3172" s="285">
        <v>0</v>
      </c>
      <c r="I3172" s="706"/>
      <c r="J3172" s="39"/>
      <c r="K3172" s="39"/>
      <c r="L3172" s="39"/>
      <c r="M3172" s="39"/>
    </row>
    <row r="3173" spans="1:13" ht="48" customHeight="1" x14ac:dyDescent="0.2">
      <c r="A3173" s="956"/>
      <c r="B3173" s="951"/>
      <c r="C3173" s="260" t="s">
        <v>2</v>
      </c>
      <c r="D3173" s="703">
        <v>0</v>
      </c>
      <c r="E3173" s="267">
        <v>0</v>
      </c>
      <c r="F3173" s="257">
        <v>0</v>
      </c>
      <c r="G3173" s="285"/>
      <c r="H3173" s="285">
        <v>0</v>
      </c>
      <c r="I3173" s="706"/>
      <c r="J3173" s="39"/>
      <c r="K3173" s="39"/>
      <c r="L3173" s="39"/>
      <c r="M3173" s="39"/>
    </row>
    <row r="3174" spans="1:13" ht="48.75" customHeight="1" x14ac:dyDescent="0.2">
      <c r="A3174" s="956"/>
      <c r="B3174" s="951"/>
      <c r="C3174" s="260" t="s">
        <v>1224</v>
      </c>
      <c r="D3174" s="213">
        <f>D3179+D3184+D3189</f>
        <v>10601.9</v>
      </c>
      <c r="E3174" s="267">
        <f>E3179+E3184+E3189</f>
        <v>10601.9</v>
      </c>
      <c r="F3174" s="257">
        <f>E3174/D3174*100</f>
        <v>100</v>
      </c>
      <c r="G3174" s="267"/>
      <c r="H3174" s="285">
        <f>E3174</f>
        <v>10601.9</v>
      </c>
      <c r="I3174" s="706"/>
      <c r="J3174" s="39"/>
      <c r="K3174" s="39"/>
      <c r="L3174" s="39"/>
      <c r="M3174" s="39"/>
    </row>
    <row r="3175" spans="1:13" ht="42.75" customHeight="1" x14ac:dyDescent="0.2">
      <c r="A3175" s="997"/>
      <c r="B3175" s="951"/>
      <c r="C3175" s="260" t="s">
        <v>268</v>
      </c>
      <c r="D3175" s="707">
        <v>0</v>
      </c>
      <c r="E3175" s="267">
        <v>0</v>
      </c>
      <c r="F3175" s="257">
        <v>0</v>
      </c>
      <c r="G3175" s="285"/>
      <c r="H3175" s="285">
        <v>0</v>
      </c>
      <c r="I3175" s="706"/>
      <c r="J3175" s="39"/>
      <c r="K3175" s="39"/>
      <c r="L3175" s="39"/>
      <c r="M3175" s="39"/>
    </row>
    <row r="3176" spans="1:13" ht="35.25" customHeight="1" x14ac:dyDescent="0.2">
      <c r="A3176" s="950" t="s">
        <v>12</v>
      </c>
      <c r="B3176" s="993" t="s">
        <v>744</v>
      </c>
      <c r="C3176" s="256" t="s">
        <v>267</v>
      </c>
      <c r="D3176" s="285">
        <f>D3177+D3178+D3179+D3180</f>
        <v>5235.1099999999997</v>
      </c>
      <c r="E3176" s="267">
        <f>E3177+E3178+E3179+E3180</f>
        <v>5235.1099999999997</v>
      </c>
      <c r="F3176" s="257">
        <f>E3176/D3176*100</f>
        <v>100</v>
      </c>
      <c r="G3176" s="938" t="s">
        <v>1282</v>
      </c>
      <c r="H3176" s="285">
        <f>H3177+H3178+H3179+H3180</f>
        <v>5235.1099999999997</v>
      </c>
      <c r="I3176" s="938" t="s">
        <v>1282</v>
      </c>
      <c r="J3176" s="39"/>
      <c r="K3176" s="39"/>
      <c r="L3176" s="39"/>
      <c r="M3176" s="39"/>
    </row>
    <row r="3177" spans="1:13" ht="48" customHeight="1" x14ac:dyDescent="0.2">
      <c r="A3177" s="950"/>
      <c r="B3177" s="994"/>
      <c r="C3177" s="682" t="s">
        <v>210</v>
      </c>
      <c r="D3177" s="285">
        <v>0</v>
      </c>
      <c r="E3177" s="267">
        <v>0</v>
      </c>
      <c r="F3177" s="257">
        <v>0</v>
      </c>
      <c r="G3177" s="939"/>
      <c r="H3177" s="285">
        <v>0</v>
      </c>
      <c r="I3177" s="939"/>
      <c r="J3177" s="39"/>
      <c r="K3177" s="39"/>
      <c r="L3177" s="39"/>
      <c r="M3177" s="39"/>
    </row>
    <row r="3178" spans="1:13" ht="51.75" customHeight="1" x14ac:dyDescent="0.2">
      <c r="A3178" s="950"/>
      <c r="B3178" s="994"/>
      <c r="C3178" s="260" t="s">
        <v>2</v>
      </c>
      <c r="D3178" s="285">
        <v>0</v>
      </c>
      <c r="E3178" s="267">
        <v>0</v>
      </c>
      <c r="F3178" s="257">
        <v>0</v>
      </c>
      <c r="G3178" s="939"/>
      <c r="H3178" s="285">
        <v>0</v>
      </c>
      <c r="I3178" s="939"/>
      <c r="J3178" s="39"/>
      <c r="K3178" s="39"/>
      <c r="L3178" s="39"/>
      <c r="M3178" s="39"/>
    </row>
    <row r="3179" spans="1:13" ht="51.75" customHeight="1" x14ac:dyDescent="0.2">
      <c r="A3179" s="950"/>
      <c r="B3179" s="994"/>
      <c r="C3179" s="260" t="s">
        <v>1224</v>
      </c>
      <c r="D3179" s="285">
        <v>5235.1099999999997</v>
      </c>
      <c r="E3179" s="267">
        <v>5235.1099999999997</v>
      </c>
      <c r="F3179" s="257">
        <f>E3179/D3179*100</f>
        <v>100</v>
      </c>
      <c r="G3179" s="939"/>
      <c r="H3179" s="285">
        <f>E3179</f>
        <v>5235.1099999999997</v>
      </c>
      <c r="I3179" s="939"/>
      <c r="J3179" s="39"/>
      <c r="K3179" s="39"/>
      <c r="L3179" s="39"/>
      <c r="M3179" s="39"/>
    </row>
    <row r="3180" spans="1:13" ht="36.75" customHeight="1" x14ac:dyDescent="0.2">
      <c r="A3180" s="950"/>
      <c r="B3180" s="995"/>
      <c r="C3180" s="260" t="s">
        <v>268</v>
      </c>
      <c r="D3180" s="285">
        <v>0</v>
      </c>
      <c r="E3180" s="267">
        <v>0</v>
      </c>
      <c r="F3180" s="257">
        <v>0</v>
      </c>
      <c r="G3180" s="940"/>
      <c r="H3180" s="285">
        <v>0</v>
      </c>
      <c r="I3180" s="940"/>
      <c r="J3180" s="39"/>
      <c r="K3180" s="39"/>
      <c r="L3180" s="39"/>
      <c r="M3180" s="39"/>
    </row>
    <row r="3181" spans="1:13" ht="27.75" customHeight="1" x14ac:dyDescent="0.2">
      <c r="A3181" s="950" t="s">
        <v>100</v>
      </c>
      <c r="B3181" s="993" t="s">
        <v>745</v>
      </c>
      <c r="C3181" s="256" t="s">
        <v>267</v>
      </c>
      <c r="D3181" s="285">
        <f>D3182+D3183+D3184+D3185</f>
        <v>3214.39</v>
      </c>
      <c r="E3181" s="267">
        <f>E3182+E3183+E3184+E3185</f>
        <v>3214.39</v>
      </c>
      <c r="F3181" s="257">
        <f>E3181/D3181*100</f>
        <v>100</v>
      </c>
      <c r="G3181" s="938" t="s">
        <v>1282</v>
      </c>
      <c r="H3181" s="285">
        <f>H3182+H3183+H3184+H3185</f>
        <v>3214.39</v>
      </c>
      <c r="I3181" s="938" t="s">
        <v>1282</v>
      </c>
      <c r="J3181" s="39"/>
      <c r="K3181" s="39"/>
      <c r="L3181" s="39"/>
      <c r="M3181" s="39"/>
    </row>
    <row r="3182" spans="1:13" ht="49.5" customHeight="1" x14ac:dyDescent="0.2">
      <c r="A3182" s="950"/>
      <c r="B3182" s="994"/>
      <c r="C3182" s="682" t="s">
        <v>210</v>
      </c>
      <c r="D3182" s="285">
        <v>0</v>
      </c>
      <c r="E3182" s="267">
        <v>0</v>
      </c>
      <c r="F3182" s="257">
        <v>0</v>
      </c>
      <c r="G3182" s="939"/>
      <c r="H3182" s="285">
        <v>0</v>
      </c>
      <c r="I3182" s="939"/>
      <c r="J3182" s="39"/>
      <c r="K3182" s="39"/>
      <c r="L3182" s="39"/>
      <c r="M3182" s="39"/>
    </row>
    <row r="3183" spans="1:13" ht="50.25" customHeight="1" x14ac:dyDescent="0.2">
      <c r="A3183" s="950"/>
      <c r="B3183" s="994"/>
      <c r="C3183" s="260" t="s">
        <v>2</v>
      </c>
      <c r="D3183" s="285">
        <v>0</v>
      </c>
      <c r="E3183" s="267">
        <v>0</v>
      </c>
      <c r="F3183" s="257">
        <v>0</v>
      </c>
      <c r="G3183" s="939"/>
      <c r="H3183" s="285">
        <v>0</v>
      </c>
      <c r="I3183" s="939"/>
      <c r="J3183" s="39"/>
      <c r="K3183" s="39"/>
      <c r="L3183" s="39"/>
      <c r="M3183" s="39"/>
    </row>
    <row r="3184" spans="1:13" ht="51.75" customHeight="1" x14ac:dyDescent="0.2">
      <c r="A3184" s="950"/>
      <c r="B3184" s="994"/>
      <c r="C3184" s="260" t="s">
        <v>1224</v>
      </c>
      <c r="D3184" s="285">
        <v>3214.39</v>
      </c>
      <c r="E3184" s="285">
        <v>3214.39</v>
      </c>
      <c r="F3184" s="257">
        <f>E3184/D3184*100</f>
        <v>100</v>
      </c>
      <c r="G3184" s="939"/>
      <c r="H3184" s="285">
        <f>E3184</f>
        <v>3214.39</v>
      </c>
      <c r="I3184" s="939"/>
      <c r="J3184" s="39"/>
      <c r="K3184" s="39"/>
      <c r="L3184" s="39"/>
      <c r="M3184" s="39"/>
    </row>
    <row r="3185" spans="1:13" ht="42.75" customHeight="1" x14ac:dyDescent="0.2">
      <c r="A3185" s="950"/>
      <c r="B3185" s="995"/>
      <c r="C3185" s="260" t="s">
        <v>268</v>
      </c>
      <c r="D3185" s="285">
        <v>0</v>
      </c>
      <c r="E3185" s="267">
        <v>0</v>
      </c>
      <c r="F3185" s="257">
        <v>0</v>
      </c>
      <c r="G3185" s="940"/>
      <c r="H3185" s="285">
        <v>0</v>
      </c>
      <c r="I3185" s="940"/>
      <c r="J3185" s="39"/>
      <c r="K3185" s="39"/>
      <c r="L3185" s="39"/>
      <c r="M3185" s="39"/>
    </row>
    <row r="3186" spans="1:13" ht="15" customHeight="1" x14ac:dyDescent="0.2">
      <c r="A3186" s="950" t="s">
        <v>101</v>
      </c>
      <c r="B3186" s="993" t="s">
        <v>972</v>
      </c>
      <c r="C3186" s="256" t="s">
        <v>267</v>
      </c>
      <c r="D3186" s="285">
        <f>D3187+D3188+D3189+D3190</f>
        <v>2152.4</v>
      </c>
      <c r="E3186" s="267">
        <f>E3187+E3188+E3189+E3190</f>
        <v>2152.4</v>
      </c>
      <c r="F3186" s="257">
        <f>E3186/D3186*100</f>
        <v>100</v>
      </c>
      <c r="G3186" s="938" t="s">
        <v>1427</v>
      </c>
      <c r="H3186" s="285">
        <f>H3187+H3188+H3189+H3190</f>
        <v>2152.4</v>
      </c>
      <c r="I3186" s="938" t="s">
        <v>1282</v>
      </c>
      <c r="J3186" s="39"/>
      <c r="K3186" s="39"/>
      <c r="L3186" s="39"/>
      <c r="M3186" s="39"/>
    </row>
    <row r="3187" spans="1:13" ht="45" x14ac:dyDescent="0.2">
      <c r="A3187" s="950"/>
      <c r="B3187" s="994"/>
      <c r="C3187" s="682" t="s">
        <v>210</v>
      </c>
      <c r="D3187" s="285">
        <v>0</v>
      </c>
      <c r="E3187" s="267">
        <v>0</v>
      </c>
      <c r="F3187" s="257">
        <v>0</v>
      </c>
      <c r="G3187" s="939"/>
      <c r="H3187" s="285">
        <v>0</v>
      </c>
      <c r="I3187" s="939"/>
      <c r="J3187" s="39"/>
      <c r="K3187" s="39"/>
      <c r="L3187" s="39"/>
      <c r="M3187" s="39"/>
    </row>
    <row r="3188" spans="1:13" ht="45" x14ac:dyDescent="0.2">
      <c r="A3188" s="950"/>
      <c r="B3188" s="994"/>
      <c r="C3188" s="260" t="s">
        <v>2</v>
      </c>
      <c r="D3188" s="285">
        <v>0</v>
      </c>
      <c r="E3188" s="267">
        <v>0</v>
      </c>
      <c r="F3188" s="257">
        <v>0</v>
      </c>
      <c r="G3188" s="939"/>
      <c r="H3188" s="285">
        <v>0</v>
      </c>
      <c r="I3188" s="939"/>
      <c r="J3188" s="39"/>
      <c r="K3188" s="39"/>
      <c r="L3188" s="39"/>
      <c r="M3188" s="39"/>
    </row>
    <row r="3189" spans="1:13" ht="30" x14ac:dyDescent="0.2">
      <c r="A3189" s="950"/>
      <c r="B3189" s="994"/>
      <c r="C3189" s="260" t="s">
        <v>1224</v>
      </c>
      <c r="D3189" s="285">
        <v>2152.4</v>
      </c>
      <c r="E3189" s="285">
        <v>2152.4</v>
      </c>
      <c r="F3189" s="257">
        <f>E3189/D3189*100</f>
        <v>100</v>
      </c>
      <c r="G3189" s="939"/>
      <c r="H3189" s="285">
        <f>E3189</f>
        <v>2152.4</v>
      </c>
      <c r="I3189" s="939"/>
      <c r="J3189" s="39"/>
      <c r="K3189" s="39"/>
      <c r="L3189" s="39"/>
      <c r="M3189" s="39"/>
    </row>
    <row r="3190" spans="1:13" ht="30" x14ac:dyDescent="0.2">
      <c r="A3190" s="950"/>
      <c r="B3190" s="995"/>
      <c r="C3190" s="260" t="s">
        <v>268</v>
      </c>
      <c r="D3190" s="285">
        <v>0</v>
      </c>
      <c r="E3190" s="267">
        <v>0</v>
      </c>
      <c r="F3190" s="257">
        <v>0</v>
      </c>
      <c r="G3190" s="940"/>
      <c r="H3190" s="285">
        <v>0</v>
      </c>
      <c r="I3190" s="940"/>
      <c r="J3190" s="39"/>
      <c r="K3190" s="39"/>
      <c r="L3190" s="39"/>
      <c r="M3190" s="39"/>
    </row>
    <row r="3191" spans="1:13" ht="30" customHeight="1" x14ac:dyDescent="0.2">
      <c r="A3191" s="1037" t="s">
        <v>746</v>
      </c>
      <c r="B3191" s="1038"/>
      <c r="C3191" s="1038"/>
      <c r="D3191" s="1038"/>
      <c r="E3191" s="1038"/>
      <c r="F3191" s="1038"/>
      <c r="G3191" s="1038"/>
      <c r="H3191" s="1038"/>
      <c r="I3191" s="1039"/>
      <c r="J3191" s="551"/>
      <c r="K3191" s="39"/>
      <c r="L3191" s="39"/>
      <c r="M3191" s="39"/>
    </row>
    <row r="3192" spans="1:13" x14ac:dyDescent="0.2">
      <c r="A3192" s="1245"/>
      <c r="B3192" s="1012" t="s">
        <v>19</v>
      </c>
      <c r="C3192" s="202" t="s">
        <v>267</v>
      </c>
      <c r="D3192" s="10">
        <f>SUM(D3193:D3194)</f>
        <v>24451.1</v>
      </c>
      <c r="E3192" s="10">
        <f>SUM(E3193:E3194)</f>
        <v>23729.61</v>
      </c>
      <c r="F3192" s="102">
        <f>E3192/D3192*100</f>
        <v>97.04925340782215</v>
      </c>
      <c r="G3192" s="687"/>
      <c r="H3192" s="10">
        <f>SUM(H3193:H3194)</f>
        <v>23729.61</v>
      </c>
      <c r="I3192" s="204"/>
      <c r="J3192" s="39"/>
      <c r="K3192" s="39"/>
      <c r="L3192" s="39"/>
      <c r="M3192" s="39"/>
    </row>
    <row r="3193" spans="1:13" ht="68.25" customHeight="1" x14ac:dyDescent="0.2">
      <c r="A3193" s="1246"/>
      <c r="B3193" s="1013"/>
      <c r="C3193" s="203" t="s">
        <v>601</v>
      </c>
      <c r="D3193" s="10">
        <f>D3197</f>
        <v>24451.1</v>
      </c>
      <c r="E3193" s="10">
        <f>E3197</f>
        <v>23729.61</v>
      </c>
      <c r="F3193" s="102">
        <f>E3193/D3193*100</f>
        <v>97.04925340782215</v>
      </c>
      <c r="G3193" s="687"/>
      <c r="H3193" s="205">
        <f>H3197</f>
        <v>23729.61</v>
      </c>
      <c r="I3193" s="204"/>
      <c r="J3193" s="39"/>
      <c r="K3193" s="39"/>
      <c r="L3193" s="39"/>
      <c r="M3193" s="39"/>
    </row>
    <row r="3194" spans="1:13" ht="40.5" customHeight="1" x14ac:dyDescent="0.2">
      <c r="A3194" s="1247"/>
      <c r="B3194" s="1014"/>
      <c r="C3194" s="203" t="s">
        <v>268</v>
      </c>
      <c r="D3194" s="10">
        <f>D3198</f>
        <v>0</v>
      </c>
      <c r="E3194" s="10">
        <f>E3198</f>
        <v>0</v>
      </c>
      <c r="F3194" s="102">
        <v>0</v>
      </c>
      <c r="G3194" s="687"/>
      <c r="H3194" s="205">
        <f>H3198</f>
        <v>0</v>
      </c>
      <c r="I3194" s="204"/>
      <c r="J3194" s="39"/>
      <c r="K3194" s="39"/>
      <c r="L3194" s="39"/>
      <c r="M3194" s="39"/>
    </row>
    <row r="3195" spans="1:13" ht="33.75" customHeight="1" x14ac:dyDescent="0.2">
      <c r="A3195" s="999" t="s">
        <v>1011</v>
      </c>
      <c r="B3195" s="1000"/>
      <c r="C3195" s="1000"/>
      <c r="D3195" s="1000"/>
      <c r="E3195" s="1000"/>
      <c r="F3195" s="1000"/>
      <c r="G3195" s="1000"/>
      <c r="H3195" s="1000"/>
      <c r="I3195" s="1001"/>
      <c r="J3195" s="39"/>
      <c r="K3195" s="39"/>
      <c r="L3195" s="39"/>
      <c r="M3195" s="39"/>
    </row>
    <row r="3196" spans="1:13" ht="26.25" customHeight="1" x14ac:dyDescent="0.25">
      <c r="A3196" s="1009"/>
      <c r="B3196" s="976" t="s">
        <v>54</v>
      </c>
      <c r="C3196" s="500" t="s">
        <v>267</v>
      </c>
      <c r="D3196" s="501">
        <f>SUM(D3197:D3198)</f>
        <v>24451.1</v>
      </c>
      <c r="E3196" s="501">
        <f>E3197</f>
        <v>23729.61</v>
      </c>
      <c r="F3196" s="522">
        <f>E3196/D3196*100</f>
        <v>97.04925340782215</v>
      </c>
      <c r="G3196" s="502"/>
      <c r="H3196" s="503">
        <f>H3197+H3198</f>
        <v>23729.61</v>
      </c>
      <c r="I3196" s="504"/>
      <c r="J3196" s="39"/>
      <c r="K3196" s="39"/>
      <c r="L3196" s="39"/>
      <c r="M3196" s="39"/>
    </row>
    <row r="3197" spans="1:13" ht="50.25" customHeight="1" x14ac:dyDescent="0.25">
      <c r="A3197" s="1010"/>
      <c r="B3197" s="951"/>
      <c r="C3197" s="505" t="s">
        <v>1224</v>
      </c>
      <c r="D3197" s="501">
        <f>D3199+D3220+D3211</f>
        <v>24451.1</v>
      </c>
      <c r="E3197" s="501">
        <f>E3199+E3220</f>
        <v>23729.61</v>
      </c>
      <c r="F3197" s="522">
        <f>E3197/D3197*100</f>
        <v>97.04925340782215</v>
      </c>
      <c r="G3197" s="502"/>
      <c r="H3197" s="503">
        <f>H3199+H3220</f>
        <v>23729.61</v>
      </c>
      <c r="I3197" s="504"/>
      <c r="J3197" s="39"/>
      <c r="K3197" s="39"/>
      <c r="L3197" s="39"/>
      <c r="M3197" s="39"/>
    </row>
    <row r="3198" spans="1:13" ht="41.25" customHeight="1" x14ac:dyDescent="0.25">
      <c r="A3198" s="1011"/>
      <c r="B3198" s="951"/>
      <c r="C3198" s="505" t="s">
        <v>268</v>
      </c>
      <c r="D3198" s="501">
        <f>D3201</f>
        <v>0</v>
      </c>
      <c r="E3198" s="501">
        <f>E3201</f>
        <v>0</v>
      </c>
      <c r="F3198" s="522">
        <v>0</v>
      </c>
      <c r="G3198" s="502"/>
      <c r="H3198" s="503">
        <f>H3201</f>
        <v>0</v>
      </c>
      <c r="I3198" s="504"/>
      <c r="J3198" s="39"/>
      <c r="K3198" s="39"/>
      <c r="L3198" s="39"/>
      <c r="M3198" s="39"/>
    </row>
    <row r="3199" spans="1:13" ht="46.5" customHeight="1" x14ac:dyDescent="0.25">
      <c r="A3199" s="1009">
        <v>1</v>
      </c>
      <c r="B3199" s="976" t="s">
        <v>1003</v>
      </c>
      <c r="C3199" s="506" t="s">
        <v>267</v>
      </c>
      <c r="D3199" s="507">
        <f>SUM(D3200:D3201)</f>
        <v>22451.1</v>
      </c>
      <c r="E3199" s="507">
        <f>SUM(E3200:E3201)</f>
        <v>22404.61</v>
      </c>
      <c r="F3199" s="523">
        <f>E3199/D3199*100</f>
        <v>99.792927740734314</v>
      </c>
      <c r="G3199" s="502"/>
      <c r="H3199" s="507">
        <f>SUM(H3200:H3201)</f>
        <v>22404.61</v>
      </c>
      <c r="I3199" s="504"/>
      <c r="J3199" s="39"/>
      <c r="K3199" s="39"/>
      <c r="L3199" s="39"/>
      <c r="M3199" s="39"/>
    </row>
    <row r="3200" spans="1:13" ht="62.25" customHeight="1" x14ac:dyDescent="0.25">
      <c r="A3200" s="1010"/>
      <c r="B3200" s="976"/>
      <c r="C3200" s="508" t="s">
        <v>1224</v>
      </c>
      <c r="D3200" s="507">
        <f>D3203</f>
        <v>22451.1</v>
      </c>
      <c r="E3200" s="507">
        <f>E3203</f>
        <v>22404.61</v>
      </c>
      <c r="F3200" s="523">
        <f>E3200/D3200*100</f>
        <v>99.792927740734314</v>
      </c>
      <c r="G3200" s="502"/>
      <c r="H3200" s="507">
        <f>H3203</f>
        <v>22404.61</v>
      </c>
      <c r="I3200" s="479"/>
      <c r="J3200" s="39"/>
      <c r="K3200" s="39"/>
      <c r="L3200" s="39"/>
      <c r="M3200" s="39"/>
    </row>
    <row r="3201" spans="1:13" ht="92.25" customHeight="1" x14ac:dyDescent="0.25">
      <c r="A3201" s="1011"/>
      <c r="B3201" s="976"/>
      <c r="C3201" s="508" t="s">
        <v>268</v>
      </c>
      <c r="D3201" s="507">
        <f>D3204</f>
        <v>0</v>
      </c>
      <c r="E3201" s="507">
        <f>E3204</f>
        <v>0</v>
      </c>
      <c r="F3201" s="523">
        <v>0</v>
      </c>
      <c r="G3201" s="502"/>
      <c r="H3201" s="507">
        <f>H3204</f>
        <v>0</v>
      </c>
      <c r="I3201" s="504"/>
      <c r="J3201" s="39"/>
      <c r="K3201" s="39"/>
      <c r="L3201" s="39"/>
      <c r="M3201" s="39"/>
    </row>
    <row r="3202" spans="1:13" ht="26.25" customHeight="1" x14ac:dyDescent="0.25">
      <c r="A3202" s="1009" t="s">
        <v>11</v>
      </c>
      <c r="B3202" s="1180" t="s">
        <v>1004</v>
      </c>
      <c r="C3202" s="506" t="s">
        <v>267</v>
      </c>
      <c r="D3202" s="507">
        <f>D3203+D3204</f>
        <v>22451.1</v>
      </c>
      <c r="E3202" s="507">
        <f>E3203+E3204</f>
        <v>22404.61</v>
      </c>
      <c r="F3202" s="523">
        <f>E3202/D3202*100</f>
        <v>99.792927740734314</v>
      </c>
      <c r="G3202" s="502"/>
      <c r="H3202" s="507">
        <f>H3203+H3204</f>
        <v>22404.61</v>
      </c>
      <c r="I3202" s="504"/>
      <c r="J3202" s="39"/>
      <c r="K3202" s="39"/>
      <c r="L3202" s="39"/>
      <c r="M3202" s="39"/>
    </row>
    <row r="3203" spans="1:13" ht="51" customHeight="1" x14ac:dyDescent="0.25">
      <c r="A3203" s="1042"/>
      <c r="B3203" s="1429"/>
      <c r="C3203" s="508" t="s">
        <v>1224</v>
      </c>
      <c r="D3203" s="507">
        <f>D3206+D3209</f>
        <v>22451.1</v>
      </c>
      <c r="E3203" s="507">
        <f>E3206+E3209</f>
        <v>22404.61</v>
      </c>
      <c r="F3203" s="523">
        <f>E3203/D3203*100</f>
        <v>99.792927740734314</v>
      </c>
      <c r="G3203" s="502"/>
      <c r="H3203" s="507">
        <f>H3206+H3209</f>
        <v>22404.61</v>
      </c>
      <c r="I3203" s="504"/>
      <c r="J3203" s="39"/>
      <c r="K3203" s="39"/>
      <c r="L3203" s="39"/>
      <c r="M3203" s="39"/>
    </row>
    <row r="3204" spans="1:13" ht="31.5" customHeight="1" x14ac:dyDescent="0.25">
      <c r="A3204" s="1043"/>
      <c r="B3204" s="1430"/>
      <c r="C3204" s="508" t="s">
        <v>268</v>
      </c>
      <c r="D3204" s="507">
        <f>D3207+D3210</f>
        <v>0</v>
      </c>
      <c r="E3204" s="507">
        <f>E3207+E3210</f>
        <v>0</v>
      </c>
      <c r="F3204" s="523">
        <v>0</v>
      </c>
      <c r="G3204" s="502"/>
      <c r="H3204" s="507">
        <f>H3207+H3210</f>
        <v>0</v>
      </c>
      <c r="I3204" s="504"/>
      <c r="J3204" s="39"/>
      <c r="K3204" s="39"/>
      <c r="L3204" s="39"/>
      <c r="M3204" s="39"/>
    </row>
    <row r="3205" spans="1:13" ht="41.25" customHeight="1" x14ac:dyDescent="0.25">
      <c r="A3205" s="1009" t="s">
        <v>12</v>
      </c>
      <c r="B3205" s="951" t="s">
        <v>747</v>
      </c>
      <c r="C3205" s="506" t="s">
        <v>267</v>
      </c>
      <c r="D3205" s="507">
        <f>D3206</f>
        <v>21712.6</v>
      </c>
      <c r="E3205" s="507">
        <f>E3206</f>
        <v>21696.04</v>
      </c>
      <c r="F3205" s="523">
        <f>E3205/D3205*100</f>
        <v>99.923730921216261</v>
      </c>
      <c r="G3205" s="502"/>
      <c r="H3205" s="509">
        <f>E3205</f>
        <v>21696.04</v>
      </c>
      <c r="I3205" s="504"/>
      <c r="J3205" s="39"/>
      <c r="K3205" s="39"/>
      <c r="L3205" s="39"/>
      <c r="M3205" s="39"/>
    </row>
    <row r="3206" spans="1:13" ht="67.5" customHeight="1" x14ac:dyDescent="0.2">
      <c r="A3206" s="1042"/>
      <c r="B3206" s="951"/>
      <c r="C3206" s="508" t="s">
        <v>1224</v>
      </c>
      <c r="D3206" s="507">
        <v>21712.6</v>
      </c>
      <c r="E3206" s="507">
        <v>21696.04</v>
      </c>
      <c r="F3206" s="523">
        <f>E3206/D3206*100</f>
        <v>99.923730921216261</v>
      </c>
      <c r="G3206" s="258" t="s">
        <v>560</v>
      </c>
      <c r="H3206" s="509">
        <f>E3206</f>
        <v>21696.04</v>
      </c>
      <c r="I3206" s="673" t="s">
        <v>1211</v>
      </c>
      <c r="J3206" s="39"/>
      <c r="K3206" s="39"/>
      <c r="L3206" s="39"/>
      <c r="M3206" s="39"/>
    </row>
    <row r="3207" spans="1:13" ht="33.75" customHeight="1" x14ac:dyDescent="0.25">
      <c r="A3207" s="1043"/>
      <c r="B3207" s="951"/>
      <c r="C3207" s="508" t="s">
        <v>268</v>
      </c>
      <c r="D3207" s="507">
        <v>0</v>
      </c>
      <c r="E3207" s="507">
        <v>0</v>
      </c>
      <c r="F3207" s="523">
        <v>0</v>
      </c>
      <c r="G3207" s="687"/>
      <c r="H3207" s="509">
        <v>0</v>
      </c>
      <c r="I3207" s="504"/>
      <c r="J3207" s="39"/>
      <c r="K3207" s="39"/>
      <c r="L3207" s="39"/>
      <c r="M3207" s="39"/>
    </row>
    <row r="3208" spans="1:13" ht="27.75" customHeight="1" x14ac:dyDescent="0.25">
      <c r="A3208" s="1009" t="s">
        <v>100</v>
      </c>
      <c r="B3208" s="1044" t="s">
        <v>1005</v>
      </c>
      <c r="C3208" s="506" t="s">
        <v>267</v>
      </c>
      <c r="D3208" s="507">
        <f>D3209</f>
        <v>738.5</v>
      </c>
      <c r="E3208" s="507">
        <f>E3209</f>
        <v>708.57</v>
      </c>
      <c r="F3208" s="523">
        <f>E3208/D3208*100</f>
        <v>95.947190250507802</v>
      </c>
      <c r="G3208" s="687"/>
      <c r="H3208" s="509">
        <f t="shared" ref="H3208:H3217" si="336">E3208</f>
        <v>708.57</v>
      </c>
      <c r="I3208" s="504"/>
      <c r="J3208" s="39"/>
      <c r="K3208" s="39"/>
      <c r="L3208" s="39"/>
      <c r="M3208" s="39"/>
    </row>
    <row r="3209" spans="1:13" ht="48" customHeight="1" x14ac:dyDescent="0.2">
      <c r="A3209" s="1042"/>
      <c r="B3209" s="1044"/>
      <c r="C3209" s="508" t="s">
        <v>1224</v>
      </c>
      <c r="D3209" s="507">
        <v>738.5</v>
      </c>
      <c r="E3209" s="507">
        <v>708.57</v>
      </c>
      <c r="F3209" s="523">
        <f>E3209/D3209*100</f>
        <v>95.947190250507802</v>
      </c>
      <c r="G3209" s="660" t="s">
        <v>1719</v>
      </c>
      <c r="H3209" s="509">
        <f t="shared" si="336"/>
        <v>708.57</v>
      </c>
      <c r="I3209" s="673" t="s">
        <v>1470</v>
      </c>
      <c r="J3209" s="39"/>
      <c r="K3209" s="39"/>
      <c r="L3209" s="39"/>
      <c r="M3209" s="39"/>
    </row>
    <row r="3210" spans="1:13" ht="29.25" customHeight="1" x14ac:dyDescent="0.25">
      <c r="A3210" s="1043"/>
      <c r="B3210" s="1044"/>
      <c r="C3210" s="508" t="s">
        <v>268</v>
      </c>
      <c r="D3210" s="507">
        <v>0</v>
      </c>
      <c r="E3210" s="507">
        <v>0</v>
      </c>
      <c r="F3210" s="523">
        <v>0</v>
      </c>
      <c r="G3210" s="502"/>
      <c r="H3210" s="509">
        <f t="shared" si="336"/>
        <v>0</v>
      </c>
      <c r="I3210" s="504"/>
      <c r="J3210" s="39"/>
      <c r="K3210" s="39"/>
      <c r="L3210" s="39"/>
      <c r="M3210" s="39"/>
    </row>
    <row r="3211" spans="1:13" ht="28.5" customHeight="1" x14ac:dyDescent="0.25">
      <c r="A3211" s="878">
        <v>2</v>
      </c>
      <c r="B3211" s="1390" t="s">
        <v>1006</v>
      </c>
      <c r="C3211" s="506" t="s">
        <v>267</v>
      </c>
      <c r="D3211" s="510">
        <f>D3212</f>
        <v>500</v>
      </c>
      <c r="E3211" s="507">
        <f>E3212</f>
        <v>0</v>
      </c>
      <c r="F3211" s="523">
        <v>0</v>
      </c>
      <c r="G3211" s="502"/>
      <c r="H3211" s="509">
        <f t="shared" si="336"/>
        <v>0</v>
      </c>
      <c r="I3211" s="504"/>
      <c r="J3211" s="39"/>
      <c r="K3211" s="39"/>
      <c r="L3211" s="39"/>
      <c r="M3211" s="39"/>
    </row>
    <row r="3212" spans="1:13" ht="49.5" customHeight="1" x14ac:dyDescent="0.25">
      <c r="A3212" s="909"/>
      <c r="B3212" s="1123"/>
      <c r="C3212" s="508" t="s">
        <v>1224</v>
      </c>
      <c r="D3212" s="511">
        <v>500</v>
      </c>
      <c r="E3212" s="507">
        <f>E3217</f>
        <v>0</v>
      </c>
      <c r="F3212" s="523">
        <v>0</v>
      </c>
      <c r="G3212" s="502"/>
      <c r="H3212" s="509">
        <f t="shared" si="336"/>
        <v>0</v>
      </c>
      <c r="I3212" s="504"/>
      <c r="J3212" s="39"/>
      <c r="K3212" s="39"/>
      <c r="L3212" s="39"/>
      <c r="M3212" s="39"/>
    </row>
    <row r="3213" spans="1:13" ht="41.25" customHeight="1" x14ac:dyDescent="0.25">
      <c r="A3213" s="910"/>
      <c r="B3213" s="1408"/>
      <c r="C3213" s="512" t="s">
        <v>268</v>
      </c>
      <c r="D3213" s="507">
        <v>0</v>
      </c>
      <c r="E3213" s="513">
        <v>0</v>
      </c>
      <c r="F3213" s="523">
        <v>0</v>
      </c>
      <c r="G3213" s="502"/>
      <c r="H3213" s="509">
        <f t="shared" si="336"/>
        <v>0</v>
      </c>
      <c r="I3213" s="504"/>
      <c r="J3213" s="39"/>
      <c r="K3213" s="39"/>
      <c r="L3213" s="39"/>
      <c r="M3213" s="39"/>
    </row>
    <row r="3214" spans="1:13" ht="15" customHeight="1" x14ac:dyDescent="0.25">
      <c r="A3214" s="917" t="s">
        <v>349</v>
      </c>
      <c r="B3214" s="1235" t="s">
        <v>1007</v>
      </c>
      <c r="C3214" s="506" t="s">
        <v>267</v>
      </c>
      <c r="D3214" s="514">
        <v>500</v>
      </c>
      <c r="E3214" s="507">
        <f>E3220</f>
        <v>1325</v>
      </c>
      <c r="F3214" s="523">
        <v>0</v>
      </c>
      <c r="G3214" s="502"/>
      <c r="H3214" s="509">
        <f>E3214</f>
        <v>1325</v>
      </c>
      <c r="I3214" s="504"/>
      <c r="J3214" s="39"/>
      <c r="K3214" s="39"/>
      <c r="L3214" s="39"/>
      <c r="M3214" s="39"/>
    </row>
    <row r="3215" spans="1:13" ht="46.5" customHeight="1" x14ac:dyDescent="0.25">
      <c r="A3215" s="1233"/>
      <c r="B3215" s="1514"/>
      <c r="C3215" s="508" t="s">
        <v>1224</v>
      </c>
      <c r="D3215" s="511">
        <v>500</v>
      </c>
      <c r="E3215" s="507">
        <f>E3221</f>
        <v>1325</v>
      </c>
      <c r="F3215" s="523">
        <v>0</v>
      </c>
      <c r="G3215" s="502"/>
      <c r="H3215" s="509">
        <f>E3215</f>
        <v>1325</v>
      </c>
      <c r="I3215" s="504"/>
      <c r="J3215" s="39"/>
      <c r="K3215" s="39"/>
      <c r="L3215" s="39"/>
      <c r="M3215" s="39"/>
    </row>
    <row r="3216" spans="1:13" ht="73.5" customHeight="1" x14ac:dyDescent="0.25">
      <c r="A3216" s="1234"/>
      <c r="B3216" s="1515"/>
      <c r="C3216" s="512" t="s">
        <v>268</v>
      </c>
      <c r="D3216" s="507">
        <v>0</v>
      </c>
      <c r="E3216" s="513">
        <v>0</v>
      </c>
      <c r="F3216" s="523">
        <v>0</v>
      </c>
      <c r="G3216" s="502"/>
      <c r="H3216" s="509">
        <f>E3216</f>
        <v>0</v>
      </c>
      <c r="I3216" s="504"/>
      <c r="J3216" s="39"/>
      <c r="K3216" s="39"/>
      <c r="L3216" s="39"/>
      <c r="M3216" s="39"/>
    </row>
    <row r="3217" spans="1:13" ht="15" customHeight="1" x14ac:dyDescent="0.25">
      <c r="A3217" s="878" t="s">
        <v>360</v>
      </c>
      <c r="B3217" s="1411" t="s">
        <v>1008</v>
      </c>
      <c r="C3217" s="506" t="s">
        <v>267</v>
      </c>
      <c r="D3217" s="515">
        <f>D3218</f>
        <v>500</v>
      </c>
      <c r="E3217" s="507">
        <f>SUM(E3218:E3218)</f>
        <v>0</v>
      </c>
      <c r="F3217" s="523">
        <v>0</v>
      </c>
      <c r="G3217" s="502"/>
      <c r="H3217" s="509">
        <f t="shared" si="336"/>
        <v>0</v>
      </c>
      <c r="I3217" s="504"/>
      <c r="J3217" s="39"/>
      <c r="K3217" s="39"/>
      <c r="L3217" s="39"/>
      <c r="M3217" s="39"/>
    </row>
    <row r="3218" spans="1:13" ht="51.75" customHeight="1" x14ac:dyDescent="0.2">
      <c r="A3218" s="915"/>
      <c r="B3218" s="1416"/>
      <c r="C3218" s="508" t="s">
        <v>1224</v>
      </c>
      <c r="D3218" s="507">
        <v>500</v>
      </c>
      <c r="E3218" s="507">
        <v>0</v>
      </c>
      <c r="F3218" s="523">
        <v>0</v>
      </c>
      <c r="G3218" s="502"/>
      <c r="H3218" s="509">
        <f>E3218</f>
        <v>0</v>
      </c>
      <c r="I3218" s="516" t="s">
        <v>1720</v>
      </c>
      <c r="J3218" s="39"/>
      <c r="K3218" s="39"/>
      <c r="L3218" s="39"/>
      <c r="M3218" s="39"/>
    </row>
    <row r="3219" spans="1:13" ht="39" customHeight="1" x14ac:dyDescent="0.25">
      <c r="A3219" s="879"/>
      <c r="B3219" s="1417"/>
      <c r="C3219" s="512" t="s">
        <v>268</v>
      </c>
      <c r="D3219" s="507">
        <v>0</v>
      </c>
      <c r="E3219" s="513">
        <v>0</v>
      </c>
      <c r="F3219" s="523">
        <v>0</v>
      </c>
      <c r="G3219" s="502"/>
      <c r="H3219" s="509">
        <f>E3219</f>
        <v>0</v>
      </c>
      <c r="I3219" s="504"/>
      <c r="J3219" s="39"/>
      <c r="K3219" s="39"/>
      <c r="L3219" s="39"/>
      <c r="M3219" s="39"/>
    </row>
    <row r="3220" spans="1:13" ht="15" customHeight="1" x14ac:dyDescent="0.2">
      <c r="A3220" s="878">
        <v>3</v>
      </c>
      <c r="B3220" s="1390" t="s">
        <v>1009</v>
      </c>
      <c r="C3220" s="506" t="s">
        <v>267</v>
      </c>
      <c r="D3220" s="507">
        <f>D3221</f>
        <v>1500</v>
      </c>
      <c r="E3220" s="507">
        <f>E3221</f>
        <v>1325</v>
      </c>
      <c r="F3220" s="523">
        <f>E3220/D3220*100</f>
        <v>88.333333333333329</v>
      </c>
      <c r="G3220" s="507"/>
      <c r="H3220" s="507">
        <f>H3221</f>
        <v>1325</v>
      </c>
      <c r="I3220" s="673"/>
      <c r="J3220" s="39"/>
      <c r="K3220" s="39"/>
      <c r="L3220" s="39"/>
      <c r="M3220" s="39"/>
    </row>
    <row r="3221" spans="1:13" ht="52.5" customHeight="1" x14ac:dyDescent="0.25">
      <c r="A3221" s="909"/>
      <c r="B3221" s="1123"/>
      <c r="C3221" s="508" t="s">
        <v>1224</v>
      </c>
      <c r="D3221" s="507">
        <f>SUM(D3226,D3229)</f>
        <v>1500</v>
      </c>
      <c r="E3221" s="507">
        <f>E3226+E3229</f>
        <v>1325</v>
      </c>
      <c r="F3221" s="523">
        <f>E3221/D3221*100</f>
        <v>88.333333333333329</v>
      </c>
      <c r="G3221" s="507"/>
      <c r="H3221" s="507">
        <f>H3226+H3229</f>
        <v>1325</v>
      </c>
      <c r="I3221" s="504"/>
      <c r="J3221" s="39"/>
      <c r="K3221" s="39"/>
      <c r="L3221" s="39"/>
      <c r="M3221" s="39"/>
    </row>
    <row r="3222" spans="1:13" ht="30" customHeight="1" x14ac:dyDescent="0.25">
      <c r="A3222" s="910"/>
      <c r="B3222" s="1408"/>
      <c r="C3222" s="508" t="s">
        <v>268</v>
      </c>
      <c r="D3222" s="507">
        <v>0</v>
      </c>
      <c r="E3222" s="507">
        <v>0</v>
      </c>
      <c r="F3222" s="523">
        <v>0</v>
      </c>
      <c r="G3222" s="507"/>
      <c r="H3222" s="507">
        <v>0</v>
      </c>
      <c r="I3222" s="504"/>
      <c r="J3222" s="39"/>
      <c r="K3222" s="39"/>
      <c r="L3222" s="39"/>
      <c r="M3222" s="39"/>
    </row>
    <row r="3223" spans="1:13" ht="15" customHeight="1" x14ac:dyDescent="0.25">
      <c r="A3223" s="917" t="s">
        <v>468</v>
      </c>
      <c r="B3223" s="1411" t="s">
        <v>1010</v>
      </c>
      <c r="C3223" s="506" t="s">
        <v>267</v>
      </c>
      <c r="D3223" s="507">
        <v>1500</v>
      </c>
      <c r="E3223" s="507">
        <f>E3224</f>
        <v>0</v>
      </c>
      <c r="F3223" s="523">
        <f>E3223/D3223*100</f>
        <v>0</v>
      </c>
      <c r="G3223" s="507"/>
      <c r="H3223" s="507">
        <f>H3224</f>
        <v>0</v>
      </c>
      <c r="I3223" s="504"/>
      <c r="J3223" s="39"/>
      <c r="K3223" s="39"/>
      <c r="L3223" s="39"/>
      <c r="M3223" s="39"/>
    </row>
    <row r="3224" spans="1:13" ht="49.5" customHeight="1" x14ac:dyDescent="0.25">
      <c r="A3224" s="1409"/>
      <c r="B3224" s="1512"/>
      <c r="C3224" s="508" t="s">
        <v>1224</v>
      </c>
      <c r="D3224" s="507">
        <v>1500</v>
      </c>
      <c r="E3224" s="507">
        <f>E3229+E3232</f>
        <v>0</v>
      </c>
      <c r="F3224" s="523">
        <f>E3224/D3224*100</f>
        <v>0</v>
      </c>
      <c r="G3224" s="507"/>
      <c r="H3224" s="507">
        <f>H3229+H3232</f>
        <v>0</v>
      </c>
      <c r="I3224" s="504"/>
      <c r="J3224" s="39"/>
      <c r="K3224" s="39"/>
      <c r="L3224" s="39"/>
      <c r="M3224" s="39"/>
    </row>
    <row r="3225" spans="1:13" ht="30" customHeight="1" x14ac:dyDescent="0.25">
      <c r="A3225" s="1410"/>
      <c r="B3225" s="1513"/>
      <c r="C3225" s="508" t="s">
        <v>268</v>
      </c>
      <c r="D3225" s="507">
        <v>0</v>
      </c>
      <c r="E3225" s="507">
        <v>0</v>
      </c>
      <c r="F3225" s="523">
        <v>0</v>
      </c>
      <c r="G3225" s="507"/>
      <c r="H3225" s="507">
        <v>0</v>
      </c>
      <c r="I3225" s="504"/>
      <c r="J3225" s="39"/>
      <c r="K3225" s="39"/>
      <c r="L3225" s="39"/>
      <c r="M3225" s="39"/>
    </row>
    <row r="3226" spans="1:13" ht="21.75" customHeight="1" x14ac:dyDescent="0.25">
      <c r="A3226" s="1414" t="s">
        <v>698</v>
      </c>
      <c r="B3226" s="1418" t="s">
        <v>748</v>
      </c>
      <c r="C3226" s="506" t="s">
        <v>267</v>
      </c>
      <c r="D3226" s="507">
        <f>D3227</f>
        <v>1500</v>
      </c>
      <c r="E3226" s="507">
        <f>SUM(E3227:E3227)</f>
        <v>1325</v>
      </c>
      <c r="F3226" s="523">
        <f>E3226/D3226*100</f>
        <v>88.333333333333329</v>
      </c>
      <c r="G3226" s="507"/>
      <c r="H3226" s="507">
        <f>SUM(H3227:H3227)</f>
        <v>1325</v>
      </c>
      <c r="I3226" s="504"/>
      <c r="J3226" s="39"/>
      <c r="K3226" s="39"/>
      <c r="L3226" s="39"/>
      <c r="M3226" s="39"/>
    </row>
    <row r="3227" spans="1:13" ht="30" x14ac:dyDescent="0.2">
      <c r="A3227" s="1415"/>
      <c r="B3227" s="1391"/>
      <c r="C3227" s="508" t="s">
        <v>1224</v>
      </c>
      <c r="D3227" s="507">
        <v>1500</v>
      </c>
      <c r="E3227" s="507">
        <v>1325</v>
      </c>
      <c r="F3227" s="523">
        <f>E3227/D3227*100</f>
        <v>88.333333333333329</v>
      </c>
      <c r="G3227" s="661" t="s">
        <v>1719</v>
      </c>
      <c r="H3227" s="507">
        <v>1325</v>
      </c>
      <c r="I3227" s="673" t="s">
        <v>1470</v>
      </c>
      <c r="J3227" s="39"/>
      <c r="K3227" s="39"/>
      <c r="L3227" s="39"/>
      <c r="M3227" s="39"/>
    </row>
    <row r="3228" spans="1:13" ht="114" customHeight="1" x14ac:dyDescent="0.25">
      <c r="A3228" s="1415"/>
      <c r="B3228" s="1392"/>
      <c r="C3228" s="508" t="s">
        <v>268</v>
      </c>
      <c r="D3228" s="507">
        <v>0</v>
      </c>
      <c r="E3228" s="507">
        <v>0</v>
      </c>
      <c r="F3228" s="523">
        <v>0</v>
      </c>
      <c r="G3228" s="507"/>
      <c r="H3228" s="507">
        <v>0</v>
      </c>
      <c r="I3228" s="504"/>
      <c r="J3228" s="39"/>
      <c r="K3228" s="39"/>
      <c r="L3228" s="39"/>
      <c r="M3228" s="39"/>
    </row>
    <row r="3229" spans="1:13" ht="27.75" customHeight="1" x14ac:dyDescent="0.2">
      <c r="A3229" s="1239" t="s">
        <v>1020</v>
      </c>
      <c r="B3229" s="1240"/>
      <c r="C3229" s="1240"/>
      <c r="D3229" s="1240"/>
      <c r="E3229" s="1240"/>
      <c r="F3229" s="1240"/>
      <c r="G3229" s="1240"/>
      <c r="H3229" s="1240"/>
      <c r="I3229" s="1241"/>
      <c r="J3229" s="39"/>
      <c r="K3229" s="39"/>
      <c r="L3229" s="39"/>
      <c r="M3229" s="39"/>
    </row>
    <row r="3230" spans="1:13" ht="14.25" customHeight="1" x14ac:dyDescent="0.2">
      <c r="A3230" s="892"/>
      <c r="B3230" s="1506" t="s">
        <v>749</v>
      </c>
      <c r="C3230" s="36" t="s">
        <v>1</v>
      </c>
      <c r="D3230" s="795">
        <f t="shared" ref="D3230:E3234" si="337">D3236+D3267+D3293+D3324</f>
        <v>263630.59999999998</v>
      </c>
      <c r="E3230" s="795">
        <f t="shared" si="337"/>
        <v>140495.29999999999</v>
      </c>
      <c r="F3230" s="796">
        <f>E3230/D3230*100</f>
        <v>53.292485773654498</v>
      </c>
      <c r="G3230" s="797"/>
      <c r="H3230" s="795">
        <f>H3236+H3267+H3293+H3324</f>
        <v>140495.29999999999</v>
      </c>
      <c r="I3230" s="114"/>
      <c r="J3230" s="39"/>
      <c r="K3230" s="39"/>
      <c r="L3230" s="39"/>
      <c r="M3230" s="39"/>
    </row>
    <row r="3231" spans="1:13" ht="47.25" customHeight="1" x14ac:dyDescent="0.2">
      <c r="A3231" s="893"/>
      <c r="B3231" s="1506"/>
      <c r="C3231" s="36" t="s">
        <v>8</v>
      </c>
      <c r="D3231" s="795">
        <f t="shared" si="337"/>
        <v>0</v>
      </c>
      <c r="E3231" s="795">
        <f t="shared" si="337"/>
        <v>0</v>
      </c>
      <c r="F3231" s="796">
        <v>0</v>
      </c>
      <c r="G3231" s="797"/>
      <c r="H3231" s="795">
        <f>H3237+H3268+H3294+H3325</f>
        <v>0</v>
      </c>
      <c r="I3231" s="114"/>
      <c r="J3231" s="39"/>
      <c r="K3231" s="39"/>
      <c r="L3231" s="39"/>
      <c r="M3231" s="39"/>
    </row>
    <row r="3232" spans="1:13" ht="60.75" customHeight="1" x14ac:dyDescent="0.2">
      <c r="A3232" s="893"/>
      <c r="B3232" s="1506"/>
      <c r="C3232" s="36" t="s">
        <v>2</v>
      </c>
      <c r="D3232" s="795">
        <f t="shared" si="337"/>
        <v>64420.7</v>
      </c>
      <c r="E3232" s="795">
        <f t="shared" si="337"/>
        <v>0</v>
      </c>
      <c r="F3232" s="796">
        <f t="shared" ref="F3232:F3234" si="338">E3232/D3232*100</f>
        <v>0</v>
      </c>
      <c r="G3232" s="797"/>
      <c r="H3232" s="795">
        <f>H3238+H3269+H3295+H3326</f>
        <v>0</v>
      </c>
      <c r="I3232" s="114"/>
      <c r="J3232" s="39"/>
      <c r="K3232" s="39"/>
      <c r="L3232" s="39"/>
      <c r="M3232" s="39"/>
    </row>
    <row r="3233" spans="1:13" ht="67.5" customHeight="1" x14ac:dyDescent="0.2">
      <c r="A3233" s="893"/>
      <c r="B3233" s="1506"/>
      <c r="C3233" s="36" t="s">
        <v>298</v>
      </c>
      <c r="D3233" s="795">
        <f t="shared" si="337"/>
        <v>131080.9</v>
      </c>
      <c r="E3233" s="795">
        <f t="shared" si="337"/>
        <v>74201.3</v>
      </c>
      <c r="F3233" s="796">
        <f t="shared" si="338"/>
        <v>56.607255519301447</v>
      </c>
      <c r="G3233" s="797"/>
      <c r="H3233" s="795">
        <f>H3239+H3270+H3296+H3327</f>
        <v>74201.3</v>
      </c>
      <c r="I3233" s="114"/>
      <c r="J3233" s="39"/>
      <c r="K3233" s="39"/>
      <c r="L3233" s="39"/>
      <c r="M3233" s="39"/>
    </row>
    <row r="3234" spans="1:13" ht="28.5" x14ac:dyDescent="0.2">
      <c r="A3234" s="894"/>
      <c r="B3234" s="1506"/>
      <c r="C3234" s="36" t="s">
        <v>750</v>
      </c>
      <c r="D3234" s="795">
        <f t="shared" si="337"/>
        <v>68129</v>
      </c>
      <c r="E3234" s="795">
        <f t="shared" si="337"/>
        <v>66294</v>
      </c>
      <c r="F3234" s="796">
        <f t="shared" si="338"/>
        <v>97.306580164100453</v>
      </c>
      <c r="G3234" s="797"/>
      <c r="H3234" s="795">
        <f>H3240+H3271+H3297+H3328</f>
        <v>66294</v>
      </c>
      <c r="I3234" s="114"/>
      <c r="J3234" s="39"/>
      <c r="K3234" s="39"/>
      <c r="L3234" s="39"/>
      <c r="M3234" s="39"/>
    </row>
    <row r="3235" spans="1:13" ht="27.75" customHeight="1" x14ac:dyDescent="0.2">
      <c r="A3235" s="889" t="s">
        <v>1021</v>
      </c>
      <c r="B3235" s="890"/>
      <c r="C3235" s="890"/>
      <c r="D3235" s="890"/>
      <c r="E3235" s="890"/>
      <c r="F3235" s="890"/>
      <c r="G3235" s="890"/>
      <c r="H3235" s="890"/>
      <c r="I3235" s="891"/>
      <c r="J3235" s="39"/>
      <c r="K3235" s="39"/>
      <c r="L3235" s="39"/>
      <c r="M3235" s="39"/>
    </row>
    <row r="3236" spans="1:13" ht="14.25" customHeight="1" x14ac:dyDescent="0.2">
      <c r="A3236" s="971"/>
      <c r="B3236" s="1506" t="s">
        <v>751</v>
      </c>
      <c r="C3236" s="36" t="s">
        <v>1</v>
      </c>
      <c r="D3236" s="795">
        <f>SUM(D3237:D3240)</f>
        <v>17200</v>
      </c>
      <c r="E3236" s="795">
        <f>E3240</f>
        <v>14200</v>
      </c>
      <c r="F3236" s="796">
        <f>E3236/D3236*100</f>
        <v>82.558139534883722</v>
      </c>
      <c r="G3236" s="797"/>
      <c r="H3236" s="795">
        <f>H3240</f>
        <v>14200</v>
      </c>
      <c r="I3236" s="798"/>
      <c r="J3236" s="39"/>
      <c r="K3236" s="39"/>
      <c r="L3236" s="39"/>
      <c r="M3236" s="39"/>
    </row>
    <row r="3237" spans="1:13" ht="50.25" customHeight="1" x14ac:dyDescent="0.2">
      <c r="A3237" s="971"/>
      <c r="B3237" s="1506"/>
      <c r="C3237" s="36" t="s">
        <v>8</v>
      </c>
      <c r="D3237" s="795">
        <f>D3242</f>
        <v>0</v>
      </c>
      <c r="E3237" s="795">
        <f t="shared" ref="E3237:H3239" si="339">E3241</f>
        <v>0</v>
      </c>
      <c r="F3237" s="796">
        <v>0</v>
      </c>
      <c r="G3237" s="797"/>
      <c r="H3237" s="795">
        <f t="shared" si="339"/>
        <v>0</v>
      </c>
      <c r="I3237" s="798"/>
      <c r="J3237" s="39"/>
      <c r="K3237" s="39"/>
      <c r="L3237" s="39"/>
      <c r="M3237" s="39"/>
    </row>
    <row r="3238" spans="1:13" ht="57" x14ac:dyDescent="0.2">
      <c r="A3238" s="971"/>
      <c r="B3238" s="1506"/>
      <c r="C3238" s="36" t="s">
        <v>2</v>
      </c>
      <c r="D3238" s="795">
        <f>D3243</f>
        <v>0</v>
      </c>
      <c r="E3238" s="795">
        <f t="shared" si="339"/>
        <v>0</v>
      </c>
      <c r="F3238" s="796">
        <v>0</v>
      </c>
      <c r="G3238" s="797"/>
      <c r="H3238" s="795">
        <f t="shared" si="339"/>
        <v>0</v>
      </c>
      <c r="I3238" s="798"/>
      <c r="J3238" s="39"/>
      <c r="K3238" s="39"/>
      <c r="L3238" s="39"/>
      <c r="M3238" s="39"/>
    </row>
    <row r="3239" spans="1:13" ht="67.5" customHeight="1" x14ac:dyDescent="0.2">
      <c r="A3239" s="971"/>
      <c r="B3239" s="1506"/>
      <c r="C3239" s="36" t="s">
        <v>298</v>
      </c>
      <c r="D3239" s="795">
        <f>D3244</f>
        <v>1200</v>
      </c>
      <c r="E3239" s="795">
        <f t="shared" si="339"/>
        <v>0</v>
      </c>
      <c r="F3239" s="796">
        <f t="shared" ref="F3239:F3240" si="340">E3239/D3239*100</f>
        <v>0</v>
      </c>
      <c r="G3239" s="797"/>
      <c r="H3239" s="795">
        <f t="shared" si="339"/>
        <v>0</v>
      </c>
      <c r="I3239" s="798"/>
      <c r="J3239" s="39"/>
      <c r="K3239" s="39"/>
      <c r="L3239" s="39"/>
      <c r="M3239" s="39"/>
    </row>
    <row r="3240" spans="1:13" ht="28.5" x14ac:dyDescent="0.2">
      <c r="A3240" s="971"/>
      <c r="B3240" s="1506"/>
      <c r="C3240" s="36" t="s">
        <v>750</v>
      </c>
      <c r="D3240" s="795">
        <f>D3245</f>
        <v>16000</v>
      </c>
      <c r="E3240" s="795">
        <f>E3246</f>
        <v>14200</v>
      </c>
      <c r="F3240" s="796">
        <f t="shared" si="340"/>
        <v>88.75</v>
      </c>
      <c r="G3240" s="797"/>
      <c r="H3240" s="795">
        <f>H3246</f>
        <v>14200</v>
      </c>
      <c r="I3240" s="798"/>
      <c r="J3240" s="39"/>
      <c r="K3240" s="39"/>
      <c r="L3240" s="39"/>
      <c r="M3240" s="39"/>
    </row>
    <row r="3241" spans="1:13" ht="15" customHeight="1" x14ac:dyDescent="0.2">
      <c r="A3241" s="971" t="s">
        <v>10</v>
      </c>
      <c r="B3241" s="1506" t="s">
        <v>752</v>
      </c>
      <c r="C3241" s="63" t="s">
        <v>1</v>
      </c>
      <c r="D3241" s="791">
        <f>SUM(D3242:D3245)</f>
        <v>17200</v>
      </c>
      <c r="E3241" s="791">
        <f>E3247</f>
        <v>0</v>
      </c>
      <c r="F3241" s="799">
        <f>E3241/D3241*100</f>
        <v>0</v>
      </c>
      <c r="G3241" s="800"/>
      <c r="H3241" s="791">
        <f>H3247</f>
        <v>0</v>
      </c>
      <c r="I3241" s="798"/>
      <c r="J3241" s="39"/>
      <c r="K3241" s="39"/>
      <c r="L3241" s="39"/>
      <c r="M3241" s="39"/>
    </row>
    <row r="3242" spans="1:13" ht="45" x14ac:dyDescent="0.2">
      <c r="A3242" s="971"/>
      <c r="B3242" s="1506"/>
      <c r="C3242" s="63" t="s">
        <v>8</v>
      </c>
      <c r="D3242" s="791">
        <f>D3247</f>
        <v>0</v>
      </c>
      <c r="E3242" s="791">
        <f>E3248</f>
        <v>0</v>
      </c>
      <c r="F3242" s="799">
        <v>0</v>
      </c>
      <c r="G3242" s="800"/>
      <c r="H3242" s="791">
        <f>H3248</f>
        <v>0</v>
      </c>
      <c r="I3242" s="798"/>
      <c r="J3242" s="39"/>
      <c r="K3242" s="39"/>
      <c r="L3242" s="39"/>
      <c r="M3242" s="39"/>
    </row>
    <row r="3243" spans="1:13" ht="60" customHeight="1" x14ac:dyDescent="0.2">
      <c r="A3243" s="971"/>
      <c r="B3243" s="1506"/>
      <c r="C3243" s="63" t="s">
        <v>2</v>
      </c>
      <c r="D3243" s="791">
        <f>D3248</f>
        <v>0</v>
      </c>
      <c r="E3243" s="791">
        <f>E3249</f>
        <v>0</v>
      </c>
      <c r="F3243" s="799">
        <v>0</v>
      </c>
      <c r="G3243" s="800"/>
      <c r="H3243" s="791">
        <f>H3249</f>
        <v>0</v>
      </c>
      <c r="I3243" s="798"/>
      <c r="J3243" s="39"/>
      <c r="K3243" s="39"/>
      <c r="L3243" s="39"/>
      <c r="M3243" s="39"/>
    </row>
    <row r="3244" spans="1:13" ht="60" customHeight="1" x14ac:dyDescent="0.2">
      <c r="A3244" s="971"/>
      <c r="B3244" s="1506"/>
      <c r="C3244" s="63" t="s">
        <v>298</v>
      </c>
      <c r="D3244" s="791">
        <f>D3249</f>
        <v>1200</v>
      </c>
      <c r="E3244" s="791">
        <f>E3249</f>
        <v>0</v>
      </c>
      <c r="F3244" s="799">
        <f t="shared" ref="F3244:F3265" si="341">E3244/D3244*100</f>
        <v>0</v>
      </c>
      <c r="G3244" s="800"/>
      <c r="H3244" s="791">
        <f>H3249</f>
        <v>0</v>
      </c>
      <c r="I3244" s="798"/>
      <c r="J3244" s="39"/>
      <c r="K3244" s="39"/>
      <c r="L3244" s="39"/>
      <c r="M3244" s="39"/>
    </row>
    <row r="3245" spans="1:13" ht="18" customHeight="1" x14ac:dyDescent="0.2">
      <c r="A3245" s="971"/>
      <c r="B3245" s="1506"/>
      <c r="C3245" s="63" t="s">
        <v>750</v>
      </c>
      <c r="D3245" s="791">
        <f>D3250</f>
        <v>16000</v>
      </c>
      <c r="E3245" s="791">
        <v>14000</v>
      </c>
      <c r="F3245" s="799">
        <f t="shared" si="341"/>
        <v>87.5</v>
      </c>
      <c r="G3245" s="800"/>
      <c r="H3245" s="791">
        <v>14000</v>
      </c>
      <c r="I3245" s="798"/>
      <c r="J3245" s="39"/>
      <c r="K3245" s="39"/>
      <c r="L3245" s="39"/>
      <c r="M3245" s="39"/>
    </row>
    <row r="3246" spans="1:13" ht="15" customHeight="1" x14ac:dyDescent="0.2">
      <c r="A3246" s="971" t="s">
        <v>11</v>
      </c>
      <c r="B3246" s="1510" t="s">
        <v>753</v>
      </c>
      <c r="C3246" s="63" t="s">
        <v>1</v>
      </c>
      <c r="D3246" s="791">
        <f>SUM(D3247:D3250)</f>
        <v>17200</v>
      </c>
      <c r="E3246" s="791">
        <f>SUM(E3247:E3250)</f>
        <v>14200</v>
      </c>
      <c r="F3246" s="799">
        <f t="shared" si="341"/>
        <v>82.558139534883722</v>
      </c>
      <c r="G3246" s="800"/>
      <c r="H3246" s="791">
        <f>SUM(H3247:H3250)</f>
        <v>14200</v>
      </c>
      <c r="I3246" s="801"/>
      <c r="J3246" s="39"/>
      <c r="K3246" s="39"/>
      <c r="L3246" s="39"/>
      <c r="M3246" s="39"/>
    </row>
    <row r="3247" spans="1:13" ht="45" x14ac:dyDescent="0.2">
      <c r="A3247" s="971"/>
      <c r="B3247" s="1510"/>
      <c r="C3247" s="63" t="s">
        <v>8</v>
      </c>
      <c r="D3247" s="791">
        <f>D3257+D3262</f>
        <v>0</v>
      </c>
      <c r="E3247" s="791">
        <f>E3257+E3262</f>
        <v>0</v>
      </c>
      <c r="F3247" s="799">
        <v>0</v>
      </c>
      <c r="G3247" s="800"/>
      <c r="H3247" s="791">
        <f>H3257+H3262</f>
        <v>0</v>
      </c>
      <c r="I3247" s="801"/>
      <c r="J3247" s="39"/>
      <c r="K3247" s="39"/>
      <c r="L3247" s="39"/>
      <c r="M3247" s="39"/>
    </row>
    <row r="3248" spans="1:13" ht="45" x14ac:dyDescent="0.2">
      <c r="A3248" s="971"/>
      <c r="B3248" s="1510"/>
      <c r="C3248" s="63" t="s">
        <v>2</v>
      </c>
      <c r="D3248" s="791">
        <f t="shared" ref="D3248:E3250" si="342">D3258+D3263</f>
        <v>0</v>
      </c>
      <c r="E3248" s="791">
        <f t="shared" si="342"/>
        <v>0</v>
      </c>
      <c r="F3248" s="799">
        <v>0</v>
      </c>
      <c r="G3248" s="800"/>
      <c r="H3248" s="791">
        <f>H3258+H3263</f>
        <v>0</v>
      </c>
      <c r="I3248" s="801"/>
      <c r="J3248" s="39"/>
      <c r="K3248" s="39"/>
      <c r="L3248" s="39"/>
      <c r="M3248" s="39"/>
    </row>
    <row r="3249" spans="1:13" ht="45" x14ac:dyDescent="0.2">
      <c r="A3249" s="971"/>
      <c r="B3249" s="1510"/>
      <c r="C3249" s="63" t="s">
        <v>298</v>
      </c>
      <c r="D3249" s="791">
        <v>1200</v>
      </c>
      <c r="E3249" s="791">
        <f t="shared" si="342"/>
        <v>0</v>
      </c>
      <c r="F3249" s="799">
        <f t="shared" si="341"/>
        <v>0</v>
      </c>
      <c r="G3249" s="800"/>
      <c r="H3249" s="791">
        <f>H3259+H3264</f>
        <v>0</v>
      </c>
      <c r="I3249" s="801"/>
      <c r="J3249" s="39"/>
      <c r="K3249" s="39"/>
      <c r="L3249" s="39"/>
      <c r="M3249" s="39"/>
    </row>
    <row r="3250" spans="1:13" x14ac:dyDescent="0.2">
      <c r="A3250" s="971"/>
      <c r="B3250" s="1510"/>
      <c r="C3250" s="63" t="s">
        <v>750</v>
      </c>
      <c r="D3250" s="791">
        <f t="shared" si="342"/>
        <v>16000</v>
      </c>
      <c r="E3250" s="791">
        <f t="shared" si="342"/>
        <v>14200</v>
      </c>
      <c r="F3250" s="799">
        <f t="shared" si="341"/>
        <v>88.75</v>
      </c>
      <c r="G3250" s="800"/>
      <c r="H3250" s="791">
        <f>H3260+H3265</f>
        <v>14200</v>
      </c>
      <c r="I3250" s="801"/>
      <c r="J3250" s="39"/>
      <c r="K3250" s="39"/>
      <c r="L3250" s="39"/>
      <c r="M3250" s="39"/>
    </row>
    <row r="3251" spans="1:13" ht="15" customHeight="1" x14ac:dyDescent="0.2">
      <c r="A3251" s="972" t="s">
        <v>12</v>
      </c>
      <c r="B3251" s="1503" t="s">
        <v>1013</v>
      </c>
      <c r="C3251" s="35" t="s">
        <v>1</v>
      </c>
      <c r="D3251" s="791">
        <f>SUM(D3252:D3255)</f>
        <v>0</v>
      </c>
      <c r="E3251" s="791">
        <f>SUM(E3252:E3255)</f>
        <v>0</v>
      </c>
      <c r="F3251" s="799">
        <v>0</v>
      </c>
      <c r="G3251" s="1511"/>
      <c r="H3251" s="791">
        <f>SUM(H3252:H3255)</f>
        <v>0</v>
      </c>
      <c r="I3251" s="1505"/>
      <c r="J3251" s="39"/>
      <c r="K3251" s="39"/>
      <c r="L3251" s="39"/>
      <c r="M3251" s="39"/>
    </row>
    <row r="3252" spans="1:13" ht="45" x14ac:dyDescent="0.2">
      <c r="A3252" s="971"/>
      <c r="B3252" s="1503"/>
      <c r="C3252" s="35" t="s">
        <v>8</v>
      </c>
      <c r="D3252" s="791">
        <v>0</v>
      </c>
      <c r="E3252" s="791">
        <v>0</v>
      </c>
      <c r="F3252" s="799">
        <v>0</v>
      </c>
      <c r="G3252" s="1511"/>
      <c r="H3252" s="791">
        <v>0</v>
      </c>
      <c r="I3252" s="1505"/>
      <c r="J3252" s="39"/>
      <c r="K3252" s="39"/>
      <c r="L3252" s="39"/>
      <c r="M3252" s="39"/>
    </row>
    <row r="3253" spans="1:13" ht="45" x14ac:dyDescent="0.2">
      <c r="A3253" s="971"/>
      <c r="B3253" s="1503"/>
      <c r="C3253" s="35" t="s">
        <v>2</v>
      </c>
      <c r="D3253" s="791">
        <v>0</v>
      </c>
      <c r="E3253" s="791">
        <v>0</v>
      </c>
      <c r="F3253" s="799">
        <v>0</v>
      </c>
      <c r="G3253" s="1511"/>
      <c r="H3253" s="791">
        <v>0</v>
      </c>
      <c r="I3253" s="1505"/>
      <c r="J3253" s="39"/>
      <c r="K3253" s="39"/>
      <c r="L3253" s="39"/>
      <c r="M3253" s="39"/>
    </row>
    <row r="3254" spans="1:13" ht="45" x14ac:dyDescent="0.2">
      <c r="A3254" s="971"/>
      <c r="B3254" s="1503"/>
      <c r="C3254" s="35" t="s">
        <v>298</v>
      </c>
      <c r="D3254" s="791">
        <v>0</v>
      </c>
      <c r="E3254" s="791">
        <v>0</v>
      </c>
      <c r="F3254" s="799">
        <v>0</v>
      </c>
      <c r="G3254" s="1511"/>
      <c r="H3254" s="791">
        <v>0</v>
      </c>
      <c r="I3254" s="1505"/>
      <c r="J3254" s="39"/>
      <c r="K3254" s="39"/>
      <c r="L3254" s="39"/>
      <c r="M3254" s="39"/>
    </row>
    <row r="3255" spans="1:13" x14ac:dyDescent="0.2">
      <c r="A3255" s="971"/>
      <c r="B3255" s="1503"/>
      <c r="C3255" s="35" t="s">
        <v>750</v>
      </c>
      <c r="D3255" s="791">
        <v>0</v>
      </c>
      <c r="E3255" s="791">
        <v>0</v>
      </c>
      <c r="F3255" s="799">
        <v>0</v>
      </c>
      <c r="G3255" s="1511"/>
      <c r="H3255" s="791">
        <v>0</v>
      </c>
      <c r="I3255" s="1505"/>
      <c r="J3255" s="39"/>
      <c r="K3255" s="39"/>
      <c r="L3255" s="39"/>
      <c r="M3255" s="39"/>
    </row>
    <row r="3256" spans="1:13" ht="15" customHeight="1" x14ac:dyDescent="0.2">
      <c r="A3256" s="972" t="s">
        <v>100</v>
      </c>
      <c r="B3256" s="1503" t="s">
        <v>754</v>
      </c>
      <c r="C3256" s="35" t="s">
        <v>1</v>
      </c>
      <c r="D3256" s="791">
        <f>SUM(D3257:D3260)</f>
        <v>6000</v>
      </c>
      <c r="E3256" s="791">
        <f>SUM(E3257:E3260)</f>
        <v>5200</v>
      </c>
      <c r="F3256" s="799">
        <f t="shared" si="341"/>
        <v>86.666666666666671</v>
      </c>
      <c r="G3256" s="1511" t="s">
        <v>1379</v>
      </c>
      <c r="H3256" s="791">
        <f>SUM(H3257:H3260)</f>
        <v>5200</v>
      </c>
      <c r="I3256" s="1505" t="s">
        <v>264</v>
      </c>
      <c r="J3256" s="39"/>
      <c r="K3256" s="39"/>
      <c r="L3256" s="39"/>
      <c r="M3256" s="39"/>
    </row>
    <row r="3257" spans="1:13" ht="45" x14ac:dyDescent="0.2">
      <c r="A3257" s="971"/>
      <c r="B3257" s="1503"/>
      <c r="C3257" s="35" t="s">
        <v>8</v>
      </c>
      <c r="D3257" s="791">
        <v>0</v>
      </c>
      <c r="E3257" s="791">
        <v>0</v>
      </c>
      <c r="F3257" s="799">
        <v>0</v>
      </c>
      <c r="G3257" s="1511"/>
      <c r="H3257" s="791">
        <v>0</v>
      </c>
      <c r="I3257" s="1505"/>
      <c r="J3257" s="39"/>
      <c r="K3257" s="39"/>
      <c r="L3257" s="39"/>
      <c r="M3257" s="39"/>
    </row>
    <row r="3258" spans="1:13" ht="45" x14ac:dyDescent="0.2">
      <c r="A3258" s="971"/>
      <c r="B3258" s="1503"/>
      <c r="C3258" s="35" t="s">
        <v>2</v>
      </c>
      <c r="D3258" s="791">
        <v>0</v>
      </c>
      <c r="E3258" s="791">
        <v>0</v>
      </c>
      <c r="F3258" s="799">
        <v>0</v>
      </c>
      <c r="G3258" s="1511"/>
      <c r="H3258" s="791">
        <v>0</v>
      </c>
      <c r="I3258" s="1505"/>
      <c r="J3258" s="39"/>
      <c r="K3258" s="39"/>
      <c r="L3258" s="39"/>
      <c r="M3258" s="39"/>
    </row>
    <row r="3259" spans="1:13" ht="45" x14ac:dyDescent="0.2">
      <c r="A3259" s="971"/>
      <c r="B3259" s="1503"/>
      <c r="C3259" s="35" t="s">
        <v>298</v>
      </c>
      <c r="D3259" s="791">
        <v>0</v>
      </c>
      <c r="E3259" s="791">
        <v>0</v>
      </c>
      <c r="F3259" s="799">
        <v>0</v>
      </c>
      <c r="G3259" s="1511"/>
      <c r="H3259" s="791">
        <v>0</v>
      </c>
      <c r="I3259" s="1505"/>
      <c r="J3259" s="39"/>
      <c r="K3259" s="39"/>
      <c r="L3259" s="39"/>
      <c r="M3259" s="39"/>
    </row>
    <row r="3260" spans="1:13" x14ac:dyDescent="0.2">
      <c r="A3260" s="971"/>
      <c r="B3260" s="1503"/>
      <c r="C3260" s="35" t="s">
        <v>750</v>
      </c>
      <c r="D3260" s="791">
        <v>6000</v>
      </c>
      <c r="E3260" s="791">
        <v>5200</v>
      </c>
      <c r="F3260" s="799">
        <f t="shared" si="341"/>
        <v>86.666666666666671</v>
      </c>
      <c r="G3260" s="1511"/>
      <c r="H3260" s="791">
        <v>5200</v>
      </c>
      <c r="I3260" s="1505"/>
      <c r="J3260" s="39"/>
      <c r="K3260" s="39"/>
      <c r="L3260" s="39"/>
      <c r="M3260" s="39"/>
    </row>
    <row r="3261" spans="1:13" ht="14.25" customHeight="1" x14ac:dyDescent="0.2">
      <c r="A3261" s="972" t="s">
        <v>101</v>
      </c>
      <c r="B3261" s="1503" t="s">
        <v>755</v>
      </c>
      <c r="C3261" s="35" t="s">
        <v>1</v>
      </c>
      <c r="D3261" s="791">
        <f>SUM(D3262:D3265)</f>
        <v>10000</v>
      </c>
      <c r="E3261" s="791">
        <f>SUM(E3262:E3265)</f>
        <v>9000</v>
      </c>
      <c r="F3261" s="799">
        <f t="shared" si="341"/>
        <v>90</v>
      </c>
      <c r="G3261" s="1511" t="s">
        <v>756</v>
      </c>
      <c r="H3261" s="791">
        <f>SUM(H3262:H3265)</f>
        <v>9000</v>
      </c>
      <c r="I3261" s="1505" t="s">
        <v>264</v>
      </c>
      <c r="J3261" s="39"/>
      <c r="K3261" s="39"/>
      <c r="L3261" s="39"/>
      <c r="M3261" s="39"/>
    </row>
    <row r="3262" spans="1:13" ht="14.25" customHeight="1" x14ac:dyDescent="0.2">
      <c r="A3262" s="971"/>
      <c r="B3262" s="1503"/>
      <c r="C3262" s="35" t="s">
        <v>8</v>
      </c>
      <c r="D3262" s="791">
        <v>0</v>
      </c>
      <c r="E3262" s="791">
        <v>0</v>
      </c>
      <c r="F3262" s="799">
        <v>0</v>
      </c>
      <c r="G3262" s="1511"/>
      <c r="H3262" s="791">
        <v>0</v>
      </c>
      <c r="I3262" s="1505"/>
      <c r="J3262" s="39"/>
      <c r="K3262" s="39"/>
      <c r="L3262" s="39"/>
      <c r="M3262" s="39"/>
    </row>
    <row r="3263" spans="1:13" ht="45" x14ac:dyDescent="0.2">
      <c r="A3263" s="971"/>
      <c r="B3263" s="1503"/>
      <c r="C3263" s="35" t="s">
        <v>2</v>
      </c>
      <c r="D3263" s="791">
        <v>0</v>
      </c>
      <c r="E3263" s="791">
        <v>0</v>
      </c>
      <c r="F3263" s="799">
        <v>0</v>
      </c>
      <c r="G3263" s="1511"/>
      <c r="H3263" s="791">
        <v>0</v>
      </c>
      <c r="I3263" s="1505"/>
      <c r="J3263" s="39"/>
      <c r="K3263" s="39"/>
      <c r="L3263" s="39"/>
      <c r="M3263" s="39"/>
    </row>
    <row r="3264" spans="1:13" ht="45" x14ac:dyDescent="0.2">
      <c r="A3264" s="971"/>
      <c r="B3264" s="1503"/>
      <c r="C3264" s="35" t="s">
        <v>298</v>
      </c>
      <c r="D3264" s="791">
        <v>0</v>
      </c>
      <c r="E3264" s="791">
        <v>0</v>
      </c>
      <c r="F3264" s="799">
        <v>0</v>
      </c>
      <c r="G3264" s="1511"/>
      <c r="H3264" s="791">
        <v>0</v>
      </c>
      <c r="I3264" s="1505"/>
      <c r="J3264" s="39"/>
      <c r="K3264" s="39"/>
      <c r="L3264" s="39"/>
      <c r="M3264" s="39"/>
    </row>
    <row r="3265" spans="1:13" x14ac:dyDescent="0.2">
      <c r="A3265" s="971"/>
      <c r="B3265" s="1503"/>
      <c r="C3265" s="35" t="s">
        <v>750</v>
      </c>
      <c r="D3265" s="791">
        <v>10000</v>
      </c>
      <c r="E3265" s="791">
        <v>9000</v>
      </c>
      <c r="F3265" s="799">
        <f t="shared" si="341"/>
        <v>90</v>
      </c>
      <c r="G3265" s="1511"/>
      <c r="H3265" s="791">
        <v>9000</v>
      </c>
      <c r="I3265" s="1505"/>
      <c r="J3265" s="39"/>
      <c r="K3265" s="39"/>
      <c r="L3265" s="39"/>
      <c r="M3265" s="39"/>
    </row>
    <row r="3266" spans="1:13" ht="28.5" customHeight="1" x14ac:dyDescent="0.2">
      <c r="A3266" s="889" t="s">
        <v>1380</v>
      </c>
      <c r="B3266" s="890"/>
      <c r="C3266" s="890"/>
      <c r="D3266" s="890"/>
      <c r="E3266" s="890"/>
      <c r="F3266" s="890"/>
      <c r="G3266" s="890"/>
      <c r="H3266" s="890"/>
      <c r="I3266" s="891"/>
      <c r="J3266" s="39"/>
      <c r="K3266" s="39"/>
      <c r="L3266" s="39"/>
      <c r="M3266" s="39"/>
    </row>
    <row r="3267" spans="1:13" ht="15" customHeight="1" x14ac:dyDescent="0.2">
      <c r="A3267" s="892"/>
      <c r="B3267" s="1506" t="s">
        <v>757</v>
      </c>
      <c r="C3267" s="36" t="s">
        <v>1</v>
      </c>
      <c r="D3267" s="795">
        <f>SUM(D3268:D3271)</f>
        <v>52000</v>
      </c>
      <c r="E3267" s="795">
        <f>E3272</f>
        <v>52000</v>
      </c>
      <c r="F3267" s="796">
        <f>E3267/D3267*100</f>
        <v>100</v>
      </c>
      <c r="G3267" s="797"/>
      <c r="H3267" s="795">
        <f>H3272</f>
        <v>52000</v>
      </c>
      <c r="I3267" s="798"/>
      <c r="J3267" s="39"/>
      <c r="K3267" s="39"/>
      <c r="L3267" s="39"/>
      <c r="M3267" s="39"/>
    </row>
    <row r="3268" spans="1:13" ht="42.75" x14ac:dyDescent="0.2">
      <c r="A3268" s="1040"/>
      <c r="B3268" s="1506"/>
      <c r="C3268" s="36" t="s">
        <v>8</v>
      </c>
      <c r="D3268" s="795">
        <f>D3273</f>
        <v>0</v>
      </c>
      <c r="E3268" s="795">
        <f t="shared" ref="E3268:H3271" si="343">E3273</f>
        <v>0</v>
      </c>
      <c r="F3268" s="796">
        <v>0</v>
      </c>
      <c r="G3268" s="797"/>
      <c r="H3268" s="795">
        <f t="shared" si="343"/>
        <v>0</v>
      </c>
      <c r="I3268" s="798"/>
      <c r="J3268" s="39"/>
      <c r="K3268" s="39"/>
      <c r="L3268" s="39"/>
      <c r="M3268" s="39"/>
    </row>
    <row r="3269" spans="1:13" ht="57" x14ac:dyDescent="0.2">
      <c r="A3269" s="1040"/>
      <c r="B3269" s="1506"/>
      <c r="C3269" s="36" t="s">
        <v>2</v>
      </c>
      <c r="D3269" s="795">
        <f>D3274</f>
        <v>0</v>
      </c>
      <c r="E3269" s="795">
        <f t="shared" si="343"/>
        <v>0</v>
      </c>
      <c r="F3269" s="796">
        <v>0</v>
      </c>
      <c r="G3269" s="797"/>
      <c r="H3269" s="795">
        <f t="shared" si="343"/>
        <v>0</v>
      </c>
      <c r="I3269" s="798"/>
      <c r="J3269" s="39"/>
      <c r="K3269" s="39"/>
      <c r="L3269" s="39"/>
      <c r="M3269" s="39"/>
    </row>
    <row r="3270" spans="1:13" ht="71.25" x14ac:dyDescent="0.2">
      <c r="A3270" s="1040"/>
      <c r="B3270" s="1506"/>
      <c r="C3270" s="36" t="s">
        <v>298</v>
      </c>
      <c r="D3270" s="795">
        <f>D3275</f>
        <v>0</v>
      </c>
      <c r="E3270" s="795">
        <f t="shared" si="343"/>
        <v>0</v>
      </c>
      <c r="F3270" s="796">
        <v>0</v>
      </c>
      <c r="G3270" s="797"/>
      <c r="H3270" s="795">
        <f t="shared" si="343"/>
        <v>0</v>
      </c>
      <c r="I3270" s="798"/>
      <c r="J3270" s="39"/>
      <c r="K3270" s="39"/>
      <c r="L3270" s="39"/>
      <c r="M3270" s="39"/>
    </row>
    <row r="3271" spans="1:13" ht="28.5" x14ac:dyDescent="0.2">
      <c r="A3271" s="1041"/>
      <c r="B3271" s="1506"/>
      <c r="C3271" s="36" t="s">
        <v>750</v>
      </c>
      <c r="D3271" s="795">
        <f>D3276</f>
        <v>52000</v>
      </c>
      <c r="E3271" s="795">
        <f t="shared" si="343"/>
        <v>52000</v>
      </c>
      <c r="F3271" s="796">
        <f t="shared" ref="F3271" si="344">E3271/D3271*100</f>
        <v>100</v>
      </c>
      <c r="G3271" s="797"/>
      <c r="H3271" s="795">
        <f t="shared" si="343"/>
        <v>52000</v>
      </c>
      <c r="I3271" s="798"/>
      <c r="J3271" s="39"/>
      <c r="K3271" s="39"/>
      <c r="L3271" s="39"/>
      <c r="M3271" s="39"/>
    </row>
    <row r="3272" spans="1:13" ht="15" customHeight="1" x14ac:dyDescent="0.2">
      <c r="A3272" s="971" t="s">
        <v>10</v>
      </c>
      <c r="B3272" s="1506" t="s">
        <v>758</v>
      </c>
      <c r="C3272" s="63" t="s">
        <v>1</v>
      </c>
      <c r="D3272" s="791">
        <f>SUM(D3273:D3276)</f>
        <v>52000</v>
      </c>
      <c r="E3272" s="791">
        <f>E3277</f>
        <v>52000</v>
      </c>
      <c r="F3272" s="799">
        <f>E3272/D3272*100</f>
        <v>100</v>
      </c>
      <c r="G3272" s="800"/>
      <c r="H3272" s="791">
        <f>H3277</f>
        <v>52000</v>
      </c>
      <c r="I3272" s="801"/>
      <c r="J3272" s="39"/>
      <c r="K3272" s="39"/>
      <c r="L3272" s="39"/>
      <c r="M3272" s="39"/>
    </row>
    <row r="3273" spans="1:13" ht="45" x14ac:dyDescent="0.2">
      <c r="A3273" s="971"/>
      <c r="B3273" s="1506"/>
      <c r="C3273" s="63" t="s">
        <v>8</v>
      </c>
      <c r="D3273" s="791">
        <f>D3278</f>
        <v>0</v>
      </c>
      <c r="E3273" s="791">
        <f t="shared" ref="E3273:H3276" si="345">E3278</f>
        <v>0</v>
      </c>
      <c r="F3273" s="799">
        <v>0</v>
      </c>
      <c r="G3273" s="800"/>
      <c r="H3273" s="791">
        <f t="shared" si="345"/>
        <v>0</v>
      </c>
      <c r="I3273" s="801"/>
      <c r="J3273" s="39"/>
      <c r="K3273" s="39"/>
      <c r="L3273" s="39"/>
      <c r="M3273" s="39"/>
    </row>
    <row r="3274" spans="1:13" ht="45" x14ac:dyDescent="0.2">
      <c r="A3274" s="971"/>
      <c r="B3274" s="1506"/>
      <c r="C3274" s="63" t="s">
        <v>2</v>
      </c>
      <c r="D3274" s="791">
        <f>D3279</f>
        <v>0</v>
      </c>
      <c r="E3274" s="791">
        <f t="shared" si="345"/>
        <v>0</v>
      </c>
      <c r="F3274" s="799">
        <v>0</v>
      </c>
      <c r="G3274" s="800"/>
      <c r="H3274" s="791">
        <f t="shared" si="345"/>
        <v>0</v>
      </c>
      <c r="I3274" s="801"/>
      <c r="J3274" s="39"/>
      <c r="K3274" s="39"/>
      <c r="L3274" s="39"/>
      <c r="M3274" s="39"/>
    </row>
    <row r="3275" spans="1:13" ht="45" x14ac:dyDescent="0.2">
      <c r="A3275" s="971"/>
      <c r="B3275" s="1506"/>
      <c r="C3275" s="63" t="s">
        <v>298</v>
      </c>
      <c r="D3275" s="791">
        <f>D3280</f>
        <v>0</v>
      </c>
      <c r="E3275" s="791">
        <f t="shared" si="345"/>
        <v>0</v>
      </c>
      <c r="F3275" s="799">
        <v>0</v>
      </c>
      <c r="G3275" s="800"/>
      <c r="H3275" s="791">
        <f t="shared" si="345"/>
        <v>0</v>
      </c>
      <c r="I3275" s="801"/>
      <c r="J3275" s="39"/>
      <c r="K3275" s="39"/>
      <c r="L3275" s="39"/>
      <c r="M3275" s="39"/>
    </row>
    <row r="3276" spans="1:13" x14ac:dyDescent="0.2">
      <c r="A3276" s="971"/>
      <c r="B3276" s="1506"/>
      <c r="C3276" s="63" t="s">
        <v>750</v>
      </c>
      <c r="D3276" s="791">
        <f>D3281</f>
        <v>52000</v>
      </c>
      <c r="E3276" s="791">
        <f t="shared" si="345"/>
        <v>52000</v>
      </c>
      <c r="F3276" s="799">
        <f t="shared" ref="F3276:F3291" si="346">E3276/D3276*100</f>
        <v>100</v>
      </c>
      <c r="G3276" s="800"/>
      <c r="H3276" s="791">
        <f t="shared" si="345"/>
        <v>52000</v>
      </c>
      <c r="I3276" s="801"/>
      <c r="J3276" s="39"/>
      <c r="K3276" s="39"/>
      <c r="L3276" s="39"/>
      <c r="M3276" s="39"/>
    </row>
    <row r="3277" spans="1:13" ht="15" customHeight="1" x14ac:dyDescent="0.2">
      <c r="A3277" s="971" t="s">
        <v>11</v>
      </c>
      <c r="B3277" s="1510" t="s">
        <v>759</v>
      </c>
      <c r="C3277" s="63" t="s">
        <v>1</v>
      </c>
      <c r="D3277" s="791">
        <f>SUM(D3278:D3281)</f>
        <v>52000</v>
      </c>
      <c r="E3277" s="791">
        <f>SUM(E3278:E3281)</f>
        <v>52000</v>
      </c>
      <c r="F3277" s="799">
        <f t="shared" si="346"/>
        <v>100</v>
      </c>
      <c r="G3277" s="800"/>
      <c r="H3277" s="791">
        <f>SUM(H3278:H3281)</f>
        <v>52000</v>
      </c>
      <c r="I3277" s="801"/>
      <c r="J3277" s="39"/>
      <c r="K3277" s="39"/>
      <c r="L3277" s="39"/>
      <c r="M3277" s="39"/>
    </row>
    <row r="3278" spans="1:13" ht="45" x14ac:dyDescent="0.2">
      <c r="A3278" s="971"/>
      <c r="B3278" s="1510"/>
      <c r="C3278" s="63" t="s">
        <v>8</v>
      </c>
      <c r="D3278" s="791">
        <f>D3283+D3288</f>
        <v>0</v>
      </c>
      <c r="E3278" s="791">
        <f>E3283+E3288</f>
        <v>0</v>
      </c>
      <c r="F3278" s="799">
        <v>0</v>
      </c>
      <c r="G3278" s="800"/>
      <c r="H3278" s="791">
        <f>H3283+H3288</f>
        <v>0</v>
      </c>
      <c r="I3278" s="801"/>
      <c r="J3278" s="39"/>
      <c r="K3278" s="39"/>
      <c r="L3278" s="39"/>
      <c r="M3278" s="39"/>
    </row>
    <row r="3279" spans="1:13" ht="45" x14ac:dyDescent="0.2">
      <c r="A3279" s="971"/>
      <c r="B3279" s="1510"/>
      <c r="C3279" s="63" t="s">
        <v>2</v>
      </c>
      <c r="D3279" s="791">
        <f t="shared" ref="D3279:E3281" si="347">D3284+D3289</f>
        <v>0</v>
      </c>
      <c r="E3279" s="791">
        <f t="shared" si="347"/>
        <v>0</v>
      </c>
      <c r="F3279" s="799">
        <v>0</v>
      </c>
      <c r="G3279" s="800"/>
      <c r="H3279" s="791">
        <f>H3284+H3289</f>
        <v>0</v>
      </c>
      <c r="I3279" s="801"/>
      <c r="J3279" s="39"/>
      <c r="K3279" s="39"/>
      <c r="L3279" s="39"/>
      <c r="M3279" s="39"/>
    </row>
    <row r="3280" spans="1:13" ht="45" x14ac:dyDescent="0.2">
      <c r="A3280" s="971"/>
      <c r="B3280" s="1510"/>
      <c r="C3280" s="63" t="s">
        <v>298</v>
      </c>
      <c r="D3280" s="791">
        <f t="shared" si="347"/>
        <v>0</v>
      </c>
      <c r="E3280" s="791">
        <f t="shared" si="347"/>
        <v>0</v>
      </c>
      <c r="F3280" s="799">
        <v>0</v>
      </c>
      <c r="G3280" s="800"/>
      <c r="H3280" s="791">
        <f>H3285+H3290</f>
        <v>0</v>
      </c>
      <c r="I3280" s="801"/>
      <c r="J3280" s="39"/>
      <c r="K3280" s="39"/>
      <c r="L3280" s="39"/>
      <c r="M3280" s="39"/>
    </row>
    <row r="3281" spans="1:13" x14ac:dyDescent="0.2">
      <c r="A3281" s="971"/>
      <c r="B3281" s="1510"/>
      <c r="C3281" s="63" t="s">
        <v>750</v>
      </c>
      <c r="D3281" s="791">
        <f t="shared" si="347"/>
        <v>52000</v>
      </c>
      <c r="E3281" s="791">
        <v>52000</v>
      </c>
      <c r="F3281" s="799">
        <f t="shared" si="346"/>
        <v>100</v>
      </c>
      <c r="G3281" s="800"/>
      <c r="H3281" s="791">
        <v>52000</v>
      </c>
      <c r="I3281" s="801"/>
      <c r="J3281" s="39"/>
      <c r="K3281" s="39"/>
      <c r="L3281" s="39"/>
      <c r="M3281" s="39"/>
    </row>
    <row r="3282" spans="1:13" ht="15" customHeight="1" x14ac:dyDescent="0.2">
      <c r="A3282" s="971" t="s">
        <v>12</v>
      </c>
      <c r="B3282" s="1503" t="s">
        <v>760</v>
      </c>
      <c r="C3282" s="35" t="s">
        <v>1</v>
      </c>
      <c r="D3282" s="785">
        <f>SUM(D3283:D3286)</f>
        <v>2000</v>
      </c>
      <c r="E3282" s="785">
        <f>SUM(E3283:E3286)</f>
        <v>1700</v>
      </c>
      <c r="F3282" s="799">
        <f t="shared" si="346"/>
        <v>85</v>
      </c>
      <c r="G3282" s="1511" t="s">
        <v>1381</v>
      </c>
      <c r="H3282" s="785">
        <f>SUM(H3283:H3286)</f>
        <v>1700</v>
      </c>
      <c r="I3282" s="1505" t="s">
        <v>264</v>
      </c>
      <c r="J3282" s="39"/>
      <c r="K3282" s="39"/>
      <c r="L3282" s="39"/>
      <c r="M3282" s="39"/>
    </row>
    <row r="3283" spans="1:13" ht="45" x14ac:dyDescent="0.2">
      <c r="A3283" s="971"/>
      <c r="B3283" s="1503"/>
      <c r="C3283" s="35" t="s">
        <v>8</v>
      </c>
      <c r="D3283" s="785">
        <v>0</v>
      </c>
      <c r="E3283" s="785">
        <v>0</v>
      </c>
      <c r="F3283" s="799">
        <v>0</v>
      </c>
      <c r="G3283" s="1511"/>
      <c r="H3283" s="785">
        <v>0</v>
      </c>
      <c r="I3283" s="1505"/>
      <c r="J3283" s="39"/>
      <c r="K3283" s="39"/>
      <c r="L3283" s="39"/>
      <c r="M3283" s="39"/>
    </row>
    <row r="3284" spans="1:13" ht="45" x14ac:dyDescent="0.2">
      <c r="A3284" s="971"/>
      <c r="B3284" s="1503"/>
      <c r="C3284" s="35" t="s">
        <v>2</v>
      </c>
      <c r="D3284" s="785">
        <v>0</v>
      </c>
      <c r="E3284" s="785">
        <v>0</v>
      </c>
      <c r="F3284" s="799">
        <v>0</v>
      </c>
      <c r="G3284" s="1511"/>
      <c r="H3284" s="785">
        <v>0</v>
      </c>
      <c r="I3284" s="1505"/>
      <c r="J3284" s="39"/>
      <c r="K3284" s="39"/>
      <c r="L3284" s="39"/>
      <c r="M3284" s="39"/>
    </row>
    <row r="3285" spans="1:13" ht="45" x14ac:dyDescent="0.2">
      <c r="A3285" s="971"/>
      <c r="B3285" s="1503"/>
      <c r="C3285" s="35" t="s">
        <v>298</v>
      </c>
      <c r="D3285" s="785">
        <v>0</v>
      </c>
      <c r="E3285" s="785">
        <v>0</v>
      </c>
      <c r="F3285" s="799">
        <v>0</v>
      </c>
      <c r="G3285" s="1511"/>
      <c r="H3285" s="785">
        <v>0</v>
      </c>
      <c r="I3285" s="1505"/>
      <c r="J3285" s="39"/>
      <c r="K3285" s="39"/>
      <c r="L3285" s="39"/>
      <c r="M3285" s="39"/>
    </row>
    <row r="3286" spans="1:13" x14ac:dyDescent="0.2">
      <c r="A3286" s="971"/>
      <c r="B3286" s="1503"/>
      <c r="C3286" s="35" t="s">
        <v>750</v>
      </c>
      <c r="D3286" s="785">
        <v>2000</v>
      </c>
      <c r="E3286" s="785">
        <v>1700</v>
      </c>
      <c r="F3286" s="799">
        <f t="shared" si="346"/>
        <v>85</v>
      </c>
      <c r="G3286" s="1511"/>
      <c r="H3286" s="785">
        <v>1700</v>
      </c>
      <c r="I3286" s="1505"/>
      <c r="J3286" s="39"/>
      <c r="K3286" s="39"/>
      <c r="L3286" s="39"/>
      <c r="M3286" s="39"/>
    </row>
    <row r="3287" spans="1:13" ht="14.25" customHeight="1" x14ac:dyDescent="0.2">
      <c r="A3287" s="971" t="s">
        <v>100</v>
      </c>
      <c r="B3287" s="1503" t="s">
        <v>761</v>
      </c>
      <c r="C3287" s="35" t="s">
        <v>1</v>
      </c>
      <c r="D3287" s="785">
        <f>SUM(D3288:D3291)</f>
        <v>50000</v>
      </c>
      <c r="E3287" s="785">
        <f>SUM(E3288:E3291)</f>
        <v>50000</v>
      </c>
      <c r="F3287" s="799">
        <f t="shared" si="346"/>
        <v>100</v>
      </c>
      <c r="G3287" s="1511" t="s">
        <v>762</v>
      </c>
      <c r="H3287" s="785">
        <f>SUM(H3288:H3291)</f>
        <v>50000</v>
      </c>
      <c r="I3287" s="1505"/>
      <c r="J3287" s="39"/>
      <c r="K3287" s="39"/>
      <c r="L3287" s="39"/>
      <c r="M3287" s="39"/>
    </row>
    <row r="3288" spans="1:13" ht="14.25" customHeight="1" x14ac:dyDescent="0.2">
      <c r="A3288" s="971"/>
      <c r="B3288" s="1503"/>
      <c r="C3288" s="35" t="s">
        <v>8</v>
      </c>
      <c r="D3288" s="785">
        <v>0</v>
      </c>
      <c r="E3288" s="785">
        <v>0</v>
      </c>
      <c r="F3288" s="799">
        <v>0</v>
      </c>
      <c r="G3288" s="1511"/>
      <c r="H3288" s="785">
        <v>0</v>
      </c>
      <c r="I3288" s="1505"/>
      <c r="J3288" s="39"/>
      <c r="K3288" s="39"/>
      <c r="L3288" s="39"/>
      <c r="M3288" s="39"/>
    </row>
    <row r="3289" spans="1:13" ht="45" x14ac:dyDescent="0.2">
      <c r="A3289" s="971"/>
      <c r="B3289" s="1503"/>
      <c r="C3289" s="35" t="s">
        <v>2</v>
      </c>
      <c r="D3289" s="785">
        <v>0</v>
      </c>
      <c r="E3289" s="785">
        <v>0</v>
      </c>
      <c r="F3289" s="799">
        <v>0</v>
      </c>
      <c r="G3289" s="1511"/>
      <c r="H3289" s="785">
        <v>0</v>
      </c>
      <c r="I3289" s="1505"/>
      <c r="J3289" s="39"/>
      <c r="K3289" s="39"/>
      <c r="L3289" s="39"/>
      <c r="M3289" s="39"/>
    </row>
    <row r="3290" spans="1:13" ht="45" x14ac:dyDescent="0.2">
      <c r="A3290" s="971"/>
      <c r="B3290" s="1503"/>
      <c r="C3290" s="35" t="s">
        <v>298</v>
      </c>
      <c r="D3290" s="785">
        <v>0</v>
      </c>
      <c r="E3290" s="785">
        <v>0</v>
      </c>
      <c r="F3290" s="799">
        <v>0</v>
      </c>
      <c r="G3290" s="1511"/>
      <c r="H3290" s="785">
        <v>0</v>
      </c>
      <c r="I3290" s="1505"/>
      <c r="J3290" s="39"/>
      <c r="K3290" s="39"/>
      <c r="L3290" s="39"/>
      <c r="M3290" s="39"/>
    </row>
    <row r="3291" spans="1:13" x14ac:dyDescent="0.2">
      <c r="A3291" s="971"/>
      <c r="B3291" s="1503"/>
      <c r="C3291" s="35" t="s">
        <v>750</v>
      </c>
      <c r="D3291" s="785">
        <v>50000</v>
      </c>
      <c r="E3291" s="785">
        <v>50000</v>
      </c>
      <c r="F3291" s="799">
        <f t="shared" si="346"/>
        <v>100</v>
      </c>
      <c r="G3291" s="1511"/>
      <c r="H3291" s="785">
        <v>50000</v>
      </c>
      <c r="I3291" s="1505"/>
      <c r="J3291" s="39"/>
      <c r="K3291" s="39"/>
      <c r="L3291" s="39"/>
      <c r="M3291" s="39"/>
    </row>
    <row r="3292" spans="1:13" ht="26.25" customHeight="1" x14ac:dyDescent="0.2">
      <c r="A3292" s="889" t="s">
        <v>1022</v>
      </c>
      <c r="B3292" s="890"/>
      <c r="C3292" s="890"/>
      <c r="D3292" s="890"/>
      <c r="E3292" s="890"/>
      <c r="F3292" s="890"/>
      <c r="G3292" s="890"/>
      <c r="H3292" s="890"/>
      <c r="I3292" s="891"/>
      <c r="J3292" s="39"/>
      <c r="K3292" s="39"/>
      <c r="L3292" s="39"/>
      <c r="M3292" s="39"/>
    </row>
    <row r="3293" spans="1:13" ht="15" customHeight="1" x14ac:dyDescent="0.2">
      <c r="A3293" s="892"/>
      <c r="B3293" s="1506" t="s">
        <v>763</v>
      </c>
      <c r="C3293" s="36" t="s">
        <v>1</v>
      </c>
      <c r="D3293" s="795">
        <f>SUM(D3294:D3297)</f>
        <v>194301.59999999998</v>
      </c>
      <c r="E3293" s="795">
        <f>SUM(E3294:E3297)</f>
        <v>74201.3</v>
      </c>
      <c r="F3293" s="796">
        <f>E3293/D3293*100</f>
        <v>38.188723098523127</v>
      </c>
      <c r="G3293" s="797"/>
      <c r="H3293" s="795">
        <f>SUM(H3294:H3297)</f>
        <v>74201.3</v>
      </c>
      <c r="I3293" s="798"/>
      <c r="J3293" s="39"/>
      <c r="K3293" s="39"/>
      <c r="L3293" s="39"/>
      <c r="M3293" s="39"/>
    </row>
    <row r="3294" spans="1:13" ht="42.75" x14ac:dyDescent="0.2">
      <c r="A3294" s="893"/>
      <c r="B3294" s="1506"/>
      <c r="C3294" s="36" t="s">
        <v>8</v>
      </c>
      <c r="D3294" s="795">
        <f>D3299</f>
        <v>0</v>
      </c>
      <c r="E3294" s="795">
        <f>E3299</f>
        <v>0</v>
      </c>
      <c r="F3294" s="796">
        <v>0</v>
      </c>
      <c r="G3294" s="797"/>
      <c r="H3294" s="795">
        <f>H3299</f>
        <v>0</v>
      </c>
      <c r="I3294" s="798"/>
      <c r="J3294" s="39"/>
      <c r="K3294" s="39"/>
      <c r="L3294" s="39"/>
      <c r="M3294" s="39"/>
    </row>
    <row r="3295" spans="1:13" ht="57" x14ac:dyDescent="0.2">
      <c r="A3295" s="893"/>
      <c r="B3295" s="1506"/>
      <c r="C3295" s="36" t="s">
        <v>2</v>
      </c>
      <c r="D3295" s="795">
        <f t="shared" ref="D3295:E3297" si="348">D3300</f>
        <v>64420.7</v>
      </c>
      <c r="E3295" s="795">
        <f t="shared" si="348"/>
        <v>0</v>
      </c>
      <c r="F3295" s="796">
        <f t="shared" ref="F3295:F3296" si="349">E3295/D3295*100</f>
        <v>0</v>
      </c>
      <c r="G3295" s="797"/>
      <c r="H3295" s="795">
        <f t="shared" ref="H3295:H3297" si="350">H3300</f>
        <v>0</v>
      </c>
      <c r="I3295" s="798"/>
      <c r="J3295" s="39"/>
      <c r="K3295" s="39"/>
      <c r="L3295" s="39"/>
      <c r="M3295" s="39"/>
    </row>
    <row r="3296" spans="1:13" ht="56.25" customHeight="1" x14ac:dyDescent="0.2">
      <c r="A3296" s="893"/>
      <c r="B3296" s="1506"/>
      <c r="C3296" s="36" t="s">
        <v>298</v>
      </c>
      <c r="D3296" s="795">
        <f t="shared" si="348"/>
        <v>129880.9</v>
      </c>
      <c r="E3296" s="795">
        <f t="shared" si="348"/>
        <v>74201.3</v>
      </c>
      <c r="F3296" s="796">
        <f t="shared" si="349"/>
        <v>57.13026318727389</v>
      </c>
      <c r="G3296" s="797"/>
      <c r="H3296" s="795">
        <f t="shared" si="350"/>
        <v>74201.3</v>
      </c>
      <c r="I3296" s="798"/>
      <c r="J3296" s="39"/>
      <c r="K3296" s="39"/>
      <c r="L3296" s="39"/>
      <c r="M3296" s="39"/>
    </row>
    <row r="3297" spans="1:13" ht="28.5" x14ac:dyDescent="0.2">
      <c r="A3297" s="894"/>
      <c r="B3297" s="1506"/>
      <c r="C3297" s="36" t="s">
        <v>750</v>
      </c>
      <c r="D3297" s="795">
        <f t="shared" si="348"/>
        <v>0</v>
      </c>
      <c r="E3297" s="795">
        <f t="shared" si="348"/>
        <v>0</v>
      </c>
      <c r="F3297" s="796">
        <v>0</v>
      </c>
      <c r="G3297" s="797"/>
      <c r="H3297" s="795">
        <f t="shared" si="350"/>
        <v>0</v>
      </c>
      <c r="I3297" s="798"/>
      <c r="J3297" s="39"/>
      <c r="K3297" s="39"/>
      <c r="L3297" s="39"/>
      <c r="M3297" s="39"/>
    </row>
    <row r="3298" spans="1:13" ht="15" customHeight="1" x14ac:dyDescent="0.2">
      <c r="A3298" s="971" t="s">
        <v>16</v>
      </c>
      <c r="B3298" s="1506" t="s">
        <v>764</v>
      </c>
      <c r="C3298" s="63" t="s">
        <v>1</v>
      </c>
      <c r="D3298" s="791">
        <f>SUM(D3299:D3302)</f>
        <v>194301.59999999998</v>
      </c>
      <c r="E3298" s="791">
        <f>SUM(E3299:E3302)</f>
        <v>74201.3</v>
      </c>
      <c r="F3298" s="799">
        <f t="shared" ref="F3298:F3301" si="351">E3298/D3298*100</f>
        <v>38.188723098523127</v>
      </c>
      <c r="G3298" s="800"/>
      <c r="H3298" s="791">
        <f>SUM(H3299:H3302)</f>
        <v>74201.3</v>
      </c>
      <c r="I3298" s="801"/>
      <c r="J3298" s="39"/>
      <c r="K3298" s="39"/>
      <c r="L3298" s="39"/>
      <c r="M3298" s="39"/>
    </row>
    <row r="3299" spans="1:13" ht="45" x14ac:dyDescent="0.2">
      <c r="A3299" s="971"/>
      <c r="B3299" s="1506"/>
      <c r="C3299" s="63" t="s">
        <v>8</v>
      </c>
      <c r="D3299" s="791">
        <f>D3304</f>
        <v>0</v>
      </c>
      <c r="E3299" s="791">
        <f>E3304</f>
        <v>0</v>
      </c>
      <c r="F3299" s="799">
        <v>0</v>
      </c>
      <c r="G3299" s="800"/>
      <c r="H3299" s="791">
        <f>H3304</f>
        <v>0</v>
      </c>
      <c r="I3299" s="801"/>
      <c r="J3299" s="39"/>
      <c r="K3299" s="39"/>
      <c r="L3299" s="39"/>
      <c r="M3299" s="39"/>
    </row>
    <row r="3300" spans="1:13" ht="45" x14ac:dyDescent="0.2">
      <c r="A3300" s="971"/>
      <c r="B3300" s="1506"/>
      <c r="C3300" s="63" t="s">
        <v>2</v>
      </c>
      <c r="D3300" s="791">
        <f>D3305+D3322</f>
        <v>64420.7</v>
      </c>
      <c r="E3300" s="791">
        <f>E3305</f>
        <v>0</v>
      </c>
      <c r="F3300" s="799">
        <f t="shared" si="351"/>
        <v>0</v>
      </c>
      <c r="G3300" s="800"/>
      <c r="H3300" s="791">
        <f>H3305</f>
        <v>0</v>
      </c>
      <c r="I3300" s="801"/>
      <c r="J3300" s="39"/>
      <c r="K3300" s="39"/>
      <c r="L3300" s="39"/>
      <c r="M3300" s="39"/>
    </row>
    <row r="3301" spans="1:13" ht="45" x14ac:dyDescent="0.2">
      <c r="A3301" s="971"/>
      <c r="B3301" s="1506"/>
      <c r="C3301" s="63" t="s">
        <v>298</v>
      </c>
      <c r="D3301" s="791">
        <f>D3306</f>
        <v>129880.9</v>
      </c>
      <c r="E3301" s="791">
        <f>E3306</f>
        <v>74201.3</v>
      </c>
      <c r="F3301" s="799">
        <f t="shared" si="351"/>
        <v>57.13026318727389</v>
      </c>
      <c r="G3301" s="800"/>
      <c r="H3301" s="791">
        <f>H3306</f>
        <v>74201.3</v>
      </c>
      <c r="I3301" s="801"/>
      <c r="J3301" s="39"/>
      <c r="K3301" s="39"/>
      <c r="L3301" s="39"/>
      <c r="M3301" s="39"/>
    </row>
    <row r="3302" spans="1:13" ht="23.25" customHeight="1" x14ac:dyDescent="0.2">
      <c r="A3302" s="971"/>
      <c r="B3302" s="1506"/>
      <c r="C3302" s="63" t="s">
        <v>750</v>
      </c>
      <c r="D3302" s="791">
        <f>D3307</f>
        <v>0</v>
      </c>
      <c r="E3302" s="791">
        <f>E3307</f>
        <v>0</v>
      </c>
      <c r="F3302" s="799">
        <v>0</v>
      </c>
      <c r="G3302" s="800"/>
      <c r="H3302" s="791">
        <f>H3307</f>
        <v>0</v>
      </c>
      <c r="I3302" s="801"/>
      <c r="J3302" s="39"/>
      <c r="K3302" s="39"/>
      <c r="L3302" s="39"/>
      <c r="M3302" s="39"/>
    </row>
    <row r="3303" spans="1:13" ht="15" customHeight="1" x14ac:dyDescent="0.2">
      <c r="A3303" s="971" t="s">
        <v>17</v>
      </c>
      <c r="B3303" s="1510" t="s">
        <v>765</v>
      </c>
      <c r="C3303" s="63" t="s">
        <v>1</v>
      </c>
      <c r="D3303" s="791">
        <f>SUM(D3304:D3307)</f>
        <v>175221.59999999998</v>
      </c>
      <c r="E3303" s="791">
        <f>SUM(E3304:E3307)</f>
        <v>74201.3</v>
      </c>
      <c r="F3303" s="799">
        <f t="shared" ref="F3303:F3322" si="352">E3303/D3303*100</f>
        <v>42.347119304925883</v>
      </c>
      <c r="G3303" s="800"/>
      <c r="H3303" s="791">
        <f>SUM(H3304:H3307)</f>
        <v>74201.3</v>
      </c>
      <c r="I3303" s="801"/>
      <c r="J3303" s="39"/>
      <c r="K3303" s="39"/>
      <c r="L3303" s="39"/>
      <c r="M3303" s="39"/>
    </row>
    <row r="3304" spans="1:13" ht="45" x14ac:dyDescent="0.2">
      <c r="A3304" s="971"/>
      <c r="B3304" s="1510"/>
      <c r="C3304" s="63" t="s">
        <v>8</v>
      </c>
      <c r="D3304" s="791">
        <f>D3309+D3314</f>
        <v>0</v>
      </c>
      <c r="E3304" s="791">
        <f>E3309+E3314</f>
        <v>0</v>
      </c>
      <c r="F3304" s="799">
        <v>0</v>
      </c>
      <c r="G3304" s="800"/>
      <c r="H3304" s="791">
        <f>H3309+H3314</f>
        <v>0</v>
      </c>
      <c r="I3304" s="801"/>
      <c r="J3304" s="39"/>
      <c r="K3304" s="39"/>
      <c r="L3304" s="39"/>
      <c r="M3304" s="39"/>
    </row>
    <row r="3305" spans="1:13" ht="45" x14ac:dyDescent="0.2">
      <c r="A3305" s="971"/>
      <c r="B3305" s="1510"/>
      <c r="C3305" s="63" t="s">
        <v>2</v>
      </c>
      <c r="D3305" s="791">
        <f>D3310+D3315+D3319</f>
        <v>45340.7</v>
      </c>
      <c r="E3305" s="791">
        <f>E3310+E3315+E3319</f>
        <v>0</v>
      </c>
      <c r="F3305" s="799">
        <f t="shared" si="352"/>
        <v>0</v>
      </c>
      <c r="G3305" s="800"/>
      <c r="H3305" s="791">
        <f>H3310+H3315+H3319</f>
        <v>0</v>
      </c>
      <c r="I3305" s="801"/>
      <c r="J3305" s="39"/>
      <c r="K3305" s="39"/>
      <c r="L3305" s="39"/>
      <c r="M3305" s="39"/>
    </row>
    <row r="3306" spans="1:13" ht="45" x14ac:dyDescent="0.2">
      <c r="A3306" s="971"/>
      <c r="B3306" s="1510"/>
      <c r="C3306" s="63" t="s">
        <v>298</v>
      </c>
      <c r="D3306" s="791">
        <f>D3311+D3316+D3318+D3320+D3321</f>
        <v>129880.9</v>
      </c>
      <c r="E3306" s="791">
        <f>E3311+E3316+E3318+E3320+E3321+E3322</f>
        <v>74201.3</v>
      </c>
      <c r="F3306" s="799">
        <f t="shared" si="352"/>
        <v>57.13026318727389</v>
      </c>
      <c r="G3306" s="800"/>
      <c r="H3306" s="791">
        <f>H3311+H3316+H3318+H3320+H3321+H3322</f>
        <v>74201.3</v>
      </c>
      <c r="I3306" s="801"/>
      <c r="J3306" s="39"/>
      <c r="K3306" s="39"/>
      <c r="L3306" s="39"/>
      <c r="M3306" s="39"/>
    </row>
    <row r="3307" spans="1:13" ht="23.25" customHeight="1" x14ac:dyDescent="0.2">
      <c r="A3307" s="971"/>
      <c r="B3307" s="1510"/>
      <c r="C3307" s="63" t="s">
        <v>750</v>
      </c>
      <c r="D3307" s="791">
        <f>D3312+D3317</f>
        <v>0</v>
      </c>
      <c r="E3307" s="791">
        <f>E3312+E3317</f>
        <v>0</v>
      </c>
      <c r="F3307" s="799">
        <v>0</v>
      </c>
      <c r="G3307" s="800"/>
      <c r="H3307" s="791">
        <f>H3312+H3317</f>
        <v>0</v>
      </c>
      <c r="I3307" s="801"/>
      <c r="J3307" s="39"/>
      <c r="K3307" s="39"/>
      <c r="L3307" s="39"/>
      <c r="M3307" s="39"/>
    </row>
    <row r="3308" spans="1:13" x14ac:dyDescent="0.2">
      <c r="A3308" s="971" t="s">
        <v>18</v>
      </c>
      <c r="B3308" s="1503" t="s">
        <v>766</v>
      </c>
      <c r="C3308" s="35" t="s">
        <v>1</v>
      </c>
      <c r="D3308" s="785">
        <f>SUM(D3309:D3312)</f>
        <v>88200</v>
      </c>
      <c r="E3308" s="785">
        <f>SUM(E3309:E3312)</f>
        <v>54201.3</v>
      </c>
      <c r="F3308" s="799">
        <f t="shared" si="352"/>
        <v>61.452721088435382</v>
      </c>
      <c r="G3308" s="1511" t="s">
        <v>1382</v>
      </c>
      <c r="H3308" s="785">
        <f>SUM(H3309:H3312)</f>
        <v>54201.3</v>
      </c>
      <c r="I3308" s="1505" t="s">
        <v>264</v>
      </c>
      <c r="J3308" s="39"/>
      <c r="K3308" s="39"/>
      <c r="L3308" s="39"/>
      <c r="M3308" s="39"/>
    </row>
    <row r="3309" spans="1:13" ht="45" x14ac:dyDescent="0.2">
      <c r="A3309" s="971"/>
      <c r="B3309" s="1503"/>
      <c r="C3309" s="35" t="s">
        <v>8</v>
      </c>
      <c r="D3309" s="785">
        <v>0</v>
      </c>
      <c r="E3309" s="785">
        <v>0</v>
      </c>
      <c r="F3309" s="799">
        <v>0</v>
      </c>
      <c r="G3309" s="1511"/>
      <c r="H3309" s="785">
        <v>0</v>
      </c>
      <c r="I3309" s="1505"/>
      <c r="J3309" s="39"/>
      <c r="K3309" s="39"/>
      <c r="L3309" s="39"/>
      <c r="M3309" s="39"/>
    </row>
    <row r="3310" spans="1:13" ht="45" x14ac:dyDescent="0.2">
      <c r="A3310" s="971"/>
      <c r="B3310" s="1503"/>
      <c r="C3310" s="35" t="s">
        <v>2</v>
      </c>
      <c r="D3310" s="785">
        <v>0</v>
      </c>
      <c r="E3310" s="785">
        <v>0</v>
      </c>
      <c r="F3310" s="799">
        <v>0</v>
      </c>
      <c r="G3310" s="1511"/>
      <c r="H3310" s="785">
        <v>0</v>
      </c>
      <c r="I3310" s="1505"/>
      <c r="J3310" s="39"/>
      <c r="K3310" s="39"/>
      <c r="L3310" s="39"/>
      <c r="M3310" s="39"/>
    </row>
    <row r="3311" spans="1:13" ht="45" x14ac:dyDescent="0.2">
      <c r="A3311" s="971"/>
      <c r="B3311" s="1503"/>
      <c r="C3311" s="35" t="s">
        <v>298</v>
      </c>
      <c r="D3311" s="785">
        <v>88200</v>
      </c>
      <c r="E3311" s="785">
        <v>54201.3</v>
      </c>
      <c r="F3311" s="799">
        <f t="shared" si="352"/>
        <v>61.452721088435382</v>
      </c>
      <c r="G3311" s="1511"/>
      <c r="H3311" s="785">
        <v>54201.3</v>
      </c>
      <c r="I3311" s="1505"/>
      <c r="J3311" s="39"/>
      <c r="K3311" s="39"/>
      <c r="L3311" s="39"/>
      <c r="M3311" s="39"/>
    </row>
    <row r="3312" spans="1:13" x14ac:dyDescent="0.2">
      <c r="A3312" s="971"/>
      <c r="B3312" s="1503"/>
      <c r="C3312" s="35" t="s">
        <v>750</v>
      </c>
      <c r="D3312" s="785">
        <v>0</v>
      </c>
      <c r="E3312" s="785">
        <v>0</v>
      </c>
      <c r="F3312" s="799">
        <v>0</v>
      </c>
      <c r="G3312" s="1511"/>
      <c r="H3312" s="785">
        <v>0</v>
      </c>
      <c r="I3312" s="1505"/>
      <c r="J3312" s="39"/>
      <c r="K3312" s="39"/>
      <c r="L3312" s="39"/>
      <c r="M3312" s="39"/>
    </row>
    <row r="3313" spans="1:13" ht="15" customHeight="1" x14ac:dyDescent="0.2">
      <c r="A3313" s="971" t="s">
        <v>107</v>
      </c>
      <c r="B3313" s="1510" t="s">
        <v>767</v>
      </c>
      <c r="C3313" s="63" t="s">
        <v>1</v>
      </c>
      <c r="D3313" s="791">
        <f>SUM(D3314:D3317)</f>
        <v>23604.7</v>
      </c>
      <c r="E3313" s="791">
        <f>SUM(E3314:E3317)</f>
        <v>20000</v>
      </c>
      <c r="F3313" s="799">
        <f t="shared" si="352"/>
        <v>84.728888738259755</v>
      </c>
      <c r="G3313" s="1511" t="s">
        <v>768</v>
      </c>
      <c r="H3313" s="791">
        <f>SUM(H3314:H3317)</f>
        <v>20000</v>
      </c>
      <c r="I3313" s="1505" t="s">
        <v>264</v>
      </c>
      <c r="J3313" s="39"/>
      <c r="K3313" s="39"/>
      <c r="L3313" s="39"/>
      <c r="M3313" s="39"/>
    </row>
    <row r="3314" spans="1:13" ht="45" x14ac:dyDescent="0.2">
      <c r="A3314" s="971"/>
      <c r="B3314" s="1510"/>
      <c r="C3314" s="63" t="s">
        <v>8</v>
      </c>
      <c r="D3314" s="791">
        <v>0</v>
      </c>
      <c r="E3314" s="791">
        <v>0</v>
      </c>
      <c r="F3314" s="799">
        <v>0</v>
      </c>
      <c r="G3314" s="1511"/>
      <c r="H3314" s="791">
        <v>0</v>
      </c>
      <c r="I3314" s="1505"/>
      <c r="J3314" s="39"/>
      <c r="K3314" s="39"/>
      <c r="L3314" s="39"/>
      <c r="M3314" s="39"/>
    </row>
    <row r="3315" spans="1:13" ht="45" x14ac:dyDescent="0.2">
      <c r="A3315" s="971"/>
      <c r="B3315" s="1510"/>
      <c r="C3315" s="63" t="s">
        <v>2</v>
      </c>
      <c r="D3315" s="791">
        <v>0</v>
      </c>
      <c r="E3315" s="791">
        <v>0</v>
      </c>
      <c r="F3315" s="799">
        <v>0</v>
      </c>
      <c r="G3315" s="1511"/>
      <c r="H3315" s="791">
        <v>0</v>
      </c>
      <c r="I3315" s="1505"/>
      <c r="J3315" s="39"/>
      <c r="K3315" s="39"/>
      <c r="L3315" s="39"/>
      <c r="M3315" s="39"/>
    </row>
    <row r="3316" spans="1:13" ht="45" x14ac:dyDescent="0.2">
      <c r="A3316" s="971"/>
      <c r="B3316" s="1510"/>
      <c r="C3316" s="63" t="s">
        <v>298</v>
      </c>
      <c r="D3316" s="791">
        <v>23604.7</v>
      </c>
      <c r="E3316" s="791">
        <v>20000</v>
      </c>
      <c r="F3316" s="799">
        <f t="shared" si="352"/>
        <v>84.728888738259755</v>
      </c>
      <c r="G3316" s="1511"/>
      <c r="H3316" s="791">
        <v>20000</v>
      </c>
      <c r="I3316" s="1505"/>
      <c r="J3316" s="39"/>
      <c r="K3316" s="39"/>
      <c r="L3316" s="39"/>
      <c r="M3316" s="39"/>
    </row>
    <row r="3317" spans="1:13" x14ac:dyDescent="0.2">
      <c r="A3317" s="971"/>
      <c r="B3317" s="1510"/>
      <c r="C3317" s="63" t="s">
        <v>750</v>
      </c>
      <c r="D3317" s="791">
        <v>0</v>
      </c>
      <c r="E3317" s="791">
        <v>0</v>
      </c>
      <c r="F3317" s="799">
        <v>0</v>
      </c>
      <c r="G3317" s="1511"/>
      <c r="H3317" s="791">
        <v>0</v>
      </c>
      <c r="I3317" s="1505"/>
      <c r="J3317" s="39"/>
      <c r="K3317" s="39"/>
      <c r="L3317" s="39"/>
      <c r="M3317" s="39"/>
    </row>
    <row r="3318" spans="1:13" ht="105" customHeight="1" x14ac:dyDescent="0.2">
      <c r="A3318" s="90" t="s">
        <v>135</v>
      </c>
      <c r="B3318" s="540" t="s">
        <v>1014</v>
      </c>
      <c r="C3318" s="63" t="s">
        <v>298</v>
      </c>
      <c r="D3318" s="785">
        <v>2386.4</v>
      </c>
      <c r="E3318" s="791">
        <v>0</v>
      </c>
      <c r="F3318" s="799">
        <f t="shared" si="352"/>
        <v>0</v>
      </c>
      <c r="G3318" s="800"/>
      <c r="H3318" s="791">
        <v>0</v>
      </c>
      <c r="I3318" s="801" t="s">
        <v>1198</v>
      </c>
      <c r="J3318" s="39"/>
      <c r="K3318" s="39"/>
      <c r="L3318" s="39"/>
      <c r="M3318" s="39"/>
    </row>
    <row r="3319" spans="1:13" ht="120" x14ac:dyDescent="0.2">
      <c r="A3319" s="90" t="s">
        <v>136</v>
      </c>
      <c r="B3319" s="541" t="s">
        <v>1383</v>
      </c>
      <c r="C3319" s="63" t="s">
        <v>2</v>
      </c>
      <c r="D3319" s="785">
        <v>45340.7</v>
      </c>
      <c r="E3319" s="791">
        <v>0</v>
      </c>
      <c r="F3319" s="799">
        <f t="shared" si="352"/>
        <v>0</v>
      </c>
      <c r="G3319" s="800"/>
      <c r="H3319" s="791">
        <v>0</v>
      </c>
      <c r="I3319" s="801" t="s">
        <v>1387</v>
      </c>
      <c r="J3319" s="39"/>
      <c r="K3319" s="39"/>
      <c r="L3319" s="39"/>
      <c r="M3319" s="39"/>
    </row>
    <row r="3320" spans="1:13" ht="85.5" customHeight="1" x14ac:dyDescent="0.2">
      <c r="A3320" s="90" t="s">
        <v>138</v>
      </c>
      <c r="B3320" s="541" t="s">
        <v>1384</v>
      </c>
      <c r="C3320" s="542" t="s">
        <v>298</v>
      </c>
      <c r="D3320" s="785">
        <v>4769.8</v>
      </c>
      <c r="E3320" s="791">
        <v>0</v>
      </c>
      <c r="F3320" s="799">
        <f t="shared" si="352"/>
        <v>0</v>
      </c>
      <c r="G3320" s="800"/>
      <c r="H3320" s="791">
        <v>0</v>
      </c>
      <c r="I3320" s="801" t="s">
        <v>1198</v>
      </c>
      <c r="J3320" s="39"/>
      <c r="K3320" s="39"/>
      <c r="L3320" s="39"/>
      <c r="M3320" s="39"/>
    </row>
    <row r="3321" spans="1:13" ht="177" customHeight="1" x14ac:dyDescent="0.2">
      <c r="A3321" s="90" t="s">
        <v>203</v>
      </c>
      <c r="B3321" s="541" t="s">
        <v>1385</v>
      </c>
      <c r="C3321" s="542" t="s">
        <v>298</v>
      </c>
      <c r="D3321" s="785">
        <v>10920</v>
      </c>
      <c r="E3321" s="791">
        <v>0</v>
      </c>
      <c r="F3321" s="799">
        <f t="shared" si="352"/>
        <v>0</v>
      </c>
      <c r="G3321" s="800"/>
      <c r="H3321" s="791">
        <v>0</v>
      </c>
      <c r="I3321" s="801" t="s">
        <v>1198</v>
      </c>
      <c r="J3321" s="39"/>
      <c r="K3321" s="39"/>
      <c r="L3321" s="39"/>
      <c r="M3321" s="39"/>
    </row>
    <row r="3322" spans="1:13" ht="135" x14ac:dyDescent="0.2">
      <c r="A3322" s="90" t="s">
        <v>204</v>
      </c>
      <c r="B3322" s="541" t="s">
        <v>1386</v>
      </c>
      <c r="C3322" s="63" t="s">
        <v>2</v>
      </c>
      <c r="D3322" s="785">
        <v>19080</v>
      </c>
      <c r="E3322" s="791">
        <v>0</v>
      </c>
      <c r="F3322" s="799">
        <f t="shared" si="352"/>
        <v>0</v>
      </c>
      <c r="G3322" s="800"/>
      <c r="H3322" s="791">
        <v>0</v>
      </c>
      <c r="I3322" s="801" t="s">
        <v>1198</v>
      </c>
      <c r="J3322" s="39"/>
      <c r="K3322" s="39"/>
      <c r="L3322" s="39"/>
      <c r="M3322" s="39"/>
    </row>
    <row r="3323" spans="1:13" ht="28.5" customHeight="1" x14ac:dyDescent="0.2">
      <c r="A3323" s="889" t="s">
        <v>769</v>
      </c>
      <c r="B3323" s="890"/>
      <c r="C3323" s="890"/>
      <c r="D3323" s="890"/>
      <c r="E3323" s="890"/>
      <c r="F3323" s="890"/>
      <c r="G3323" s="890"/>
      <c r="H3323" s="890"/>
      <c r="I3323" s="891"/>
      <c r="J3323" s="39"/>
      <c r="K3323" s="39"/>
      <c r="L3323" s="39"/>
      <c r="M3323" s="39"/>
    </row>
    <row r="3324" spans="1:13" ht="15" customHeight="1" x14ac:dyDescent="0.2">
      <c r="A3324" s="892"/>
      <c r="B3324" s="1506" t="s">
        <v>770</v>
      </c>
      <c r="C3324" s="36" t="s">
        <v>1</v>
      </c>
      <c r="D3324" s="795">
        <f t="shared" ref="D3324:D3333" si="353">D3329</f>
        <v>129</v>
      </c>
      <c r="E3324" s="795">
        <f>E3334</f>
        <v>94</v>
      </c>
      <c r="F3324" s="796">
        <f>E3324/D3324*100</f>
        <v>72.868217054263567</v>
      </c>
      <c r="G3324" s="797"/>
      <c r="H3324" s="795">
        <f>H3334</f>
        <v>94</v>
      </c>
      <c r="I3324" s="798"/>
      <c r="J3324" s="39"/>
      <c r="K3324" s="39"/>
      <c r="L3324" s="39"/>
      <c r="M3324" s="39"/>
    </row>
    <row r="3325" spans="1:13" ht="42.75" x14ac:dyDescent="0.2">
      <c r="A3325" s="893"/>
      <c r="B3325" s="1506"/>
      <c r="C3325" s="36" t="s">
        <v>8</v>
      </c>
      <c r="D3325" s="795">
        <f t="shared" si="353"/>
        <v>0</v>
      </c>
      <c r="E3325" s="795">
        <f>E3335</f>
        <v>0</v>
      </c>
      <c r="F3325" s="796">
        <v>0</v>
      </c>
      <c r="G3325" s="797"/>
      <c r="H3325" s="795">
        <f>H3335</f>
        <v>0</v>
      </c>
      <c r="I3325" s="798"/>
      <c r="J3325" s="39"/>
      <c r="K3325" s="39"/>
      <c r="L3325" s="39"/>
      <c r="M3325" s="39"/>
    </row>
    <row r="3326" spans="1:13" ht="57" x14ac:dyDescent="0.2">
      <c r="A3326" s="893"/>
      <c r="B3326" s="1506"/>
      <c r="C3326" s="36" t="s">
        <v>2</v>
      </c>
      <c r="D3326" s="795">
        <f t="shared" si="353"/>
        <v>0</v>
      </c>
      <c r="E3326" s="795">
        <f>E3336</f>
        <v>0</v>
      </c>
      <c r="F3326" s="796">
        <v>0</v>
      </c>
      <c r="G3326" s="797"/>
      <c r="H3326" s="795">
        <f>H3336</f>
        <v>0</v>
      </c>
      <c r="I3326" s="798"/>
      <c r="J3326" s="39"/>
      <c r="K3326" s="39"/>
      <c r="L3326" s="39"/>
      <c r="M3326" s="39"/>
    </row>
    <row r="3327" spans="1:13" ht="48.75" customHeight="1" x14ac:dyDescent="0.2">
      <c r="A3327" s="893"/>
      <c r="B3327" s="1506"/>
      <c r="C3327" s="36" t="s">
        <v>298</v>
      </c>
      <c r="D3327" s="795">
        <f t="shared" si="353"/>
        <v>0</v>
      </c>
      <c r="E3327" s="795">
        <f>E3337</f>
        <v>0</v>
      </c>
      <c r="F3327" s="796">
        <v>0</v>
      </c>
      <c r="G3327" s="797"/>
      <c r="H3327" s="795">
        <f>H3337</f>
        <v>0</v>
      </c>
      <c r="I3327" s="798"/>
      <c r="J3327" s="39"/>
      <c r="K3327" s="39"/>
      <c r="L3327" s="39"/>
      <c r="M3327" s="39"/>
    </row>
    <row r="3328" spans="1:13" ht="28.5" x14ac:dyDescent="0.2">
      <c r="A3328" s="894"/>
      <c r="B3328" s="1506"/>
      <c r="C3328" s="36" t="s">
        <v>750</v>
      </c>
      <c r="D3328" s="795">
        <f t="shared" si="353"/>
        <v>129</v>
      </c>
      <c r="E3328" s="795">
        <f>E3338</f>
        <v>94</v>
      </c>
      <c r="F3328" s="796">
        <f t="shared" ref="F3328" si="354">E3328/D3328*100</f>
        <v>72.868217054263567</v>
      </c>
      <c r="G3328" s="797"/>
      <c r="H3328" s="795">
        <f>H3338</f>
        <v>94</v>
      </c>
      <c r="I3328" s="798"/>
      <c r="J3328" s="39"/>
      <c r="K3328" s="39"/>
      <c r="L3328" s="39"/>
      <c r="M3328" s="39"/>
    </row>
    <row r="3329" spans="1:13" ht="15" customHeight="1" x14ac:dyDescent="0.2">
      <c r="A3329" s="892" t="s">
        <v>10</v>
      </c>
      <c r="B3329" s="1507" t="s">
        <v>771</v>
      </c>
      <c r="C3329" s="63" t="s">
        <v>1</v>
      </c>
      <c r="D3329" s="791">
        <f t="shared" si="353"/>
        <v>129</v>
      </c>
      <c r="E3329" s="791">
        <f>E3334</f>
        <v>94</v>
      </c>
      <c r="F3329" s="799">
        <f>E3329/D3329*100</f>
        <v>72.868217054263567</v>
      </c>
      <c r="G3329" s="800"/>
      <c r="H3329" s="791">
        <f>H3334</f>
        <v>94</v>
      </c>
      <c r="I3329" s="801"/>
      <c r="J3329" s="39"/>
      <c r="K3329" s="39"/>
      <c r="L3329" s="39"/>
      <c r="M3329" s="39"/>
    </row>
    <row r="3330" spans="1:13" ht="45" x14ac:dyDescent="0.2">
      <c r="A3330" s="893"/>
      <c r="B3330" s="1508"/>
      <c r="C3330" s="63" t="s">
        <v>8</v>
      </c>
      <c r="D3330" s="791">
        <f t="shared" si="353"/>
        <v>0</v>
      </c>
      <c r="E3330" s="791">
        <f>E3335</f>
        <v>0</v>
      </c>
      <c r="F3330" s="799">
        <v>0</v>
      </c>
      <c r="G3330" s="800"/>
      <c r="H3330" s="791">
        <f>H3335</f>
        <v>0</v>
      </c>
      <c r="I3330" s="801"/>
      <c r="J3330" s="39"/>
      <c r="K3330" s="39"/>
      <c r="L3330" s="39"/>
      <c r="M3330" s="39"/>
    </row>
    <row r="3331" spans="1:13" ht="45" x14ac:dyDescent="0.2">
      <c r="A3331" s="893"/>
      <c r="B3331" s="1508"/>
      <c r="C3331" s="63" t="s">
        <v>2</v>
      </c>
      <c r="D3331" s="791">
        <f t="shared" si="353"/>
        <v>0</v>
      </c>
      <c r="E3331" s="791">
        <f>E3336</f>
        <v>0</v>
      </c>
      <c r="F3331" s="799">
        <v>0</v>
      </c>
      <c r="G3331" s="800"/>
      <c r="H3331" s="791">
        <f>H3336</f>
        <v>0</v>
      </c>
      <c r="I3331" s="801"/>
      <c r="J3331" s="39"/>
      <c r="K3331" s="39"/>
      <c r="L3331" s="39"/>
      <c r="M3331" s="39"/>
    </row>
    <row r="3332" spans="1:13" ht="45" x14ac:dyDescent="0.2">
      <c r="A3332" s="893"/>
      <c r="B3332" s="1508"/>
      <c r="C3332" s="63" t="s">
        <v>298</v>
      </c>
      <c r="D3332" s="791">
        <f t="shared" si="353"/>
        <v>0</v>
      </c>
      <c r="E3332" s="791">
        <f>E3337</f>
        <v>0</v>
      </c>
      <c r="F3332" s="799">
        <v>0</v>
      </c>
      <c r="G3332" s="800"/>
      <c r="H3332" s="791">
        <f>H3337</f>
        <v>0</v>
      </c>
      <c r="I3332" s="801"/>
      <c r="J3332" s="39"/>
      <c r="K3332" s="39"/>
      <c r="L3332" s="39"/>
      <c r="M3332" s="39"/>
    </row>
    <row r="3333" spans="1:13" x14ac:dyDescent="0.2">
      <c r="A3333" s="894"/>
      <c r="B3333" s="1509"/>
      <c r="C3333" s="63" t="s">
        <v>750</v>
      </c>
      <c r="D3333" s="791">
        <f t="shared" si="353"/>
        <v>129</v>
      </c>
      <c r="E3333" s="791">
        <f>E3338</f>
        <v>94</v>
      </c>
      <c r="F3333" s="799">
        <f t="shared" ref="F3333:F3348" si="355">E3333/D3333*100</f>
        <v>72.868217054263567</v>
      </c>
      <c r="G3333" s="800"/>
      <c r="H3333" s="791">
        <f>H3338</f>
        <v>94</v>
      </c>
      <c r="I3333" s="801"/>
      <c r="J3333" s="39"/>
      <c r="K3333" s="39"/>
      <c r="L3333" s="39"/>
      <c r="M3333" s="39"/>
    </row>
    <row r="3334" spans="1:13" ht="15" customHeight="1" x14ac:dyDescent="0.2">
      <c r="A3334" s="971" t="s">
        <v>11</v>
      </c>
      <c r="B3334" s="1510" t="s">
        <v>772</v>
      </c>
      <c r="C3334" s="63" t="s">
        <v>1</v>
      </c>
      <c r="D3334" s="791">
        <f>SUM(D3335:D3338)</f>
        <v>129</v>
      </c>
      <c r="E3334" s="791">
        <f>SUM(E3335:E3338)</f>
        <v>94</v>
      </c>
      <c r="F3334" s="799">
        <f t="shared" si="355"/>
        <v>72.868217054263567</v>
      </c>
      <c r="G3334" s="800"/>
      <c r="H3334" s="791">
        <f>SUM(H3335:H3338)</f>
        <v>94</v>
      </c>
      <c r="I3334" s="801"/>
      <c r="J3334" s="39"/>
      <c r="K3334" s="39"/>
      <c r="L3334" s="39"/>
      <c r="M3334" s="39"/>
    </row>
    <row r="3335" spans="1:13" ht="45" x14ac:dyDescent="0.2">
      <c r="A3335" s="971"/>
      <c r="B3335" s="1510"/>
      <c r="C3335" s="63" t="s">
        <v>8</v>
      </c>
      <c r="D3335" s="791">
        <f>D3340+D3345</f>
        <v>0</v>
      </c>
      <c r="E3335" s="791">
        <f>E3340+E3345</f>
        <v>0</v>
      </c>
      <c r="F3335" s="799">
        <v>0</v>
      </c>
      <c r="G3335" s="800"/>
      <c r="H3335" s="791">
        <f>H3340+H3345</f>
        <v>0</v>
      </c>
      <c r="I3335" s="801"/>
      <c r="J3335" s="39"/>
      <c r="K3335" s="39"/>
      <c r="L3335" s="39"/>
      <c r="M3335" s="39"/>
    </row>
    <row r="3336" spans="1:13" ht="45" x14ac:dyDescent="0.2">
      <c r="A3336" s="971"/>
      <c r="B3336" s="1510"/>
      <c r="C3336" s="63" t="s">
        <v>2</v>
      </c>
      <c r="D3336" s="791">
        <f t="shared" ref="D3336:E3338" si="356">D3341+D3346</f>
        <v>0</v>
      </c>
      <c r="E3336" s="791">
        <f t="shared" si="356"/>
        <v>0</v>
      </c>
      <c r="F3336" s="799">
        <v>0</v>
      </c>
      <c r="G3336" s="800"/>
      <c r="H3336" s="791">
        <f>H3341+H3346</f>
        <v>0</v>
      </c>
      <c r="I3336" s="801"/>
      <c r="J3336" s="39"/>
      <c r="K3336" s="39"/>
      <c r="L3336" s="39"/>
      <c r="M3336" s="39"/>
    </row>
    <row r="3337" spans="1:13" ht="45" x14ac:dyDescent="0.2">
      <c r="A3337" s="971"/>
      <c r="B3337" s="1510"/>
      <c r="C3337" s="63" t="s">
        <v>298</v>
      </c>
      <c r="D3337" s="791">
        <f t="shared" si="356"/>
        <v>0</v>
      </c>
      <c r="E3337" s="791">
        <f t="shared" si="356"/>
        <v>0</v>
      </c>
      <c r="F3337" s="799">
        <v>0</v>
      </c>
      <c r="G3337" s="800"/>
      <c r="H3337" s="791">
        <f>H3342+H3347</f>
        <v>0</v>
      </c>
      <c r="I3337" s="801"/>
      <c r="J3337" s="39"/>
      <c r="K3337" s="39"/>
      <c r="L3337" s="39"/>
      <c r="M3337" s="39"/>
    </row>
    <row r="3338" spans="1:13" x14ac:dyDescent="0.2">
      <c r="A3338" s="971"/>
      <c r="B3338" s="1510"/>
      <c r="C3338" s="63" t="s">
        <v>750</v>
      </c>
      <c r="D3338" s="791">
        <f t="shared" si="356"/>
        <v>129</v>
      </c>
      <c r="E3338" s="791">
        <f t="shared" si="356"/>
        <v>94</v>
      </c>
      <c r="F3338" s="799">
        <f t="shared" si="355"/>
        <v>72.868217054263567</v>
      </c>
      <c r="G3338" s="800"/>
      <c r="H3338" s="791">
        <f>H3343+H3348</f>
        <v>94</v>
      </c>
      <c r="I3338" s="801"/>
      <c r="J3338" s="39"/>
      <c r="K3338" s="39"/>
      <c r="L3338" s="39"/>
      <c r="M3338" s="39"/>
    </row>
    <row r="3339" spans="1:13" ht="15" customHeight="1" x14ac:dyDescent="0.2">
      <c r="A3339" s="971" t="s">
        <v>12</v>
      </c>
      <c r="B3339" s="1503" t="s">
        <v>773</v>
      </c>
      <c r="C3339" s="35" t="s">
        <v>1</v>
      </c>
      <c r="D3339" s="785">
        <f>SUM(D3340:D3343)</f>
        <v>60</v>
      </c>
      <c r="E3339" s="785">
        <f>SUM(E3340:E3343)</f>
        <v>45</v>
      </c>
      <c r="F3339" s="799">
        <f t="shared" si="355"/>
        <v>75</v>
      </c>
      <c r="G3339" s="1504" t="s">
        <v>1015</v>
      </c>
      <c r="H3339" s="785">
        <f>SUM(H3340:H3343)</f>
        <v>45</v>
      </c>
      <c r="I3339" s="1505" t="s">
        <v>264</v>
      </c>
      <c r="J3339" s="39"/>
      <c r="K3339" s="39"/>
      <c r="L3339" s="39"/>
      <c r="M3339" s="39"/>
    </row>
    <row r="3340" spans="1:13" ht="45" x14ac:dyDescent="0.2">
      <c r="A3340" s="971"/>
      <c r="B3340" s="1503"/>
      <c r="C3340" s="35" t="s">
        <v>8</v>
      </c>
      <c r="D3340" s="785">
        <v>0</v>
      </c>
      <c r="E3340" s="785">
        <v>0</v>
      </c>
      <c r="F3340" s="799">
        <v>0</v>
      </c>
      <c r="G3340" s="1504"/>
      <c r="H3340" s="785">
        <v>0</v>
      </c>
      <c r="I3340" s="1505"/>
      <c r="J3340" s="39"/>
      <c r="K3340" s="39"/>
      <c r="L3340" s="39"/>
      <c r="M3340" s="39"/>
    </row>
    <row r="3341" spans="1:13" ht="45" x14ac:dyDescent="0.2">
      <c r="A3341" s="971"/>
      <c r="B3341" s="1503"/>
      <c r="C3341" s="35" t="s">
        <v>2</v>
      </c>
      <c r="D3341" s="785">
        <v>0</v>
      </c>
      <c r="E3341" s="785">
        <v>0</v>
      </c>
      <c r="F3341" s="799">
        <v>0</v>
      </c>
      <c r="G3341" s="1504"/>
      <c r="H3341" s="785">
        <v>0</v>
      </c>
      <c r="I3341" s="1505"/>
      <c r="J3341" s="39"/>
      <c r="K3341" s="39"/>
      <c r="L3341" s="39"/>
      <c r="M3341" s="39"/>
    </row>
    <row r="3342" spans="1:13" ht="45" x14ac:dyDescent="0.2">
      <c r="A3342" s="971"/>
      <c r="B3342" s="1503"/>
      <c r="C3342" s="35" t="s">
        <v>298</v>
      </c>
      <c r="D3342" s="785">
        <v>0</v>
      </c>
      <c r="E3342" s="785">
        <v>0</v>
      </c>
      <c r="F3342" s="799">
        <v>0</v>
      </c>
      <c r="G3342" s="1504"/>
      <c r="H3342" s="785">
        <v>0</v>
      </c>
      <c r="I3342" s="1505"/>
      <c r="J3342" s="39"/>
      <c r="K3342" s="39"/>
      <c r="L3342" s="39"/>
      <c r="M3342" s="39"/>
    </row>
    <row r="3343" spans="1:13" x14ac:dyDescent="0.2">
      <c r="A3343" s="971"/>
      <c r="B3343" s="1503"/>
      <c r="C3343" s="35" t="s">
        <v>750</v>
      </c>
      <c r="D3343" s="785">
        <v>60</v>
      </c>
      <c r="E3343" s="785">
        <v>45</v>
      </c>
      <c r="F3343" s="799">
        <f t="shared" si="355"/>
        <v>75</v>
      </c>
      <c r="G3343" s="1504"/>
      <c r="H3343" s="785">
        <v>45</v>
      </c>
      <c r="I3343" s="1505"/>
      <c r="J3343" s="39"/>
      <c r="K3343" s="39"/>
      <c r="L3343" s="39"/>
      <c r="M3343" s="39"/>
    </row>
    <row r="3344" spans="1:13" ht="15" customHeight="1" x14ac:dyDescent="0.2">
      <c r="A3344" s="971" t="s">
        <v>100</v>
      </c>
      <c r="B3344" s="1503" t="s">
        <v>774</v>
      </c>
      <c r="C3344" s="35" t="s">
        <v>1</v>
      </c>
      <c r="D3344" s="785">
        <f>SUM(D3345:D3348)</f>
        <v>69</v>
      </c>
      <c r="E3344" s="785">
        <f>SUM(E3345:E3348)</f>
        <v>49</v>
      </c>
      <c r="F3344" s="799">
        <f t="shared" si="355"/>
        <v>71.014492753623188</v>
      </c>
      <c r="G3344" s="1504" t="s">
        <v>1016</v>
      </c>
      <c r="H3344" s="785">
        <f>SUM(H3345:H3348)</f>
        <v>49</v>
      </c>
      <c r="I3344" s="1505" t="s">
        <v>264</v>
      </c>
      <c r="J3344" s="39"/>
      <c r="K3344" s="39"/>
      <c r="L3344" s="39"/>
      <c r="M3344" s="39"/>
    </row>
    <row r="3345" spans="1:13" ht="45" x14ac:dyDescent="0.2">
      <c r="A3345" s="971"/>
      <c r="B3345" s="1503"/>
      <c r="C3345" s="35" t="s">
        <v>8</v>
      </c>
      <c r="D3345" s="785">
        <v>0</v>
      </c>
      <c r="E3345" s="785">
        <v>0</v>
      </c>
      <c r="F3345" s="799">
        <v>0</v>
      </c>
      <c r="G3345" s="1504"/>
      <c r="H3345" s="785">
        <v>0</v>
      </c>
      <c r="I3345" s="1505"/>
      <c r="J3345" s="39"/>
      <c r="K3345" s="39"/>
      <c r="L3345" s="39"/>
      <c r="M3345" s="39"/>
    </row>
    <row r="3346" spans="1:13" ht="45" x14ac:dyDescent="0.2">
      <c r="A3346" s="971"/>
      <c r="B3346" s="1503"/>
      <c r="C3346" s="35" t="s">
        <v>2</v>
      </c>
      <c r="D3346" s="785">
        <v>0</v>
      </c>
      <c r="E3346" s="785">
        <v>0</v>
      </c>
      <c r="F3346" s="799">
        <v>0</v>
      </c>
      <c r="G3346" s="1504"/>
      <c r="H3346" s="785">
        <v>0</v>
      </c>
      <c r="I3346" s="1505"/>
      <c r="J3346" s="39"/>
      <c r="K3346" s="39"/>
      <c r="L3346" s="39"/>
      <c r="M3346" s="39"/>
    </row>
    <row r="3347" spans="1:13" ht="45" x14ac:dyDescent="0.2">
      <c r="A3347" s="971"/>
      <c r="B3347" s="1503"/>
      <c r="C3347" s="35" t="s">
        <v>298</v>
      </c>
      <c r="D3347" s="785">
        <v>0</v>
      </c>
      <c r="E3347" s="785">
        <v>0</v>
      </c>
      <c r="F3347" s="799">
        <v>0</v>
      </c>
      <c r="G3347" s="1504"/>
      <c r="H3347" s="785">
        <v>0</v>
      </c>
      <c r="I3347" s="1505"/>
      <c r="J3347" s="39"/>
      <c r="K3347" s="39"/>
      <c r="L3347" s="39"/>
      <c r="M3347" s="39"/>
    </row>
    <row r="3348" spans="1:13" x14ac:dyDescent="0.2">
      <c r="A3348" s="971"/>
      <c r="B3348" s="1503"/>
      <c r="C3348" s="35" t="s">
        <v>750</v>
      </c>
      <c r="D3348" s="785">
        <v>69</v>
      </c>
      <c r="E3348" s="785">
        <v>49</v>
      </c>
      <c r="F3348" s="799">
        <f t="shared" si="355"/>
        <v>71.014492753623188</v>
      </c>
      <c r="G3348" s="1504"/>
      <c r="H3348" s="785">
        <v>49</v>
      </c>
      <c r="I3348" s="1505"/>
      <c r="J3348" s="39"/>
      <c r="K3348" s="39"/>
      <c r="L3348" s="39"/>
      <c r="M3348" s="39"/>
    </row>
    <row r="3349" spans="1:13" ht="26.25" customHeight="1" x14ac:dyDescent="0.2">
      <c r="A3349" s="1401" t="s">
        <v>1023</v>
      </c>
      <c r="B3349" s="1402"/>
      <c r="C3349" s="1402"/>
      <c r="D3349" s="1402"/>
      <c r="E3349" s="1402"/>
      <c r="F3349" s="1402"/>
      <c r="G3349" s="1402"/>
      <c r="H3349" s="1402"/>
      <c r="I3349" s="1403"/>
      <c r="J3349" s="551"/>
      <c r="K3349" s="39"/>
      <c r="L3349" s="39"/>
      <c r="M3349" s="39"/>
    </row>
    <row r="3350" spans="1:13" ht="15.75" customHeight="1" x14ac:dyDescent="0.2">
      <c r="A3350" s="892"/>
      <c r="B3350" s="1419" t="s">
        <v>291</v>
      </c>
      <c r="C3350" s="14" t="s">
        <v>267</v>
      </c>
      <c r="D3350" s="23">
        <f>D3351+D3352+D3353+D3354</f>
        <v>149000</v>
      </c>
      <c r="E3350" s="23">
        <f>E3351+E3352+E3353+E3354</f>
        <v>0</v>
      </c>
      <c r="F3350" s="106">
        <v>0</v>
      </c>
      <c r="G3350" s="62"/>
      <c r="H3350" s="23">
        <f>H3351+H3352+H3353+H3354</f>
        <v>0</v>
      </c>
      <c r="I3350" s="130"/>
      <c r="J3350" s="39"/>
      <c r="K3350" s="39"/>
      <c r="L3350" s="39"/>
      <c r="M3350" s="39"/>
    </row>
    <row r="3351" spans="1:13" ht="42.75" x14ac:dyDescent="0.2">
      <c r="A3351" s="893"/>
      <c r="B3351" s="1067"/>
      <c r="C3351" s="737" t="s">
        <v>8</v>
      </c>
      <c r="D3351" s="12">
        <f t="shared" ref="D3351:E3354" si="357">D3356</f>
        <v>0</v>
      </c>
      <c r="E3351" s="12">
        <f t="shared" si="357"/>
        <v>0</v>
      </c>
      <c r="F3351" s="106">
        <v>0</v>
      </c>
      <c r="G3351" s="62"/>
      <c r="H3351" s="12">
        <f>H3356</f>
        <v>0</v>
      </c>
      <c r="I3351" s="158"/>
      <c r="J3351" s="39"/>
      <c r="K3351" s="39"/>
      <c r="L3351" s="39"/>
      <c r="M3351" s="39"/>
    </row>
    <row r="3352" spans="1:13" ht="57" x14ac:dyDescent="0.2">
      <c r="A3352" s="893"/>
      <c r="B3352" s="1067"/>
      <c r="C3352" s="189" t="s">
        <v>2</v>
      </c>
      <c r="D3352" s="12">
        <f t="shared" si="357"/>
        <v>0</v>
      </c>
      <c r="E3352" s="12">
        <f t="shared" si="357"/>
        <v>0</v>
      </c>
      <c r="F3352" s="106">
        <v>0</v>
      </c>
      <c r="G3352" s="62"/>
      <c r="H3352" s="12">
        <f>H3357</f>
        <v>0</v>
      </c>
      <c r="I3352" s="158"/>
      <c r="J3352" s="39"/>
      <c r="K3352" s="39"/>
      <c r="L3352" s="39"/>
      <c r="M3352" s="39"/>
    </row>
    <row r="3353" spans="1:13" ht="71.25" x14ac:dyDescent="0.2">
      <c r="A3353" s="893"/>
      <c r="B3353" s="1067"/>
      <c r="C3353" s="189" t="s">
        <v>3</v>
      </c>
      <c r="D3353" s="12">
        <f t="shared" si="357"/>
        <v>0</v>
      </c>
      <c r="E3353" s="12">
        <f t="shared" si="357"/>
        <v>0</v>
      </c>
      <c r="F3353" s="106">
        <v>0</v>
      </c>
      <c r="G3353" s="62"/>
      <c r="H3353" s="12">
        <f>H3358</f>
        <v>0</v>
      </c>
      <c r="I3353" s="158"/>
      <c r="J3353" s="39"/>
      <c r="K3353" s="39" t="s">
        <v>1706</v>
      </c>
      <c r="L3353" s="39"/>
      <c r="M3353" s="39"/>
    </row>
    <row r="3354" spans="1:13" ht="285" customHeight="1" x14ac:dyDescent="0.2">
      <c r="A3354" s="894"/>
      <c r="B3354" s="1502"/>
      <c r="C3354" s="189" t="s">
        <v>97</v>
      </c>
      <c r="D3354" s="23">
        <f t="shared" si="357"/>
        <v>149000</v>
      </c>
      <c r="E3354" s="23">
        <f t="shared" si="357"/>
        <v>0</v>
      </c>
      <c r="F3354" s="106">
        <v>0</v>
      </c>
      <c r="G3354" s="60" t="s">
        <v>1704</v>
      </c>
      <c r="H3354" s="23">
        <f>H3359</f>
        <v>0</v>
      </c>
      <c r="I3354" s="130" t="s">
        <v>1705</v>
      </c>
      <c r="J3354" s="39"/>
      <c r="K3354" s="39"/>
      <c r="L3354" s="39"/>
      <c r="M3354" s="39"/>
    </row>
    <row r="3355" spans="1:13" ht="15.75" customHeight="1" x14ac:dyDescent="0.2">
      <c r="A3355" s="1406">
        <v>1</v>
      </c>
      <c r="B3355" s="1420" t="s">
        <v>792</v>
      </c>
      <c r="C3355" s="3" t="s">
        <v>267</v>
      </c>
      <c r="D3355" s="24">
        <f>D3356+D3357+D3358+D3359</f>
        <v>149000</v>
      </c>
      <c r="E3355" s="24">
        <f>E3356+E3357+E3358+E3359</f>
        <v>0</v>
      </c>
      <c r="F3355" s="107">
        <v>0</v>
      </c>
      <c r="G3355" s="60"/>
      <c r="H3355" s="24">
        <f>H3356+H3357+H3358+H3359</f>
        <v>0</v>
      </c>
      <c r="I3355" s="130"/>
      <c r="J3355" s="39"/>
      <c r="K3355" s="39"/>
      <c r="L3355" s="39"/>
      <c r="M3355" s="39"/>
    </row>
    <row r="3356" spans="1:13" ht="45" x14ac:dyDescent="0.2">
      <c r="A3356" s="897"/>
      <c r="B3356" s="1420"/>
      <c r="C3356" s="198" t="s">
        <v>8</v>
      </c>
      <c r="D3356" s="9">
        <f t="shared" ref="D3356:E3359" si="358">D3361</f>
        <v>0</v>
      </c>
      <c r="E3356" s="9">
        <f t="shared" si="358"/>
        <v>0</v>
      </c>
      <c r="F3356" s="107">
        <v>0</v>
      </c>
      <c r="G3356" s="60"/>
      <c r="H3356" s="9">
        <f>H3361</f>
        <v>0</v>
      </c>
      <c r="I3356" s="130"/>
      <c r="J3356" s="39"/>
      <c r="K3356" s="39"/>
      <c r="L3356" s="39"/>
      <c r="M3356" s="39"/>
    </row>
    <row r="3357" spans="1:13" ht="60" customHeight="1" x14ac:dyDescent="0.2">
      <c r="A3357" s="897"/>
      <c r="B3357" s="1420"/>
      <c r="C3357" s="6" t="s">
        <v>2</v>
      </c>
      <c r="D3357" s="110">
        <f t="shared" si="358"/>
        <v>0</v>
      </c>
      <c r="E3357" s="110">
        <f t="shared" si="358"/>
        <v>0</v>
      </c>
      <c r="F3357" s="107">
        <v>0</v>
      </c>
      <c r="G3357" s="60"/>
      <c r="H3357" s="110">
        <f>H3362</f>
        <v>0</v>
      </c>
      <c r="I3357" s="130"/>
      <c r="J3357" s="39"/>
      <c r="K3357" s="39"/>
      <c r="L3357" s="39"/>
      <c r="M3357" s="39"/>
    </row>
    <row r="3358" spans="1:13" ht="60" customHeight="1" x14ac:dyDescent="0.2">
      <c r="A3358" s="897"/>
      <c r="B3358" s="1420"/>
      <c r="C3358" s="6" t="s">
        <v>3</v>
      </c>
      <c r="D3358" s="111">
        <f t="shared" si="358"/>
        <v>0</v>
      </c>
      <c r="E3358" s="111">
        <f t="shared" si="358"/>
        <v>0</v>
      </c>
      <c r="F3358" s="107">
        <v>0</v>
      </c>
      <c r="G3358" s="60"/>
      <c r="H3358" s="111">
        <f>H3363</f>
        <v>0</v>
      </c>
      <c r="I3358" s="130"/>
      <c r="J3358" s="39"/>
      <c r="K3358" s="39"/>
      <c r="L3358" s="39"/>
      <c r="M3358" s="39"/>
    </row>
    <row r="3359" spans="1:13" x14ac:dyDescent="0.2">
      <c r="A3359" s="898"/>
      <c r="B3359" s="1420"/>
      <c r="C3359" s="6" t="s">
        <v>97</v>
      </c>
      <c r="D3359" s="24">
        <f t="shared" si="358"/>
        <v>149000</v>
      </c>
      <c r="E3359" s="24">
        <f t="shared" si="358"/>
        <v>0</v>
      </c>
      <c r="F3359" s="107">
        <v>0</v>
      </c>
      <c r="G3359" s="60"/>
      <c r="H3359" s="24">
        <f>H3364</f>
        <v>0</v>
      </c>
      <c r="I3359" s="130"/>
      <c r="J3359" s="39"/>
      <c r="K3359" s="39"/>
      <c r="L3359" s="39"/>
      <c r="M3359" s="39"/>
    </row>
    <row r="3360" spans="1:13" ht="15.75" customHeight="1" x14ac:dyDescent="0.2">
      <c r="A3360" s="892" t="s">
        <v>11</v>
      </c>
      <c r="B3360" s="1503" t="s">
        <v>793</v>
      </c>
      <c r="C3360" s="3" t="s">
        <v>267</v>
      </c>
      <c r="D3360" s="24">
        <f>D3361+D3362+D3363+D3364</f>
        <v>149000</v>
      </c>
      <c r="E3360" s="24">
        <f>E3361+E3362+E3363+E3364</f>
        <v>0</v>
      </c>
      <c r="F3360" s="107">
        <v>0</v>
      </c>
      <c r="G3360" s="60"/>
      <c r="H3360" s="24">
        <f>H3361+H3362+H3363+H3364</f>
        <v>0</v>
      </c>
      <c r="I3360" s="130"/>
      <c r="J3360" s="39"/>
      <c r="K3360" s="39"/>
      <c r="L3360" s="39"/>
      <c r="M3360" s="39"/>
    </row>
    <row r="3361" spans="1:13" ht="45" x14ac:dyDescent="0.2">
      <c r="A3361" s="893"/>
      <c r="B3361" s="1503"/>
      <c r="C3361" s="198" t="s">
        <v>8</v>
      </c>
      <c r="D3361" s="110">
        <f t="shared" ref="D3361:E3364" si="359">D3366+D3371+D3376</f>
        <v>0</v>
      </c>
      <c r="E3361" s="110">
        <f t="shared" si="359"/>
        <v>0</v>
      </c>
      <c r="F3361" s="107">
        <v>0</v>
      </c>
      <c r="G3361" s="60"/>
      <c r="H3361" s="110">
        <f>H3366+H3371+H3376</f>
        <v>0</v>
      </c>
      <c r="I3361" s="130"/>
      <c r="J3361" s="39"/>
      <c r="K3361" s="39"/>
      <c r="L3361" s="39"/>
      <c r="M3361" s="39"/>
    </row>
    <row r="3362" spans="1:13" ht="60" customHeight="1" x14ac:dyDescent="0.2">
      <c r="A3362" s="893"/>
      <c r="B3362" s="1503"/>
      <c r="C3362" s="6" t="s">
        <v>2</v>
      </c>
      <c r="D3362" s="110">
        <f t="shared" si="359"/>
        <v>0</v>
      </c>
      <c r="E3362" s="110">
        <f t="shared" si="359"/>
        <v>0</v>
      </c>
      <c r="F3362" s="107">
        <v>0</v>
      </c>
      <c r="G3362" s="60"/>
      <c r="H3362" s="110">
        <f>H3367+H3372+H3377</f>
        <v>0</v>
      </c>
      <c r="I3362" s="130"/>
      <c r="J3362" s="39"/>
      <c r="K3362" s="39"/>
      <c r="L3362" s="39"/>
      <c r="M3362" s="39"/>
    </row>
    <row r="3363" spans="1:13" ht="60" customHeight="1" x14ac:dyDescent="0.2">
      <c r="A3363" s="893"/>
      <c r="B3363" s="1503"/>
      <c r="C3363" s="6" t="s">
        <v>3</v>
      </c>
      <c r="D3363" s="110">
        <f t="shared" si="359"/>
        <v>0</v>
      </c>
      <c r="E3363" s="110">
        <f t="shared" si="359"/>
        <v>0</v>
      </c>
      <c r="F3363" s="107">
        <v>0</v>
      </c>
      <c r="G3363" s="60"/>
      <c r="H3363" s="110">
        <f>H3368+H3373+H3378</f>
        <v>0</v>
      </c>
      <c r="I3363" s="130"/>
      <c r="J3363" s="39"/>
      <c r="K3363" s="39"/>
      <c r="L3363" s="39"/>
      <c r="M3363" s="39"/>
    </row>
    <row r="3364" spans="1:13" x14ac:dyDescent="0.2">
      <c r="A3364" s="894"/>
      <c r="B3364" s="1503"/>
      <c r="C3364" s="197" t="s">
        <v>97</v>
      </c>
      <c r="D3364" s="110">
        <f t="shared" si="359"/>
        <v>149000</v>
      </c>
      <c r="E3364" s="110">
        <f t="shared" si="359"/>
        <v>0</v>
      </c>
      <c r="F3364" s="107">
        <v>0</v>
      </c>
      <c r="G3364" s="60"/>
      <c r="H3364" s="110">
        <f>H3369+H3374+H3379</f>
        <v>0</v>
      </c>
      <c r="I3364" s="130"/>
      <c r="J3364" s="39"/>
      <c r="K3364" s="39"/>
      <c r="L3364" s="39"/>
      <c r="M3364" s="39"/>
    </row>
    <row r="3365" spans="1:13" ht="15.75" customHeight="1" x14ac:dyDescent="0.2">
      <c r="A3365" s="973" t="s">
        <v>12</v>
      </c>
      <c r="B3365" s="1498" t="s">
        <v>794</v>
      </c>
      <c r="C3365" s="702" t="s">
        <v>267</v>
      </c>
      <c r="D3365" s="8">
        <f>D3366+D3367+D3368+D3369</f>
        <v>0</v>
      </c>
      <c r="E3365" s="8">
        <f>E3366+E3367+E3368+E3369</f>
        <v>0</v>
      </c>
      <c r="F3365" s="107">
        <v>0</v>
      </c>
      <c r="G3365" s="60"/>
      <c r="H3365" s="8">
        <f>H3366+H3367+H3368+H3369</f>
        <v>0</v>
      </c>
      <c r="I3365" s="1500" t="s">
        <v>1012</v>
      </c>
      <c r="J3365" s="39"/>
      <c r="K3365" s="39"/>
      <c r="L3365" s="39"/>
      <c r="M3365" s="39"/>
    </row>
    <row r="3366" spans="1:13" ht="45" x14ac:dyDescent="0.2">
      <c r="A3366" s="893"/>
      <c r="B3366" s="1499"/>
      <c r="C3366" s="233" t="s">
        <v>8</v>
      </c>
      <c r="D3366" s="110">
        <v>0</v>
      </c>
      <c r="E3366" s="4">
        <v>0</v>
      </c>
      <c r="F3366" s="107">
        <v>0</v>
      </c>
      <c r="G3366" s="60"/>
      <c r="H3366" s="4">
        <v>0</v>
      </c>
      <c r="I3366" s="1501"/>
      <c r="J3366" s="39"/>
      <c r="K3366" s="39"/>
      <c r="L3366" s="39"/>
      <c r="M3366" s="39"/>
    </row>
    <row r="3367" spans="1:13" ht="60" customHeight="1" x14ac:dyDescent="0.2">
      <c r="A3367" s="893"/>
      <c r="B3367" s="1499"/>
      <c r="C3367" s="11" t="s">
        <v>2</v>
      </c>
      <c r="D3367" s="111">
        <v>0</v>
      </c>
      <c r="E3367" s="4">
        <v>0</v>
      </c>
      <c r="F3367" s="107">
        <v>0</v>
      </c>
      <c r="G3367" s="60"/>
      <c r="H3367" s="4">
        <v>0</v>
      </c>
      <c r="I3367" s="1501"/>
      <c r="J3367" s="39"/>
      <c r="K3367" s="39"/>
      <c r="L3367" s="39"/>
      <c r="M3367" s="39"/>
    </row>
    <row r="3368" spans="1:13" ht="60" customHeight="1" x14ac:dyDescent="0.2">
      <c r="A3368" s="893"/>
      <c r="B3368" s="1499"/>
      <c r="C3368" s="232" t="s">
        <v>3</v>
      </c>
      <c r="D3368" s="24">
        <v>0</v>
      </c>
      <c r="E3368" s="4">
        <v>0</v>
      </c>
      <c r="F3368" s="107">
        <v>0</v>
      </c>
      <c r="G3368" s="60"/>
      <c r="H3368" s="4">
        <v>0</v>
      </c>
      <c r="I3368" s="1501"/>
      <c r="J3368" s="39"/>
      <c r="K3368" s="39"/>
      <c r="L3368" s="39"/>
      <c r="M3368" s="39"/>
    </row>
    <row r="3369" spans="1:13" ht="34.5" customHeight="1" x14ac:dyDescent="0.2">
      <c r="A3369" s="894"/>
      <c r="B3369" s="1349"/>
      <c r="C3369" s="3" t="s">
        <v>97</v>
      </c>
      <c r="D3369" s="24">
        <v>0</v>
      </c>
      <c r="E3369" s="4">
        <v>0</v>
      </c>
      <c r="F3369" s="107">
        <v>0</v>
      </c>
      <c r="G3369" s="60"/>
      <c r="H3369" s="4">
        <v>0</v>
      </c>
      <c r="I3369" s="1501"/>
      <c r="J3369" s="39"/>
      <c r="K3369" s="39"/>
      <c r="L3369" s="39"/>
      <c r="M3369" s="39"/>
    </row>
    <row r="3370" spans="1:13" ht="30" customHeight="1" x14ac:dyDescent="0.2">
      <c r="A3370" s="973" t="s">
        <v>100</v>
      </c>
      <c r="B3370" s="1498" t="s">
        <v>795</v>
      </c>
      <c r="C3370" s="7" t="s">
        <v>267</v>
      </c>
      <c r="D3370" s="24">
        <f>D3371+D3372+D3373+D3374</f>
        <v>9000</v>
      </c>
      <c r="E3370" s="24">
        <f>E3371+E3372+E3373+E3374</f>
        <v>0</v>
      </c>
      <c r="F3370" s="107">
        <v>0</v>
      </c>
      <c r="G3370" s="60"/>
      <c r="H3370" s="657">
        <f>H3371+H3372+H3373+H3374</f>
        <v>0</v>
      </c>
      <c r="I3370" s="188"/>
      <c r="J3370" s="39"/>
      <c r="K3370" s="39"/>
      <c r="L3370" s="39"/>
      <c r="M3370" s="39"/>
    </row>
    <row r="3371" spans="1:13" ht="45" x14ac:dyDescent="0.2">
      <c r="A3371" s="893"/>
      <c r="B3371" s="1499"/>
      <c r="C3371" s="233" t="s">
        <v>8</v>
      </c>
      <c r="D3371" s="9">
        <v>0</v>
      </c>
      <c r="E3371" s="4">
        <v>0</v>
      </c>
      <c r="F3371" s="107">
        <v>0</v>
      </c>
      <c r="G3371" s="60"/>
      <c r="H3371" s="658">
        <v>0</v>
      </c>
      <c r="I3371" s="35"/>
      <c r="J3371" s="39"/>
      <c r="K3371" s="39"/>
      <c r="L3371" s="39"/>
      <c r="M3371" s="39"/>
    </row>
    <row r="3372" spans="1:13" ht="60" customHeight="1" x14ac:dyDescent="0.2">
      <c r="A3372" s="893"/>
      <c r="B3372" s="1499"/>
      <c r="C3372" s="11" t="s">
        <v>2</v>
      </c>
      <c r="D3372" s="110">
        <v>0</v>
      </c>
      <c r="E3372" s="4">
        <v>0</v>
      </c>
      <c r="F3372" s="107">
        <v>0</v>
      </c>
      <c r="G3372" s="60"/>
      <c r="H3372" s="658">
        <v>0</v>
      </c>
      <c r="I3372" s="35"/>
      <c r="J3372" s="39"/>
      <c r="K3372" s="39"/>
      <c r="L3372" s="39"/>
      <c r="M3372" s="39"/>
    </row>
    <row r="3373" spans="1:13" ht="60" customHeight="1" x14ac:dyDescent="0.2">
      <c r="A3373" s="893"/>
      <c r="B3373" s="1499"/>
      <c r="C3373" s="232" t="s">
        <v>3</v>
      </c>
      <c r="D3373" s="111">
        <v>0</v>
      </c>
      <c r="E3373" s="4">
        <v>0</v>
      </c>
      <c r="F3373" s="107">
        <v>0</v>
      </c>
      <c r="G3373" s="60"/>
      <c r="H3373" s="658">
        <v>0</v>
      </c>
      <c r="I3373" s="35"/>
      <c r="J3373" s="39"/>
      <c r="K3373" s="39"/>
      <c r="L3373" s="39"/>
      <c r="M3373" s="39"/>
    </row>
    <row r="3374" spans="1:13" ht="66.75" customHeight="1" x14ac:dyDescent="0.2">
      <c r="A3374" s="894"/>
      <c r="B3374" s="1349"/>
      <c r="C3374" s="3" t="s">
        <v>97</v>
      </c>
      <c r="D3374" s="24">
        <v>9000</v>
      </c>
      <c r="E3374" s="4">
        <v>0</v>
      </c>
      <c r="F3374" s="107">
        <v>0</v>
      </c>
      <c r="G3374" s="60"/>
      <c r="H3374" s="4">
        <v>0</v>
      </c>
      <c r="I3374" s="678" t="s">
        <v>1704</v>
      </c>
      <c r="J3374" s="39"/>
      <c r="K3374" s="39"/>
      <c r="L3374" s="39"/>
      <c r="M3374" s="39"/>
    </row>
    <row r="3375" spans="1:13" ht="30" customHeight="1" x14ac:dyDescent="0.2">
      <c r="A3375" s="973" t="s">
        <v>101</v>
      </c>
      <c r="B3375" s="1498" t="s">
        <v>1703</v>
      </c>
      <c r="C3375" s="7" t="s">
        <v>267</v>
      </c>
      <c r="D3375" s="24">
        <f>D3376+D3377+D3378+D3379</f>
        <v>140000</v>
      </c>
      <c r="E3375" s="24">
        <f>E3376+E3377+E3378+E3379</f>
        <v>0</v>
      </c>
      <c r="F3375" s="107">
        <v>0</v>
      </c>
      <c r="G3375" s="60"/>
      <c r="H3375" s="657">
        <f>H3376+H3377+H3378+H3379</f>
        <v>0</v>
      </c>
      <c r="I3375" s="188"/>
      <c r="J3375" s="39"/>
      <c r="K3375" s="39"/>
      <c r="L3375" s="39"/>
      <c r="M3375" s="39"/>
    </row>
    <row r="3376" spans="1:13" ht="45" x14ac:dyDescent="0.2">
      <c r="A3376" s="893"/>
      <c r="B3376" s="1499"/>
      <c r="C3376" s="233" t="s">
        <v>8</v>
      </c>
      <c r="D3376" s="110">
        <v>0</v>
      </c>
      <c r="E3376" s="4">
        <v>0</v>
      </c>
      <c r="F3376" s="107">
        <v>0</v>
      </c>
      <c r="G3376" s="60"/>
      <c r="H3376" s="658">
        <v>0</v>
      </c>
      <c r="I3376" s="35"/>
      <c r="J3376" s="39"/>
      <c r="K3376" s="39"/>
      <c r="L3376" s="39"/>
      <c r="M3376" s="39"/>
    </row>
    <row r="3377" spans="1:13" ht="60" customHeight="1" x14ac:dyDescent="0.2">
      <c r="A3377" s="893"/>
      <c r="B3377" s="1499"/>
      <c r="C3377" s="11" t="s">
        <v>2</v>
      </c>
      <c r="D3377" s="112">
        <v>0</v>
      </c>
      <c r="E3377" s="4">
        <v>0</v>
      </c>
      <c r="F3377" s="107">
        <v>0</v>
      </c>
      <c r="G3377" s="60"/>
      <c r="H3377" s="658">
        <v>0</v>
      </c>
      <c r="I3377" s="35"/>
      <c r="J3377" s="39"/>
      <c r="K3377" s="39"/>
      <c r="L3377" s="39"/>
      <c r="M3377" s="39"/>
    </row>
    <row r="3378" spans="1:13" ht="60" customHeight="1" x14ac:dyDescent="0.2">
      <c r="A3378" s="893"/>
      <c r="B3378" s="1499"/>
      <c r="C3378" s="232" t="s">
        <v>3</v>
      </c>
      <c r="D3378" s="111">
        <v>0</v>
      </c>
      <c r="E3378" s="4">
        <v>0</v>
      </c>
      <c r="F3378" s="107">
        <v>0</v>
      </c>
      <c r="G3378" s="60"/>
      <c r="H3378" s="658">
        <v>0</v>
      </c>
      <c r="I3378" s="35"/>
      <c r="J3378" s="39"/>
      <c r="K3378" s="39"/>
      <c r="L3378" s="39"/>
      <c r="M3378" s="39"/>
    </row>
    <row r="3379" spans="1:13" ht="60" customHeight="1" x14ac:dyDescent="0.2">
      <c r="A3379" s="894"/>
      <c r="B3379" s="1349"/>
      <c r="C3379" s="3" t="s">
        <v>97</v>
      </c>
      <c r="D3379" s="24">
        <v>140000</v>
      </c>
      <c r="E3379" s="193">
        <v>0</v>
      </c>
      <c r="F3379" s="194">
        <v>0</v>
      </c>
      <c r="G3379" s="195"/>
      <c r="H3379" s="659">
        <v>0</v>
      </c>
      <c r="I3379" s="678" t="s">
        <v>1704</v>
      </c>
      <c r="J3379" s="39"/>
      <c r="K3379" s="39"/>
      <c r="L3379" s="39"/>
      <c r="M3379" s="39"/>
    </row>
    <row r="3380" spans="1:13" ht="31.5" customHeight="1" x14ac:dyDescent="0.2">
      <c r="A3380" s="1025" t="s">
        <v>1112</v>
      </c>
      <c r="B3380" s="1026"/>
      <c r="C3380" s="1026"/>
      <c r="D3380" s="1026"/>
      <c r="E3380" s="1026"/>
      <c r="F3380" s="1026"/>
      <c r="G3380" s="1026"/>
      <c r="H3380" s="1026"/>
      <c r="I3380" s="1027"/>
      <c r="J3380" s="39"/>
      <c r="K3380" s="39"/>
      <c r="L3380" s="39"/>
      <c r="M3380" s="39"/>
    </row>
    <row r="3381" spans="1:13" ht="31.5" customHeight="1" x14ac:dyDescent="0.2">
      <c r="A3381" s="1020"/>
      <c r="B3381" s="1491" t="s">
        <v>19</v>
      </c>
      <c r="C3381" s="619" t="s">
        <v>1</v>
      </c>
      <c r="D3381" s="206">
        <v>0</v>
      </c>
      <c r="E3381" s="206">
        <v>0</v>
      </c>
      <c r="F3381" s="216">
        <v>0</v>
      </c>
      <c r="G3381" s="210"/>
      <c r="H3381" s="206">
        <v>0</v>
      </c>
      <c r="I3381" s="491"/>
      <c r="J3381" s="39"/>
      <c r="K3381" s="39"/>
      <c r="L3381" s="39"/>
      <c r="M3381" s="39"/>
    </row>
    <row r="3382" spans="1:13" ht="45.75" customHeight="1" x14ac:dyDescent="0.2">
      <c r="A3382" s="1022"/>
      <c r="B3382" s="1497"/>
      <c r="C3382" s="619" t="s">
        <v>8</v>
      </c>
      <c r="D3382" s="206">
        <v>0</v>
      </c>
      <c r="E3382" s="206">
        <v>0</v>
      </c>
      <c r="F3382" s="216">
        <v>0</v>
      </c>
      <c r="G3382" s="210"/>
      <c r="H3382" s="206">
        <v>0</v>
      </c>
      <c r="I3382" s="491"/>
      <c r="J3382" s="39"/>
      <c r="K3382" s="39"/>
      <c r="L3382" s="39"/>
      <c r="M3382" s="39"/>
    </row>
    <row r="3383" spans="1:13" ht="55.5" customHeight="1" x14ac:dyDescent="0.2">
      <c r="A3383" s="1022"/>
      <c r="B3383" s="1497"/>
      <c r="C3383" s="700" t="s">
        <v>2</v>
      </c>
      <c r="D3383" s="206">
        <v>0</v>
      </c>
      <c r="E3383" s="206">
        <v>0</v>
      </c>
      <c r="F3383" s="216">
        <v>0</v>
      </c>
      <c r="G3383" s="210"/>
      <c r="H3383" s="206">
        <v>0</v>
      </c>
      <c r="I3383" s="491"/>
      <c r="J3383" s="39"/>
      <c r="K3383" s="39"/>
      <c r="L3383" s="39"/>
      <c r="M3383" s="39"/>
    </row>
    <row r="3384" spans="1:13" ht="69.75" customHeight="1" x14ac:dyDescent="0.2">
      <c r="A3384" s="1021"/>
      <c r="B3384" s="1492"/>
      <c r="C3384" s="619" t="s">
        <v>3</v>
      </c>
      <c r="D3384" s="206">
        <v>0</v>
      </c>
      <c r="E3384" s="206">
        <v>0</v>
      </c>
      <c r="F3384" s="216">
        <v>0</v>
      </c>
      <c r="G3384" s="210"/>
      <c r="H3384" s="206">
        <v>0</v>
      </c>
      <c r="I3384" s="491"/>
      <c r="J3384" s="39"/>
      <c r="K3384" s="39"/>
      <c r="L3384" s="39"/>
      <c r="M3384" s="39"/>
    </row>
    <row r="3385" spans="1:13" ht="31.5" customHeight="1" x14ac:dyDescent="0.25">
      <c r="A3385" s="966" t="s">
        <v>1195</v>
      </c>
      <c r="B3385" s="1034"/>
      <c r="C3385" s="1034"/>
      <c r="D3385" s="1034"/>
      <c r="E3385" s="1034"/>
      <c r="F3385" s="1034"/>
      <c r="G3385" s="1034"/>
      <c r="H3385" s="1034"/>
      <c r="I3385" s="1035"/>
      <c r="J3385" s="39"/>
      <c r="K3385" s="39"/>
      <c r="L3385" s="39"/>
      <c r="M3385" s="39"/>
    </row>
    <row r="3386" spans="1:13" ht="31.5" customHeight="1" x14ac:dyDescent="0.2">
      <c r="A3386" s="1030"/>
      <c r="B3386" s="1495" t="s">
        <v>54</v>
      </c>
      <c r="C3386" s="619" t="s">
        <v>1</v>
      </c>
      <c r="D3386" s="206">
        <v>0</v>
      </c>
      <c r="E3386" s="206">
        <v>0</v>
      </c>
      <c r="F3386" s="216">
        <v>0</v>
      </c>
      <c r="G3386" s="537"/>
      <c r="H3386" s="206">
        <v>0</v>
      </c>
      <c r="I3386" s="491"/>
      <c r="J3386" s="39"/>
      <c r="K3386" s="39"/>
      <c r="L3386" s="39"/>
      <c r="M3386" s="39"/>
    </row>
    <row r="3387" spans="1:13" ht="58.5" customHeight="1" x14ac:dyDescent="0.2">
      <c r="A3387" s="1031"/>
      <c r="B3387" s="1496"/>
      <c r="C3387" s="619" t="s">
        <v>3</v>
      </c>
      <c r="D3387" s="206">
        <v>0</v>
      </c>
      <c r="E3387" s="206">
        <v>0</v>
      </c>
      <c r="F3387" s="216">
        <v>0</v>
      </c>
      <c r="G3387" s="537"/>
      <c r="H3387" s="206">
        <v>0</v>
      </c>
      <c r="I3387" s="491"/>
      <c r="J3387" s="39"/>
      <c r="K3387" s="39"/>
      <c r="L3387" s="39"/>
      <c r="M3387" s="39"/>
    </row>
    <row r="3388" spans="1:13" ht="64.5" customHeight="1" x14ac:dyDescent="0.2">
      <c r="A3388" s="1024" t="s">
        <v>10</v>
      </c>
      <c r="B3388" s="1494" t="s">
        <v>1113</v>
      </c>
      <c r="C3388" s="620" t="s">
        <v>8</v>
      </c>
      <c r="D3388" s="207">
        <v>0</v>
      </c>
      <c r="E3388" s="207">
        <v>0</v>
      </c>
      <c r="F3388" s="217">
        <v>0</v>
      </c>
      <c r="G3388" s="538"/>
      <c r="H3388" s="207">
        <v>0</v>
      </c>
      <c r="I3388" s="491"/>
      <c r="J3388" s="39"/>
      <c r="K3388" s="39"/>
      <c r="L3388" s="39"/>
      <c r="M3388" s="39"/>
    </row>
    <row r="3389" spans="1:13" ht="89.25" customHeight="1" x14ac:dyDescent="0.2">
      <c r="A3389" s="1024"/>
      <c r="B3389" s="1494"/>
      <c r="C3389" s="620" t="s">
        <v>3</v>
      </c>
      <c r="D3389" s="207">
        <v>0</v>
      </c>
      <c r="E3389" s="207">
        <v>0</v>
      </c>
      <c r="F3389" s="217">
        <v>0</v>
      </c>
      <c r="G3389" s="538"/>
      <c r="H3389" s="207">
        <v>0</v>
      </c>
      <c r="I3389" s="491"/>
      <c r="J3389" s="39"/>
      <c r="K3389" s="39"/>
      <c r="L3389" s="39"/>
      <c r="M3389" s="39"/>
    </row>
    <row r="3390" spans="1:13" ht="108" customHeight="1" x14ac:dyDescent="0.2">
      <c r="A3390" s="208" t="s">
        <v>11</v>
      </c>
      <c r="B3390" s="209" t="s">
        <v>1114</v>
      </c>
      <c r="C3390" s="620" t="s">
        <v>3</v>
      </c>
      <c r="D3390" s="207">
        <v>0</v>
      </c>
      <c r="E3390" s="207">
        <v>0</v>
      </c>
      <c r="F3390" s="217">
        <v>0</v>
      </c>
      <c r="G3390" s="538" t="s">
        <v>1356</v>
      </c>
      <c r="H3390" s="207">
        <v>0</v>
      </c>
      <c r="I3390" s="491"/>
      <c r="J3390" s="39"/>
      <c r="K3390" s="39"/>
      <c r="L3390" s="39"/>
      <c r="M3390" s="39"/>
    </row>
    <row r="3391" spans="1:13" ht="144" customHeight="1" x14ac:dyDescent="0.2">
      <c r="A3391" s="208" t="s">
        <v>12</v>
      </c>
      <c r="B3391" s="209" t="s">
        <v>1115</v>
      </c>
      <c r="C3391" s="620" t="s">
        <v>3</v>
      </c>
      <c r="D3391" s="207">
        <v>0</v>
      </c>
      <c r="E3391" s="207">
        <v>0</v>
      </c>
      <c r="F3391" s="217">
        <v>0</v>
      </c>
      <c r="G3391" s="538" t="s">
        <v>1357</v>
      </c>
      <c r="H3391" s="207">
        <v>0</v>
      </c>
      <c r="I3391" s="491"/>
      <c r="J3391" s="39"/>
      <c r="K3391" s="39"/>
      <c r="L3391" s="39"/>
      <c r="M3391" s="39"/>
    </row>
    <row r="3392" spans="1:13" ht="184.5" customHeight="1" x14ac:dyDescent="0.2">
      <c r="A3392" s="208" t="s">
        <v>100</v>
      </c>
      <c r="B3392" s="209" t="s">
        <v>1116</v>
      </c>
      <c r="C3392" s="620" t="s">
        <v>3</v>
      </c>
      <c r="D3392" s="207">
        <v>0</v>
      </c>
      <c r="E3392" s="207">
        <v>0</v>
      </c>
      <c r="F3392" s="217">
        <v>0</v>
      </c>
      <c r="G3392" s="538" t="s">
        <v>1358</v>
      </c>
      <c r="H3392" s="207">
        <v>0</v>
      </c>
      <c r="I3392" s="491"/>
      <c r="J3392" s="39"/>
      <c r="K3392" s="39"/>
      <c r="L3392" s="39"/>
      <c r="M3392" s="39"/>
    </row>
    <row r="3393" spans="1:13" ht="168" customHeight="1" x14ac:dyDescent="0.2">
      <c r="A3393" s="208" t="s">
        <v>101</v>
      </c>
      <c r="B3393" s="209" t="s">
        <v>1117</v>
      </c>
      <c r="C3393" s="620" t="s">
        <v>3</v>
      </c>
      <c r="D3393" s="207">
        <v>0</v>
      </c>
      <c r="E3393" s="207">
        <v>0</v>
      </c>
      <c r="F3393" s="217">
        <v>0</v>
      </c>
      <c r="G3393" s="538" t="s">
        <v>1359</v>
      </c>
      <c r="H3393" s="207">
        <v>0</v>
      </c>
      <c r="I3393" s="491"/>
      <c r="J3393" s="39"/>
      <c r="K3393" s="39"/>
      <c r="L3393" s="39"/>
      <c r="M3393" s="39"/>
    </row>
    <row r="3394" spans="1:13" ht="169.5" customHeight="1" x14ac:dyDescent="0.2">
      <c r="A3394" s="208" t="s">
        <v>102</v>
      </c>
      <c r="B3394" s="209" t="s">
        <v>1118</v>
      </c>
      <c r="C3394" s="620" t="s">
        <v>3</v>
      </c>
      <c r="D3394" s="207">
        <v>0</v>
      </c>
      <c r="E3394" s="207">
        <v>0</v>
      </c>
      <c r="F3394" s="217">
        <v>0</v>
      </c>
      <c r="G3394" s="538"/>
      <c r="H3394" s="207">
        <v>0</v>
      </c>
      <c r="I3394" s="491"/>
      <c r="J3394" s="39"/>
      <c r="K3394" s="39"/>
      <c r="L3394" s="39"/>
      <c r="M3394" s="39"/>
    </row>
    <row r="3395" spans="1:13" ht="177.75" customHeight="1" x14ac:dyDescent="0.2">
      <c r="A3395" s="208" t="s">
        <v>103</v>
      </c>
      <c r="B3395" s="209" t="s">
        <v>1119</v>
      </c>
      <c r="C3395" s="620" t="s">
        <v>3</v>
      </c>
      <c r="D3395" s="207">
        <v>0</v>
      </c>
      <c r="E3395" s="207">
        <v>0</v>
      </c>
      <c r="F3395" s="217">
        <v>0</v>
      </c>
      <c r="G3395" s="538"/>
      <c r="H3395" s="207">
        <v>0</v>
      </c>
      <c r="I3395" s="491"/>
      <c r="J3395" s="39"/>
      <c r="K3395" s="39"/>
      <c r="L3395" s="39"/>
      <c r="M3395" s="39"/>
    </row>
    <row r="3396" spans="1:13" ht="69" customHeight="1" x14ac:dyDescent="0.2">
      <c r="A3396" s="208" t="s">
        <v>14</v>
      </c>
      <c r="B3396" s="209" t="s">
        <v>1120</v>
      </c>
      <c r="C3396" s="620" t="s">
        <v>3</v>
      </c>
      <c r="D3396" s="207">
        <v>0</v>
      </c>
      <c r="E3396" s="207">
        <v>0</v>
      </c>
      <c r="F3396" s="217">
        <v>0</v>
      </c>
      <c r="G3396" s="538"/>
      <c r="H3396" s="207">
        <v>0</v>
      </c>
      <c r="I3396" s="491"/>
      <c r="J3396" s="39"/>
      <c r="K3396" s="39"/>
      <c r="L3396" s="39"/>
      <c r="M3396" s="39"/>
    </row>
    <row r="3397" spans="1:13" ht="215.25" customHeight="1" x14ac:dyDescent="0.2">
      <c r="A3397" s="208" t="s">
        <v>145</v>
      </c>
      <c r="B3397" s="209" t="s">
        <v>1121</v>
      </c>
      <c r="C3397" s="620" t="s">
        <v>3</v>
      </c>
      <c r="D3397" s="207">
        <v>0</v>
      </c>
      <c r="E3397" s="207">
        <v>0</v>
      </c>
      <c r="F3397" s="217">
        <v>0</v>
      </c>
      <c r="G3397" s="538" t="s">
        <v>1122</v>
      </c>
      <c r="H3397" s="207">
        <v>0</v>
      </c>
      <c r="I3397" s="491"/>
      <c r="J3397" s="39"/>
      <c r="K3397" s="39"/>
      <c r="L3397" s="39"/>
      <c r="M3397" s="39"/>
    </row>
    <row r="3398" spans="1:13" ht="209.25" customHeight="1" x14ac:dyDescent="0.2">
      <c r="A3398" s="208" t="s">
        <v>167</v>
      </c>
      <c r="B3398" s="209" t="s">
        <v>1123</v>
      </c>
      <c r="C3398" s="620" t="s">
        <v>3</v>
      </c>
      <c r="D3398" s="207">
        <v>0</v>
      </c>
      <c r="E3398" s="207">
        <v>0</v>
      </c>
      <c r="F3398" s="217">
        <v>0</v>
      </c>
      <c r="G3398" s="538" t="s">
        <v>1124</v>
      </c>
      <c r="H3398" s="207">
        <v>0</v>
      </c>
      <c r="I3398" s="491"/>
      <c r="J3398" s="39"/>
      <c r="K3398" s="39"/>
      <c r="L3398" s="39"/>
      <c r="M3398" s="39"/>
    </row>
    <row r="3399" spans="1:13" ht="188.25" customHeight="1" x14ac:dyDescent="0.2">
      <c r="A3399" s="208" t="s">
        <v>169</v>
      </c>
      <c r="B3399" s="209" t="s">
        <v>1125</v>
      </c>
      <c r="C3399" s="620" t="s">
        <v>3</v>
      </c>
      <c r="D3399" s="207">
        <v>0</v>
      </c>
      <c r="E3399" s="207">
        <v>0</v>
      </c>
      <c r="F3399" s="217">
        <v>0</v>
      </c>
      <c r="G3399" s="538" t="s">
        <v>1360</v>
      </c>
      <c r="H3399" s="207">
        <v>0</v>
      </c>
      <c r="I3399" s="491"/>
      <c r="J3399" s="39"/>
      <c r="K3399" s="39"/>
      <c r="L3399" s="39"/>
      <c r="M3399" s="39"/>
    </row>
    <row r="3400" spans="1:13" ht="198" customHeight="1" x14ac:dyDescent="0.2">
      <c r="A3400" s="208" t="s">
        <v>62</v>
      </c>
      <c r="B3400" s="209" t="s">
        <v>1126</v>
      </c>
      <c r="C3400" s="620" t="s">
        <v>3</v>
      </c>
      <c r="D3400" s="207">
        <v>0</v>
      </c>
      <c r="E3400" s="207">
        <v>0</v>
      </c>
      <c r="F3400" s="217">
        <v>0</v>
      </c>
      <c r="G3400" s="538" t="s">
        <v>1127</v>
      </c>
      <c r="H3400" s="207">
        <v>0</v>
      </c>
      <c r="I3400" s="491"/>
      <c r="J3400" s="39"/>
      <c r="K3400" s="39"/>
      <c r="L3400" s="39"/>
      <c r="M3400" s="39"/>
    </row>
    <row r="3401" spans="1:13" ht="31.5" customHeight="1" x14ac:dyDescent="0.2">
      <c r="A3401" s="966" t="s">
        <v>1196</v>
      </c>
      <c r="B3401" s="1032"/>
      <c r="C3401" s="1032"/>
      <c r="D3401" s="1032"/>
      <c r="E3401" s="1032"/>
      <c r="F3401" s="1032"/>
      <c r="G3401" s="1032"/>
      <c r="H3401" s="1032"/>
      <c r="I3401" s="1033"/>
      <c r="J3401" s="39"/>
      <c r="K3401" s="39"/>
      <c r="L3401" s="39"/>
      <c r="M3401" s="39"/>
    </row>
    <row r="3402" spans="1:13" ht="31.5" customHeight="1" x14ac:dyDescent="0.2">
      <c r="A3402" s="1030"/>
      <c r="B3402" s="1495" t="s">
        <v>54</v>
      </c>
      <c r="C3402" s="619" t="s">
        <v>1</v>
      </c>
      <c r="D3402" s="207">
        <v>0</v>
      </c>
      <c r="E3402" s="207">
        <v>0</v>
      </c>
      <c r="F3402" s="216">
        <v>0</v>
      </c>
      <c r="G3402" s="537"/>
      <c r="H3402" s="207">
        <v>0</v>
      </c>
      <c r="I3402" s="491"/>
      <c r="J3402" s="39"/>
      <c r="K3402" s="39"/>
      <c r="L3402" s="39"/>
      <c r="M3402" s="39"/>
    </row>
    <row r="3403" spans="1:13" ht="67.5" customHeight="1" x14ac:dyDescent="0.2">
      <c r="A3403" s="1031"/>
      <c r="B3403" s="1496"/>
      <c r="C3403" s="619" t="s">
        <v>3</v>
      </c>
      <c r="D3403" s="207">
        <v>0</v>
      </c>
      <c r="E3403" s="207">
        <v>0</v>
      </c>
      <c r="F3403" s="216">
        <v>0</v>
      </c>
      <c r="G3403" s="537"/>
      <c r="H3403" s="207">
        <v>0</v>
      </c>
      <c r="I3403" s="491"/>
      <c r="J3403" s="39"/>
      <c r="K3403" s="39"/>
      <c r="L3403" s="39"/>
      <c r="M3403" s="39"/>
    </row>
    <row r="3404" spans="1:13" ht="69.75" customHeight="1" x14ac:dyDescent="0.2">
      <c r="A3404" s="1024" t="s">
        <v>10</v>
      </c>
      <c r="B3404" s="1494" t="s">
        <v>1128</v>
      </c>
      <c r="C3404" s="209" t="s">
        <v>2</v>
      </c>
      <c r="D3404" s="207">
        <v>0</v>
      </c>
      <c r="E3404" s="207">
        <v>0</v>
      </c>
      <c r="F3404" s="217">
        <v>0</v>
      </c>
      <c r="G3404" s="538"/>
      <c r="H3404" s="207">
        <v>0</v>
      </c>
      <c r="I3404" s="491"/>
      <c r="J3404" s="39"/>
      <c r="K3404" s="39"/>
      <c r="L3404" s="39"/>
      <c r="M3404" s="39"/>
    </row>
    <row r="3405" spans="1:13" ht="74.25" customHeight="1" x14ac:dyDescent="0.2">
      <c r="A3405" s="1024"/>
      <c r="B3405" s="1494"/>
      <c r="C3405" s="620" t="s">
        <v>3</v>
      </c>
      <c r="D3405" s="207">
        <v>0</v>
      </c>
      <c r="E3405" s="207">
        <v>0</v>
      </c>
      <c r="F3405" s="217">
        <v>0</v>
      </c>
      <c r="G3405" s="538"/>
      <c r="H3405" s="207">
        <v>0</v>
      </c>
      <c r="I3405" s="491"/>
      <c r="J3405" s="39"/>
      <c r="K3405" s="39"/>
      <c r="L3405" s="39"/>
      <c r="M3405" s="39"/>
    </row>
    <row r="3406" spans="1:13" ht="59.25" customHeight="1" x14ac:dyDescent="0.2">
      <c r="A3406" s="701" t="s">
        <v>11</v>
      </c>
      <c r="B3406" s="209" t="s">
        <v>1129</v>
      </c>
      <c r="C3406" s="620" t="s">
        <v>3</v>
      </c>
      <c r="D3406" s="207">
        <v>0</v>
      </c>
      <c r="E3406" s="207">
        <v>0</v>
      </c>
      <c r="F3406" s="217">
        <v>0</v>
      </c>
      <c r="G3406" s="199"/>
      <c r="H3406" s="207">
        <v>0</v>
      </c>
      <c r="I3406" s="491"/>
      <c r="J3406" s="39"/>
      <c r="K3406" s="39"/>
      <c r="L3406" s="39"/>
      <c r="M3406" s="39"/>
    </row>
    <row r="3407" spans="1:13" ht="186" customHeight="1" x14ac:dyDescent="0.2">
      <c r="A3407" s="701" t="s">
        <v>12</v>
      </c>
      <c r="B3407" s="209" t="s">
        <v>1130</v>
      </c>
      <c r="C3407" s="620" t="s">
        <v>3</v>
      </c>
      <c r="D3407" s="207">
        <v>0</v>
      </c>
      <c r="E3407" s="207">
        <v>0</v>
      </c>
      <c r="F3407" s="217">
        <v>0</v>
      </c>
      <c r="G3407" s="199" t="s">
        <v>1361</v>
      </c>
      <c r="H3407" s="207">
        <v>0</v>
      </c>
      <c r="I3407" s="209"/>
      <c r="J3407" s="39"/>
      <c r="K3407" s="39"/>
      <c r="L3407" s="39"/>
      <c r="M3407" s="39"/>
    </row>
    <row r="3408" spans="1:13" ht="132.75" customHeight="1" x14ac:dyDescent="0.2">
      <c r="A3408" s="701" t="s">
        <v>100</v>
      </c>
      <c r="B3408" s="209" t="s">
        <v>1131</v>
      </c>
      <c r="C3408" s="620" t="s">
        <v>3</v>
      </c>
      <c r="D3408" s="207">
        <v>0</v>
      </c>
      <c r="E3408" s="207">
        <v>0</v>
      </c>
      <c r="F3408" s="217">
        <v>0</v>
      </c>
      <c r="G3408" s="199" t="s">
        <v>1362</v>
      </c>
      <c r="H3408" s="207">
        <v>0</v>
      </c>
      <c r="I3408" s="491"/>
      <c r="J3408" s="39"/>
      <c r="K3408" s="39"/>
      <c r="L3408" s="39"/>
      <c r="M3408" s="39"/>
    </row>
    <row r="3409" spans="1:13" ht="155.25" customHeight="1" x14ac:dyDescent="0.2">
      <c r="A3409" s="701" t="s">
        <v>101</v>
      </c>
      <c r="B3409" s="209" t="s">
        <v>1132</v>
      </c>
      <c r="C3409" s="620" t="s">
        <v>3</v>
      </c>
      <c r="D3409" s="207">
        <v>0</v>
      </c>
      <c r="E3409" s="207">
        <v>0</v>
      </c>
      <c r="F3409" s="217">
        <v>0</v>
      </c>
      <c r="G3409" s="199" t="s">
        <v>1363</v>
      </c>
      <c r="H3409" s="207">
        <v>0</v>
      </c>
      <c r="I3409" s="491"/>
      <c r="J3409" s="39"/>
      <c r="K3409" s="39"/>
      <c r="L3409" s="39"/>
      <c r="M3409" s="39"/>
    </row>
    <row r="3410" spans="1:13" ht="159.75" customHeight="1" x14ac:dyDescent="0.2">
      <c r="A3410" s="701" t="s">
        <v>102</v>
      </c>
      <c r="B3410" s="209" t="s">
        <v>1133</v>
      </c>
      <c r="C3410" s="620" t="s">
        <v>3</v>
      </c>
      <c r="D3410" s="207">
        <v>0</v>
      </c>
      <c r="E3410" s="207">
        <v>0</v>
      </c>
      <c r="F3410" s="217">
        <v>0</v>
      </c>
      <c r="G3410" s="199"/>
      <c r="H3410" s="207">
        <v>0</v>
      </c>
      <c r="I3410" s="491"/>
      <c r="J3410" s="39"/>
      <c r="K3410" s="39"/>
      <c r="L3410" s="39"/>
      <c r="M3410" s="39"/>
    </row>
    <row r="3411" spans="1:13" ht="132" customHeight="1" x14ac:dyDescent="0.2">
      <c r="A3411" s="701" t="s">
        <v>14</v>
      </c>
      <c r="B3411" s="209" t="s">
        <v>1134</v>
      </c>
      <c r="C3411" s="620" t="s">
        <v>3</v>
      </c>
      <c r="D3411" s="207">
        <v>0</v>
      </c>
      <c r="E3411" s="207">
        <v>0</v>
      </c>
      <c r="F3411" s="217"/>
      <c r="G3411" s="199" t="s">
        <v>1364</v>
      </c>
      <c r="H3411" s="207">
        <v>0</v>
      </c>
      <c r="I3411" s="491"/>
      <c r="J3411" s="39"/>
      <c r="K3411" s="39"/>
      <c r="L3411" s="39"/>
      <c r="M3411" s="39"/>
    </row>
    <row r="3412" spans="1:13" ht="184.5" customHeight="1" x14ac:dyDescent="0.2">
      <c r="A3412" s="701" t="s">
        <v>145</v>
      </c>
      <c r="B3412" s="209" t="s">
        <v>1135</v>
      </c>
      <c r="C3412" s="620" t="s">
        <v>3</v>
      </c>
      <c r="D3412" s="207">
        <v>0</v>
      </c>
      <c r="E3412" s="207">
        <v>0</v>
      </c>
      <c r="F3412" s="217">
        <v>0</v>
      </c>
      <c r="G3412" s="199" t="s">
        <v>1136</v>
      </c>
      <c r="H3412" s="207">
        <v>0</v>
      </c>
      <c r="I3412" s="491"/>
      <c r="J3412" s="39"/>
      <c r="K3412" s="39"/>
      <c r="L3412" s="39"/>
      <c r="M3412" s="39"/>
    </row>
    <row r="3413" spans="1:13" ht="128.25" customHeight="1" x14ac:dyDescent="0.2">
      <c r="A3413" s="701" t="s">
        <v>167</v>
      </c>
      <c r="B3413" s="209" t="s">
        <v>1137</v>
      </c>
      <c r="C3413" s="620" t="s">
        <v>3</v>
      </c>
      <c r="D3413" s="207">
        <v>0</v>
      </c>
      <c r="E3413" s="207">
        <v>0</v>
      </c>
      <c r="F3413" s="217">
        <v>0</v>
      </c>
      <c r="G3413" s="199" t="s">
        <v>1365</v>
      </c>
      <c r="H3413" s="207">
        <v>0</v>
      </c>
      <c r="I3413" s="491"/>
      <c r="J3413" s="39"/>
      <c r="K3413" s="39"/>
      <c r="L3413" s="39"/>
      <c r="M3413" s="39"/>
    </row>
    <row r="3414" spans="1:13" ht="159.75" customHeight="1" x14ac:dyDescent="0.2">
      <c r="A3414" s="701" t="s">
        <v>169</v>
      </c>
      <c r="B3414" s="209" t="s">
        <v>1138</v>
      </c>
      <c r="C3414" s="620" t="s">
        <v>3</v>
      </c>
      <c r="D3414" s="207">
        <v>0</v>
      </c>
      <c r="E3414" s="207">
        <v>0</v>
      </c>
      <c r="F3414" s="217">
        <v>0</v>
      </c>
      <c r="G3414" s="199" t="s">
        <v>1366</v>
      </c>
      <c r="H3414" s="207">
        <v>0</v>
      </c>
      <c r="I3414" s="491"/>
      <c r="J3414" s="39"/>
      <c r="K3414" s="39"/>
      <c r="L3414" s="39"/>
      <c r="M3414" s="39"/>
    </row>
    <row r="3415" spans="1:13" ht="31.5" customHeight="1" x14ac:dyDescent="0.2">
      <c r="A3415" s="966" t="s">
        <v>1197</v>
      </c>
      <c r="B3415" s="967"/>
      <c r="C3415" s="967"/>
      <c r="D3415" s="967"/>
      <c r="E3415" s="967"/>
      <c r="F3415" s="967"/>
      <c r="G3415" s="967"/>
      <c r="H3415" s="967"/>
      <c r="I3415" s="968"/>
      <c r="J3415" s="39"/>
      <c r="K3415" s="39"/>
      <c r="L3415" s="39"/>
      <c r="M3415" s="39"/>
    </row>
    <row r="3416" spans="1:13" ht="31.5" customHeight="1" x14ac:dyDescent="0.2">
      <c r="A3416" s="1020"/>
      <c r="B3416" s="1491" t="s">
        <v>54</v>
      </c>
      <c r="C3416" s="619" t="s">
        <v>1</v>
      </c>
      <c r="D3416" s="206">
        <v>0</v>
      </c>
      <c r="E3416" s="206">
        <v>0</v>
      </c>
      <c r="F3416" s="216">
        <v>0</v>
      </c>
      <c r="G3416" s="537"/>
      <c r="H3416" s="206">
        <v>0</v>
      </c>
      <c r="I3416" s="491"/>
      <c r="J3416" s="39"/>
      <c r="K3416" s="39"/>
      <c r="L3416" s="39"/>
      <c r="M3416" s="39"/>
    </row>
    <row r="3417" spans="1:13" ht="63" customHeight="1" x14ac:dyDescent="0.2">
      <c r="A3417" s="1021"/>
      <c r="B3417" s="1492"/>
      <c r="C3417" s="619" t="s">
        <v>3</v>
      </c>
      <c r="D3417" s="206">
        <v>0</v>
      </c>
      <c r="E3417" s="206">
        <v>0</v>
      </c>
      <c r="F3417" s="216">
        <v>0</v>
      </c>
      <c r="G3417" s="537"/>
      <c r="H3417" s="206">
        <v>0</v>
      </c>
      <c r="I3417" s="491"/>
      <c r="J3417" s="39"/>
      <c r="K3417" s="39"/>
      <c r="L3417" s="39"/>
      <c r="M3417" s="39"/>
    </row>
    <row r="3418" spans="1:13" ht="275.25" customHeight="1" x14ac:dyDescent="0.2">
      <c r="A3418" s="208" t="s">
        <v>10</v>
      </c>
      <c r="B3418" s="700" t="s">
        <v>1139</v>
      </c>
      <c r="C3418" s="620" t="s">
        <v>3</v>
      </c>
      <c r="D3418" s="207">
        <v>0</v>
      </c>
      <c r="E3418" s="207">
        <v>0</v>
      </c>
      <c r="F3418" s="217">
        <v>0</v>
      </c>
      <c r="G3418" s="538"/>
      <c r="H3418" s="207">
        <v>0</v>
      </c>
      <c r="I3418" s="491"/>
      <c r="J3418" s="39"/>
      <c r="K3418" s="39"/>
      <c r="L3418" s="39"/>
      <c r="M3418" s="39"/>
    </row>
    <row r="3419" spans="1:13" ht="153.75" customHeight="1" x14ac:dyDescent="0.2">
      <c r="A3419" s="208" t="s">
        <v>11</v>
      </c>
      <c r="B3419" s="209" t="s">
        <v>1140</v>
      </c>
      <c r="C3419" s="620" t="s">
        <v>3</v>
      </c>
      <c r="D3419" s="207">
        <v>0</v>
      </c>
      <c r="E3419" s="207">
        <v>0</v>
      </c>
      <c r="F3419" s="217">
        <v>0</v>
      </c>
      <c r="G3419" s="539"/>
      <c r="H3419" s="207">
        <v>0</v>
      </c>
      <c r="I3419" s="209"/>
      <c r="J3419" s="39"/>
      <c r="K3419" s="39"/>
      <c r="L3419" s="39"/>
      <c r="M3419" s="39"/>
    </row>
    <row r="3420" spans="1:13" ht="154.5" customHeight="1" x14ac:dyDescent="0.2">
      <c r="A3420" s="208" t="s">
        <v>12</v>
      </c>
      <c r="B3420" s="209" t="s">
        <v>1141</v>
      </c>
      <c r="C3420" s="620" t="s">
        <v>3</v>
      </c>
      <c r="D3420" s="207">
        <v>0</v>
      </c>
      <c r="E3420" s="207">
        <v>0</v>
      </c>
      <c r="F3420" s="217">
        <v>0</v>
      </c>
      <c r="G3420" s="199" t="s">
        <v>1367</v>
      </c>
      <c r="H3420" s="207">
        <v>0</v>
      </c>
      <c r="I3420" s="209"/>
      <c r="J3420" s="39"/>
      <c r="K3420" s="39"/>
      <c r="L3420" s="39"/>
      <c r="M3420" s="39"/>
    </row>
    <row r="3421" spans="1:13" ht="300.75" customHeight="1" x14ac:dyDescent="0.2">
      <c r="A3421" s="208" t="s">
        <v>100</v>
      </c>
      <c r="B3421" s="209" t="s">
        <v>1142</v>
      </c>
      <c r="C3421" s="620" t="s">
        <v>3</v>
      </c>
      <c r="D3421" s="207">
        <v>0</v>
      </c>
      <c r="E3421" s="207">
        <v>0</v>
      </c>
      <c r="F3421" s="217">
        <v>0</v>
      </c>
      <c r="G3421" s="538"/>
      <c r="H3421" s="207">
        <v>0</v>
      </c>
      <c r="I3421" s="491"/>
      <c r="J3421" s="39"/>
      <c r="K3421" s="39"/>
      <c r="L3421" s="39"/>
      <c r="M3421" s="39"/>
    </row>
    <row r="3422" spans="1:13" ht="210" customHeight="1" x14ac:dyDescent="0.2">
      <c r="A3422" s="208" t="s">
        <v>101</v>
      </c>
      <c r="B3422" s="209" t="s">
        <v>1143</v>
      </c>
      <c r="C3422" s="620" t="s">
        <v>3</v>
      </c>
      <c r="D3422" s="207">
        <v>0</v>
      </c>
      <c r="E3422" s="207">
        <v>0</v>
      </c>
      <c r="F3422" s="217">
        <v>0</v>
      </c>
      <c r="G3422" s="199" t="s">
        <v>1368</v>
      </c>
      <c r="H3422" s="207">
        <v>0</v>
      </c>
      <c r="I3422" s="209"/>
      <c r="J3422" s="39"/>
      <c r="K3422" s="39"/>
      <c r="L3422" s="39"/>
      <c r="M3422" s="39"/>
    </row>
    <row r="3423" spans="1:13" ht="213.75" customHeight="1" x14ac:dyDescent="0.2">
      <c r="A3423" s="208" t="s">
        <v>14</v>
      </c>
      <c r="B3423" s="209" t="s">
        <v>1144</v>
      </c>
      <c r="C3423" s="620" t="s">
        <v>3</v>
      </c>
      <c r="D3423" s="207">
        <v>0</v>
      </c>
      <c r="E3423" s="207">
        <v>0</v>
      </c>
      <c r="F3423" s="217">
        <v>0</v>
      </c>
      <c r="G3423" s="199" t="s">
        <v>1369</v>
      </c>
      <c r="H3423" s="207">
        <v>0</v>
      </c>
      <c r="I3423" s="209"/>
      <c r="J3423" s="39"/>
      <c r="K3423" s="39"/>
      <c r="L3423" s="39"/>
      <c r="M3423" s="39"/>
    </row>
    <row r="3424" spans="1:13" ht="201" customHeight="1" x14ac:dyDescent="0.2">
      <c r="A3424" s="208" t="s">
        <v>145</v>
      </c>
      <c r="B3424" s="209" t="s">
        <v>1145</v>
      </c>
      <c r="C3424" s="620" t="s">
        <v>3</v>
      </c>
      <c r="D3424" s="207">
        <v>0</v>
      </c>
      <c r="E3424" s="207">
        <v>0</v>
      </c>
      <c r="F3424" s="217">
        <v>0</v>
      </c>
      <c r="G3424" s="199"/>
      <c r="H3424" s="207">
        <v>0</v>
      </c>
      <c r="I3424" s="209"/>
      <c r="J3424" s="39"/>
      <c r="K3424" s="39"/>
      <c r="L3424" s="39"/>
      <c r="M3424" s="39"/>
    </row>
    <row r="3425" spans="1:13" ht="221.25" customHeight="1" x14ac:dyDescent="0.2">
      <c r="A3425" s="208" t="s">
        <v>167</v>
      </c>
      <c r="B3425" s="209" t="s">
        <v>1146</v>
      </c>
      <c r="C3425" s="620" t="s">
        <v>3</v>
      </c>
      <c r="D3425" s="207">
        <v>0</v>
      </c>
      <c r="E3425" s="207">
        <v>0</v>
      </c>
      <c r="F3425" s="217">
        <v>0</v>
      </c>
      <c r="G3425" s="199"/>
      <c r="H3425" s="207">
        <v>0</v>
      </c>
      <c r="I3425" s="209"/>
      <c r="J3425" s="39"/>
      <c r="K3425" s="39"/>
      <c r="L3425" s="39"/>
      <c r="M3425" s="39"/>
    </row>
    <row r="3426" spans="1:13" ht="152.25" customHeight="1" x14ac:dyDescent="0.2">
      <c r="A3426" s="208" t="s">
        <v>16</v>
      </c>
      <c r="B3426" s="209" t="s">
        <v>1147</v>
      </c>
      <c r="C3426" s="620" t="s">
        <v>3</v>
      </c>
      <c r="D3426" s="207">
        <v>0</v>
      </c>
      <c r="E3426" s="207">
        <v>0</v>
      </c>
      <c r="F3426" s="217">
        <v>0</v>
      </c>
      <c r="G3426" s="199" t="s">
        <v>1370</v>
      </c>
      <c r="H3426" s="207">
        <v>0</v>
      </c>
      <c r="I3426" s="209"/>
      <c r="J3426" s="39"/>
      <c r="K3426" s="39"/>
      <c r="L3426" s="39"/>
      <c r="M3426" s="39"/>
    </row>
    <row r="3427" spans="1:13" ht="152.25" customHeight="1" x14ac:dyDescent="0.2">
      <c r="A3427" s="208" t="s">
        <v>17</v>
      </c>
      <c r="B3427" s="209" t="s">
        <v>1148</v>
      </c>
      <c r="C3427" s="620" t="s">
        <v>3</v>
      </c>
      <c r="D3427" s="207">
        <v>0</v>
      </c>
      <c r="E3427" s="207">
        <v>0</v>
      </c>
      <c r="F3427" s="217">
        <v>0</v>
      </c>
      <c r="G3427" s="199"/>
      <c r="H3427" s="207">
        <v>0</v>
      </c>
      <c r="I3427" s="209"/>
      <c r="J3427" s="39"/>
      <c r="K3427" s="39"/>
      <c r="L3427" s="39"/>
      <c r="M3427" s="39"/>
    </row>
    <row r="3428" spans="1:13" ht="185.25" customHeight="1" x14ac:dyDescent="0.2">
      <c r="A3428" s="208" t="s">
        <v>18</v>
      </c>
      <c r="B3428" s="209" t="s">
        <v>1149</v>
      </c>
      <c r="C3428" s="620" t="s">
        <v>3</v>
      </c>
      <c r="D3428" s="207">
        <v>0</v>
      </c>
      <c r="E3428" s="207">
        <v>0</v>
      </c>
      <c r="F3428" s="217">
        <v>0</v>
      </c>
      <c r="G3428" s="199" t="s">
        <v>1150</v>
      </c>
      <c r="H3428" s="207">
        <v>0</v>
      </c>
      <c r="I3428" s="209"/>
      <c r="J3428" s="39"/>
      <c r="K3428" s="39"/>
      <c r="L3428" s="39"/>
      <c r="M3428" s="39"/>
    </row>
    <row r="3429" spans="1:13" ht="114" customHeight="1" x14ac:dyDescent="0.2">
      <c r="A3429" s="208" t="s">
        <v>105</v>
      </c>
      <c r="B3429" s="209" t="s">
        <v>1151</v>
      </c>
      <c r="C3429" s="620" t="s">
        <v>3</v>
      </c>
      <c r="D3429" s="207">
        <v>0</v>
      </c>
      <c r="E3429" s="207">
        <v>0</v>
      </c>
      <c r="F3429" s="217">
        <v>0</v>
      </c>
      <c r="G3429" s="199" t="s">
        <v>1371</v>
      </c>
      <c r="H3429" s="207">
        <v>0</v>
      </c>
      <c r="I3429" s="209"/>
      <c r="J3429" s="39"/>
      <c r="K3429" s="39"/>
      <c r="L3429" s="39"/>
      <c r="M3429" s="39"/>
    </row>
    <row r="3430" spans="1:13" ht="83.25" customHeight="1" x14ac:dyDescent="0.2">
      <c r="A3430" s="208" t="s">
        <v>107</v>
      </c>
      <c r="B3430" s="209" t="s">
        <v>1152</v>
      </c>
      <c r="C3430" s="620" t="s">
        <v>3</v>
      </c>
      <c r="D3430" s="207">
        <v>0</v>
      </c>
      <c r="E3430" s="207">
        <v>0</v>
      </c>
      <c r="F3430" s="217">
        <v>0</v>
      </c>
      <c r="G3430" s="199" t="s">
        <v>1153</v>
      </c>
      <c r="H3430" s="207">
        <v>0</v>
      </c>
      <c r="I3430" s="209"/>
      <c r="J3430" s="39"/>
      <c r="K3430" s="39"/>
      <c r="L3430" s="39"/>
      <c r="M3430" s="39"/>
    </row>
    <row r="3431" spans="1:13" ht="192" customHeight="1" x14ac:dyDescent="0.2">
      <c r="A3431" s="208" t="s">
        <v>135</v>
      </c>
      <c r="B3431" s="209" t="s">
        <v>1154</v>
      </c>
      <c r="C3431" s="620" t="s">
        <v>3</v>
      </c>
      <c r="D3431" s="207">
        <v>0</v>
      </c>
      <c r="E3431" s="207">
        <v>0</v>
      </c>
      <c r="F3431" s="217">
        <v>0</v>
      </c>
      <c r="G3431" s="199" t="s">
        <v>1155</v>
      </c>
      <c r="H3431" s="207">
        <v>0</v>
      </c>
      <c r="I3431" s="209"/>
      <c r="J3431" s="39"/>
      <c r="K3431" s="39"/>
      <c r="L3431" s="39"/>
      <c r="M3431" s="39"/>
    </row>
    <row r="3432" spans="1:13" ht="99" customHeight="1" x14ac:dyDescent="0.2">
      <c r="A3432" s="208" t="s">
        <v>139</v>
      </c>
      <c r="B3432" s="209" t="s">
        <v>1156</v>
      </c>
      <c r="C3432" s="620" t="s">
        <v>3</v>
      </c>
      <c r="D3432" s="207">
        <v>0</v>
      </c>
      <c r="E3432" s="207">
        <v>0</v>
      </c>
      <c r="F3432" s="217">
        <v>0</v>
      </c>
      <c r="G3432" s="199"/>
      <c r="H3432" s="207">
        <v>0</v>
      </c>
      <c r="I3432" s="209"/>
      <c r="J3432" s="39"/>
      <c r="K3432" s="39"/>
      <c r="L3432" s="39"/>
      <c r="M3432" s="39"/>
    </row>
    <row r="3433" spans="1:13" ht="186" customHeight="1" x14ac:dyDescent="0.2">
      <c r="A3433" s="208" t="s">
        <v>140</v>
      </c>
      <c r="B3433" s="209" t="s">
        <v>1157</v>
      </c>
      <c r="C3433" s="620" t="s">
        <v>3</v>
      </c>
      <c r="D3433" s="207">
        <v>0</v>
      </c>
      <c r="E3433" s="207">
        <v>0</v>
      </c>
      <c r="F3433" s="217">
        <v>0</v>
      </c>
      <c r="G3433" s="199" t="s">
        <v>1372</v>
      </c>
      <c r="H3433" s="207">
        <v>0</v>
      </c>
      <c r="I3433" s="209"/>
      <c r="J3433" s="39"/>
      <c r="K3433" s="39"/>
      <c r="L3433" s="39"/>
      <c r="M3433" s="39"/>
    </row>
    <row r="3434" spans="1:13" ht="276" customHeight="1" x14ac:dyDescent="0.2">
      <c r="A3434" s="208" t="s">
        <v>1158</v>
      </c>
      <c r="B3434" s="209" t="s">
        <v>1159</v>
      </c>
      <c r="C3434" s="620" t="s">
        <v>3</v>
      </c>
      <c r="D3434" s="207">
        <v>0</v>
      </c>
      <c r="E3434" s="207">
        <v>0</v>
      </c>
      <c r="F3434" s="217">
        <v>0</v>
      </c>
      <c r="G3434" s="199" t="s">
        <v>1373</v>
      </c>
      <c r="H3434" s="207">
        <v>0</v>
      </c>
      <c r="I3434" s="209"/>
      <c r="J3434" s="39"/>
      <c r="K3434" s="39"/>
      <c r="L3434" s="39"/>
      <c r="M3434" s="39"/>
    </row>
    <row r="3435" spans="1:13" ht="162" customHeight="1" x14ac:dyDescent="0.2">
      <c r="A3435" s="208" t="s">
        <v>1160</v>
      </c>
      <c r="B3435" s="209" t="s">
        <v>1161</v>
      </c>
      <c r="C3435" s="620" t="s">
        <v>3</v>
      </c>
      <c r="D3435" s="207">
        <v>0</v>
      </c>
      <c r="E3435" s="207">
        <v>0</v>
      </c>
      <c r="F3435" s="217">
        <v>0</v>
      </c>
      <c r="G3435" s="199" t="s">
        <v>1374</v>
      </c>
      <c r="H3435" s="207">
        <v>0</v>
      </c>
      <c r="I3435" s="209"/>
      <c r="J3435" s="39"/>
      <c r="K3435" s="39"/>
      <c r="L3435" s="39"/>
      <c r="M3435" s="39"/>
    </row>
    <row r="3436" spans="1:13" ht="167.25" customHeight="1" x14ac:dyDescent="0.2">
      <c r="A3436" s="208" t="s">
        <v>1162</v>
      </c>
      <c r="B3436" s="209" t="s">
        <v>1163</v>
      </c>
      <c r="C3436" s="620" t="s">
        <v>3</v>
      </c>
      <c r="D3436" s="207">
        <v>0</v>
      </c>
      <c r="E3436" s="207">
        <v>0</v>
      </c>
      <c r="F3436" s="217">
        <v>0</v>
      </c>
      <c r="G3436" s="199" t="s">
        <v>1375</v>
      </c>
      <c r="H3436" s="207">
        <v>0</v>
      </c>
      <c r="I3436" s="209"/>
      <c r="J3436" s="39"/>
      <c r="K3436" s="39"/>
      <c r="L3436" s="39"/>
      <c r="M3436" s="39"/>
    </row>
    <row r="3437" spans="1:13" ht="278.25" customHeight="1" x14ac:dyDescent="0.2">
      <c r="A3437" s="208" t="s">
        <v>23</v>
      </c>
      <c r="B3437" s="209" t="s">
        <v>1164</v>
      </c>
      <c r="C3437" s="620" t="s">
        <v>3</v>
      </c>
      <c r="D3437" s="207">
        <v>0</v>
      </c>
      <c r="E3437" s="207">
        <v>0</v>
      </c>
      <c r="F3437" s="217">
        <v>0</v>
      </c>
      <c r="G3437" s="199"/>
      <c r="H3437" s="207">
        <v>0</v>
      </c>
      <c r="I3437" s="209"/>
      <c r="J3437" s="39"/>
      <c r="K3437" s="39"/>
      <c r="L3437" s="39"/>
      <c r="M3437" s="39"/>
    </row>
    <row r="3438" spans="1:13" ht="127.5" customHeight="1" x14ac:dyDescent="0.2">
      <c r="A3438" s="208" t="s">
        <v>24</v>
      </c>
      <c r="B3438" s="209" t="s">
        <v>1165</v>
      </c>
      <c r="C3438" s="620" t="s">
        <v>3</v>
      </c>
      <c r="D3438" s="207">
        <v>0</v>
      </c>
      <c r="E3438" s="207">
        <v>0</v>
      </c>
      <c r="F3438" s="217">
        <v>0</v>
      </c>
      <c r="G3438" s="199"/>
      <c r="H3438" s="207">
        <v>0</v>
      </c>
      <c r="I3438" s="209"/>
      <c r="J3438" s="39"/>
      <c r="K3438" s="39"/>
      <c r="L3438" s="39"/>
      <c r="M3438" s="39"/>
    </row>
    <row r="3439" spans="1:13" ht="190.5" customHeight="1" x14ac:dyDescent="0.2">
      <c r="A3439" s="208" t="s">
        <v>25</v>
      </c>
      <c r="B3439" s="209" t="s">
        <v>1166</v>
      </c>
      <c r="C3439" s="620" t="s">
        <v>3</v>
      </c>
      <c r="D3439" s="207">
        <v>0</v>
      </c>
      <c r="E3439" s="207">
        <v>0</v>
      </c>
      <c r="F3439" s="217">
        <v>0</v>
      </c>
      <c r="G3439" s="199"/>
      <c r="H3439" s="207">
        <v>0</v>
      </c>
      <c r="I3439" s="209"/>
      <c r="J3439" s="39"/>
      <c r="K3439" s="39"/>
      <c r="L3439" s="39"/>
      <c r="M3439" s="39"/>
    </row>
    <row r="3440" spans="1:13" ht="171.75" customHeight="1" x14ac:dyDescent="0.2">
      <c r="A3440" s="208" t="s">
        <v>27</v>
      </c>
      <c r="B3440" s="209" t="s">
        <v>1167</v>
      </c>
      <c r="C3440" s="620" t="s">
        <v>3</v>
      </c>
      <c r="D3440" s="207">
        <v>0</v>
      </c>
      <c r="E3440" s="207">
        <v>0</v>
      </c>
      <c r="F3440" s="217">
        <v>0</v>
      </c>
      <c r="G3440" s="199"/>
      <c r="H3440" s="207">
        <v>0</v>
      </c>
      <c r="I3440" s="209"/>
      <c r="J3440" s="39"/>
      <c r="K3440" s="39"/>
      <c r="L3440" s="39"/>
      <c r="M3440" s="39"/>
    </row>
    <row r="3441" spans="1:13" ht="220.5" customHeight="1" x14ac:dyDescent="0.2">
      <c r="A3441" s="208" t="s">
        <v>29</v>
      </c>
      <c r="B3441" s="209" t="s">
        <v>1168</v>
      </c>
      <c r="C3441" s="620" t="s">
        <v>3</v>
      </c>
      <c r="D3441" s="207">
        <v>0</v>
      </c>
      <c r="E3441" s="207">
        <v>0</v>
      </c>
      <c r="F3441" s="217">
        <v>0</v>
      </c>
      <c r="G3441" s="199" t="s">
        <v>1376</v>
      </c>
      <c r="H3441" s="207">
        <v>0</v>
      </c>
      <c r="I3441" s="209"/>
      <c r="J3441" s="39"/>
      <c r="K3441" s="39"/>
      <c r="L3441" s="39"/>
      <c r="M3441" s="39"/>
    </row>
    <row r="3442" spans="1:13" ht="212.25" customHeight="1" x14ac:dyDescent="0.2">
      <c r="A3442" s="208" t="s">
        <v>31</v>
      </c>
      <c r="B3442" s="209" t="s">
        <v>1169</v>
      </c>
      <c r="C3442" s="620" t="s">
        <v>3</v>
      </c>
      <c r="D3442" s="207">
        <v>0</v>
      </c>
      <c r="E3442" s="207">
        <v>0</v>
      </c>
      <c r="F3442" s="217">
        <v>0</v>
      </c>
      <c r="G3442" s="199"/>
      <c r="H3442" s="207">
        <v>0</v>
      </c>
      <c r="I3442" s="209"/>
      <c r="J3442" s="39"/>
      <c r="K3442" s="39"/>
      <c r="L3442" s="39"/>
      <c r="M3442" s="39"/>
    </row>
    <row r="3443" spans="1:13" ht="153" customHeight="1" x14ac:dyDescent="0.2">
      <c r="A3443" s="208" t="s">
        <v>1170</v>
      </c>
      <c r="B3443" s="209" t="s">
        <v>1171</v>
      </c>
      <c r="C3443" s="620" t="s">
        <v>3</v>
      </c>
      <c r="D3443" s="207">
        <v>0</v>
      </c>
      <c r="E3443" s="207">
        <v>0</v>
      </c>
      <c r="F3443" s="217">
        <v>0</v>
      </c>
      <c r="G3443" s="199"/>
      <c r="H3443" s="207">
        <v>0</v>
      </c>
      <c r="I3443" s="209"/>
      <c r="J3443" s="39"/>
      <c r="K3443" s="39"/>
      <c r="L3443" s="39"/>
      <c r="M3443" s="39"/>
    </row>
    <row r="3444" spans="1:13" ht="156" customHeight="1" x14ac:dyDescent="0.2">
      <c r="A3444" s="208" t="s">
        <v>36</v>
      </c>
      <c r="B3444" s="209" t="s">
        <v>1172</v>
      </c>
      <c r="C3444" s="620" t="s">
        <v>3</v>
      </c>
      <c r="D3444" s="207">
        <v>0</v>
      </c>
      <c r="E3444" s="207">
        <v>0</v>
      </c>
      <c r="F3444" s="217">
        <v>0</v>
      </c>
      <c r="G3444" s="199"/>
      <c r="H3444" s="207">
        <v>0</v>
      </c>
      <c r="I3444" s="209"/>
      <c r="J3444" s="39"/>
      <c r="K3444" s="39"/>
      <c r="L3444" s="39"/>
      <c r="M3444" s="39"/>
    </row>
    <row r="3445" spans="1:13" ht="233.25" customHeight="1" x14ac:dyDescent="0.2">
      <c r="A3445" s="208" t="s">
        <v>37</v>
      </c>
      <c r="B3445" s="209" t="s">
        <v>1173</v>
      </c>
      <c r="C3445" s="620" t="s">
        <v>3</v>
      </c>
      <c r="D3445" s="207">
        <v>0</v>
      </c>
      <c r="E3445" s="207">
        <v>0</v>
      </c>
      <c r="F3445" s="217">
        <v>0</v>
      </c>
      <c r="G3445" s="199"/>
      <c r="H3445" s="207">
        <v>0</v>
      </c>
      <c r="I3445" s="209"/>
      <c r="J3445" s="39"/>
      <c r="K3445" s="39"/>
      <c r="L3445" s="39"/>
      <c r="M3445" s="39"/>
    </row>
    <row r="3446" spans="1:13" ht="144" customHeight="1" x14ac:dyDescent="0.2">
      <c r="A3446" s="208" t="s">
        <v>196</v>
      </c>
      <c r="B3446" s="209" t="s">
        <v>1174</v>
      </c>
      <c r="C3446" s="620" t="s">
        <v>3</v>
      </c>
      <c r="D3446" s="207">
        <v>0</v>
      </c>
      <c r="E3446" s="207">
        <v>0</v>
      </c>
      <c r="F3446" s="217">
        <v>0</v>
      </c>
      <c r="G3446" s="199"/>
      <c r="H3446" s="207">
        <v>0</v>
      </c>
      <c r="I3446" s="209"/>
      <c r="J3446" s="39"/>
      <c r="K3446" s="39"/>
      <c r="L3446" s="39"/>
      <c r="M3446" s="39"/>
    </row>
    <row r="3447" spans="1:13" ht="172.5" customHeight="1" x14ac:dyDescent="0.2">
      <c r="A3447" s="208" t="s">
        <v>199</v>
      </c>
      <c r="B3447" s="209" t="s">
        <v>1175</v>
      </c>
      <c r="C3447" s="620" t="s">
        <v>3</v>
      </c>
      <c r="D3447" s="207">
        <v>0</v>
      </c>
      <c r="E3447" s="207">
        <v>0</v>
      </c>
      <c r="F3447" s="217">
        <v>0</v>
      </c>
      <c r="G3447" s="199"/>
      <c r="H3447" s="207">
        <v>0</v>
      </c>
      <c r="I3447" s="209"/>
      <c r="J3447" s="39"/>
      <c r="K3447" s="39"/>
      <c r="L3447" s="39"/>
      <c r="M3447" s="39"/>
    </row>
    <row r="3448" spans="1:13" ht="210.75" customHeight="1" x14ac:dyDescent="0.2">
      <c r="A3448" s="208" t="s">
        <v>200</v>
      </c>
      <c r="B3448" s="209" t="s">
        <v>1176</v>
      </c>
      <c r="C3448" s="620" t="s">
        <v>3</v>
      </c>
      <c r="D3448" s="207">
        <v>0</v>
      </c>
      <c r="E3448" s="207">
        <v>0</v>
      </c>
      <c r="F3448" s="217">
        <v>0</v>
      </c>
      <c r="G3448" s="199" t="s">
        <v>1377</v>
      </c>
      <c r="H3448" s="207">
        <v>0</v>
      </c>
      <c r="I3448" s="209"/>
      <c r="J3448" s="39"/>
      <c r="K3448" s="39"/>
      <c r="L3448" s="39"/>
      <c r="M3448" s="39"/>
    </row>
    <row r="3449" spans="1:13" ht="141" customHeight="1" x14ac:dyDescent="0.2">
      <c r="A3449" s="208" t="s">
        <v>1177</v>
      </c>
      <c r="B3449" s="209" t="s">
        <v>1178</v>
      </c>
      <c r="C3449" s="620" t="s">
        <v>3</v>
      </c>
      <c r="D3449" s="207">
        <v>0</v>
      </c>
      <c r="E3449" s="207">
        <v>0</v>
      </c>
      <c r="F3449" s="217">
        <v>0</v>
      </c>
      <c r="G3449" s="199"/>
      <c r="H3449" s="207">
        <v>0</v>
      </c>
      <c r="I3449" s="209"/>
      <c r="J3449" s="39"/>
      <c r="K3449" s="39"/>
      <c r="L3449" s="39"/>
      <c r="M3449" s="39"/>
    </row>
    <row r="3450" spans="1:13" ht="158.25" customHeight="1" x14ac:dyDescent="0.2">
      <c r="A3450" s="208" t="s">
        <v>1179</v>
      </c>
      <c r="B3450" s="209" t="s">
        <v>1180</v>
      </c>
      <c r="C3450" s="620" t="s">
        <v>3</v>
      </c>
      <c r="D3450" s="207">
        <v>0</v>
      </c>
      <c r="E3450" s="207">
        <v>0</v>
      </c>
      <c r="F3450" s="217">
        <v>0</v>
      </c>
      <c r="G3450" s="199" t="s">
        <v>1378</v>
      </c>
      <c r="H3450" s="207">
        <v>0</v>
      </c>
      <c r="I3450" s="209"/>
      <c r="J3450" s="39"/>
      <c r="K3450" s="39"/>
      <c r="L3450" s="39"/>
      <c r="M3450" s="39"/>
    </row>
    <row r="3451" spans="1:13" ht="84.75" customHeight="1" x14ac:dyDescent="0.2">
      <c r="A3451" s="208" t="s">
        <v>1181</v>
      </c>
      <c r="B3451" s="209" t="s">
        <v>1182</v>
      </c>
      <c r="C3451" s="620" t="s">
        <v>3</v>
      </c>
      <c r="D3451" s="207">
        <v>0</v>
      </c>
      <c r="E3451" s="207">
        <v>0</v>
      </c>
      <c r="F3451" s="217">
        <v>0</v>
      </c>
      <c r="G3451" s="199"/>
      <c r="H3451" s="207">
        <v>0</v>
      </c>
      <c r="I3451" s="209"/>
      <c r="J3451" s="39"/>
      <c r="K3451" s="39"/>
      <c r="L3451" s="39"/>
      <c r="M3451" s="39"/>
    </row>
    <row r="3452" spans="1:13" ht="183.75" customHeight="1" x14ac:dyDescent="0.2">
      <c r="A3452" s="208" t="s">
        <v>1183</v>
      </c>
      <c r="B3452" s="209" t="s">
        <v>1184</v>
      </c>
      <c r="C3452" s="620" t="s">
        <v>3</v>
      </c>
      <c r="D3452" s="207">
        <v>0</v>
      </c>
      <c r="E3452" s="207">
        <v>0</v>
      </c>
      <c r="F3452" s="217">
        <v>0</v>
      </c>
      <c r="G3452" s="199"/>
      <c r="H3452" s="207">
        <v>0</v>
      </c>
      <c r="I3452" s="209"/>
      <c r="J3452" s="39"/>
      <c r="K3452" s="39"/>
      <c r="L3452" s="39"/>
      <c r="M3452" s="39"/>
    </row>
    <row r="3453" spans="1:13" ht="125.25" customHeight="1" x14ac:dyDescent="0.2">
      <c r="A3453" s="208" t="s">
        <v>1185</v>
      </c>
      <c r="B3453" s="209" t="s">
        <v>1186</v>
      </c>
      <c r="C3453" s="620" t="s">
        <v>3</v>
      </c>
      <c r="D3453" s="207">
        <v>0</v>
      </c>
      <c r="E3453" s="207">
        <v>0</v>
      </c>
      <c r="F3453" s="217">
        <v>0</v>
      </c>
      <c r="G3453" s="199"/>
      <c r="H3453" s="207">
        <v>0</v>
      </c>
      <c r="I3453" s="209"/>
      <c r="J3453" s="39"/>
      <c r="K3453" s="39"/>
      <c r="L3453" s="39"/>
      <c r="M3453" s="39"/>
    </row>
    <row r="3454" spans="1:13" ht="153" customHeight="1" x14ac:dyDescent="0.2">
      <c r="A3454" s="208" t="s">
        <v>1187</v>
      </c>
      <c r="B3454" s="209" t="s">
        <v>1188</v>
      </c>
      <c r="C3454" s="620" t="s">
        <v>3</v>
      </c>
      <c r="D3454" s="207">
        <v>0</v>
      </c>
      <c r="E3454" s="207">
        <v>0</v>
      </c>
      <c r="F3454" s="217">
        <v>0</v>
      </c>
      <c r="G3454" s="199"/>
      <c r="H3454" s="207">
        <v>0</v>
      </c>
      <c r="I3454" s="209"/>
      <c r="J3454" s="39"/>
      <c r="K3454" s="39"/>
      <c r="L3454" s="39"/>
      <c r="M3454" s="39"/>
    </row>
    <row r="3455" spans="1:13" ht="98.25" customHeight="1" x14ac:dyDescent="0.2">
      <c r="A3455" s="208" t="s">
        <v>1189</v>
      </c>
      <c r="B3455" s="209" t="s">
        <v>1190</v>
      </c>
      <c r="C3455" s="620" t="s">
        <v>3</v>
      </c>
      <c r="D3455" s="207">
        <v>0</v>
      </c>
      <c r="E3455" s="207">
        <v>0</v>
      </c>
      <c r="F3455" s="217">
        <v>0</v>
      </c>
      <c r="G3455" s="199"/>
      <c r="H3455" s="207">
        <v>0</v>
      </c>
      <c r="I3455" s="209"/>
      <c r="J3455" s="39"/>
      <c r="K3455" s="39"/>
      <c r="L3455" s="39"/>
      <c r="M3455" s="39"/>
    </row>
    <row r="3456" spans="1:13" ht="119.25" customHeight="1" x14ac:dyDescent="0.2">
      <c r="A3456" s="208" t="s">
        <v>1191</v>
      </c>
      <c r="B3456" s="209" t="s">
        <v>1192</v>
      </c>
      <c r="C3456" s="620" t="s">
        <v>3</v>
      </c>
      <c r="D3456" s="207">
        <v>0</v>
      </c>
      <c r="E3456" s="207">
        <v>0</v>
      </c>
      <c r="F3456" s="217">
        <v>0</v>
      </c>
      <c r="G3456" s="199"/>
      <c r="H3456" s="207">
        <v>0</v>
      </c>
      <c r="I3456" s="209"/>
      <c r="J3456" s="39"/>
      <c r="K3456" s="39"/>
      <c r="L3456" s="39"/>
      <c r="M3456" s="39"/>
    </row>
    <row r="3457" spans="1:13" ht="114.75" customHeight="1" x14ac:dyDescent="0.2">
      <c r="A3457" s="208" t="s">
        <v>1193</v>
      </c>
      <c r="B3457" s="209" t="s">
        <v>1194</v>
      </c>
      <c r="C3457" s="620" t="s">
        <v>3</v>
      </c>
      <c r="D3457" s="207">
        <v>0</v>
      </c>
      <c r="E3457" s="207">
        <v>0</v>
      </c>
      <c r="F3457" s="217">
        <v>0</v>
      </c>
      <c r="G3457" s="199"/>
      <c r="H3457" s="207">
        <v>0</v>
      </c>
      <c r="I3457" s="209"/>
      <c r="J3457" s="39"/>
      <c r="K3457" s="39"/>
      <c r="L3457" s="39"/>
      <c r="M3457" s="39"/>
    </row>
    <row r="3458" spans="1:13" ht="27.75" customHeight="1" x14ac:dyDescent="0.2">
      <c r="A3458" s="1223"/>
      <c r="B3458" s="1226" t="s">
        <v>791</v>
      </c>
      <c r="C3458" s="532" t="s">
        <v>267</v>
      </c>
      <c r="D3458" s="802">
        <f>D3459+D3460+D3461+D3462</f>
        <v>9225353.1600000001</v>
      </c>
      <c r="E3458" s="802">
        <f>E3459+E3460+E3461+E3462</f>
        <v>7680645.0499999998</v>
      </c>
      <c r="F3458" s="803">
        <f>E3458/D3458*100</f>
        <v>83.255837655108252</v>
      </c>
      <c r="G3458" s="804"/>
      <c r="H3458" s="802">
        <f>H3459+H3460+H3461+H3462</f>
        <v>7489962.2000000002</v>
      </c>
      <c r="I3458" s="533"/>
      <c r="J3458" s="39"/>
      <c r="K3458" s="39"/>
      <c r="L3458" s="39"/>
      <c r="M3458" s="39"/>
    </row>
    <row r="3459" spans="1:13" ht="47.25" customHeight="1" x14ac:dyDescent="0.2">
      <c r="A3459" s="1224"/>
      <c r="B3459" s="1493"/>
      <c r="C3459" s="534" t="s">
        <v>8</v>
      </c>
      <c r="D3459" s="805">
        <f>D9+D82+D794+D873+D920+D1122+D1403+D1585+D2157+D2538+D2963+D3231+D3351+D3382</f>
        <v>132772.80000000002</v>
      </c>
      <c r="E3459" s="805">
        <f>E9+E82+E794+E873+E920+E1122+E1403+E1585+E2157+E2538+E2963+E3231+E3351+E3382</f>
        <v>84322.700000000012</v>
      </c>
      <c r="F3459" s="803">
        <f>E3459/D3459*100</f>
        <v>63.509016907077353</v>
      </c>
      <c r="G3459" s="806"/>
      <c r="H3459" s="805">
        <f>H9+H82+H794+H873+H920+H1122+H1403+H1585+H2157+H2538+H2963+H3231+H3351+H3382</f>
        <v>84322.700000000012</v>
      </c>
      <c r="I3459" s="535"/>
      <c r="J3459" s="39"/>
      <c r="K3459" s="39"/>
      <c r="L3459" s="39"/>
      <c r="M3459" s="39"/>
    </row>
    <row r="3460" spans="1:13" ht="48" customHeight="1" x14ac:dyDescent="0.2">
      <c r="A3460" s="1224"/>
      <c r="B3460" s="1493"/>
      <c r="C3460" s="534" t="s">
        <v>2</v>
      </c>
      <c r="D3460" s="805">
        <f>D10+D83+D795+D874+D921+D1123+D1404+D1586+D2158+D2539+D2964+D3232+D3352+D3383</f>
        <v>3067622.3900000006</v>
      </c>
      <c r="E3460" s="805">
        <f>E10+E83+E795+E874+E921+E1123+E1404+E1586+E2158+E2539+E2964+E3232+E3352+E3383</f>
        <v>2788766.9200000004</v>
      </c>
      <c r="F3460" s="803">
        <f t="shared" ref="F3460:F3462" si="360">E3460/D3460*100</f>
        <v>90.909719823762273</v>
      </c>
      <c r="G3460" s="806"/>
      <c r="H3460" s="805">
        <f>H10+H83+H795+H874+H921+H1123+H1404+H1586+H2158+H2539+H2964+H3232+H3352+H3383</f>
        <v>2797024.9200000004</v>
      </c>
      <c r="I3460" s="535"/>
      <c r="J3460" s="39"/>
      <c r="K3460" s="39"/>
      <c r="L3460" s="39"/>
      <c r="M3460" s="39"/>
    </row>
    <row r="3461" spans="1:13" ht="65.25" customHeight="1" x14ac:dyDescent="0.2">
      <c r="A3461" s="1224"/>
      <c r="B3461" s="1493"/>
      <c r="C3461" s="534" t="s">
        <v>298</v>
      </c>
      <c r="D3461" s="805">
        <f>D11+D84+D796+D875+D922+D1004+D1124+D1405+D1587+D2159+D2540+D2920+D2965+D3193+D3233+D3353+D3384</f>
        <v>4733234.62</v>
      </c>
      <c r="E3461" s="805">
        <f>E11+E84+E796+E875+E922+E1004+E1124+E1405+E1587+E2159+E2540+E2920+E2965+E3193+E3233+E3353+E3384</f>
        <v>4169210.79</v>
      </c>
      <c r="F3461" s="803">
        <f t="shared" si="360"/>
        <v>88.083755079100641</v>
      </c>
      <c r="G3461" s="806"/>
      <c r="H3461" s="807">
        <f>H11+H84+H796+H875+H922+H1004+H1124+H1405+H1587+H2159+H2540+H2920+H2965+H3193+H3233+H3353+H3384</f>
        <v>3969832.9399999995</v>
      </c>
      <c r="I3461" s="535"/>
      <c r="J3461" s="39"/>
      <c r="K3461" s="39"/>
      <c r="L3461" s="39"/>
      <c r="M3461" s="39"/>
    </row>
    <row r="3462" spans="1:13" ht="31.5" x14ac:dyDescent="0.2">
      <c r="A3462" s="1225"/>
      <c r="B3462" s="1493"/>
      <c r="C3462" s="534" t="s">
        <v>750</v>
      </c>
      <c r="D3462" s="805">
        <f>D85+D923+D1005+D1125+D1406+D1588+D2160+D2161+D2921+D2966+D3194+D3234+D3354</f>
        <v>1291723.3500000001</v>
      </c>
      <c r="E3462" s="805">
        <f>E85+E923+E1005+E1125+E1406+E1588+E2160+E2161+E2921+E2966+E3194+E3234+E3354</f>
        <v>638344.64</v>
      </c>
      <c r="F3462" s="803">
        <f t="shared" si="360"/>
        <v>49.41806153771239</v>
      </c>
      <c r="G3462" s="806"/>
      <c r="H3462" s="805">
        <f>H85+H923+H1005+H1125+H1406+H1588+H2160+H2161+H2921+H2966+H3194+H3234+H3354</f>
        <v>638781.64</v>
      </c>
      <c r="I3462" s="535"/>
      <c r="J3462" s="39"/>
      <c r="K3462" s="39"/>
      <c r="L3462" s="39"/>
      <c r="M3462" s="39"/>
    </row>
    <row r="3468" spans="1:13" ht="38.25" customHeight="1" x14ac:dyDescent="0.25">
      <c r="A3468" s="478"/>
      <c r="B3468" s="472"/>
      <c r="C3468" s="472"/>
      <c r="D3468" s="472"/>
      <c r="E3468" s="472"/>
      <c r="F3468" s="524"/>
      <c r="G3468" s="472"/>
      <c r="H3468" s="472"/>
      <c r="I3468" s="165"/>
      <c r="J3468" s="39"/>
      <c r="K3468" s="39"/>
      <c r="L3468" s="39"/>
      <c r="M3468" s="39"/>
    </row>
  </sheetData>
  <mergeCells count="2013">
    <mergeCell ref="A2:I2"/>
    <mergeCell ref="A4:A5"/>
    <mergeCell ref="B4:B5"/>
    <mergeCell ref="C4:C5"/>
    <mergeCell ref="D4:D5"/>
    <mergeCell ref="E4:E5"/>
    <mergeCell ref="F4:G4"/>
    <mergeCell ref="H4:H5"/>
    <mergeCell ref="I4:I5"/>
    <mergeCell ref="G20:G21"/>
    <mergeCell ref="A22:A23"/>
    <mergeCell ref="B22:B23"/>
    <mergeCell ref="A30:A31"/>
    <mergeCell ref="B30:B31"/>
    <mergeCell ref="G30:G31"/>
    <mergeCell ref="A16:A17"/>
    <mergeCell ref="B16:B17"/>
    <mergeCell ref="A18:A19"/>
    <mergeCell ref="B18:B19"/>
    <mergeCell ref="A20:A21"/>
    <mergeCell ref="B20:B21"/>
    <mergeCell ref="A7:I7"/>
    <mergeCell ref="A8:A11"/>
    <mergeCell ref="B8:B11"/>
    <mergeCell ref="A12:H12"/>
    <mergeCell ref="A13:A15"/>
    <mergeCell ref="B13:B15"/>
    <mergeCell ref="A45:A47"/>
    <mergeCell ref="B45:B47"/>
    <mergeCell ref="A48:A49"/>
    <mergeCell ref="B48:B49"/>
    <mergeCell ref="G48:G49"/>
    <mergeCell ref="I48:I49"/>
    <mergeCell ref="A38:A39"/>
    <mergeCell ref="B38:B39"/>
    <mergeCell ref="G38:G39"/>
    <mergeCell ref="I38:I39"/>
    <mergeCell ref="A40:H40"/>
    <mergeCell ref="A41:A44"/>
    <mergeCell ref="B41:B44"/>
    <mergeCell ref="A32:A33"/>
    <mergeCell ref="B32:B33"/>
    <mergeCell ref="G32:G33"/>
    <mergeCell ref="A34:A35"/>
    <mergeCell ref="B34:B35"/>
    <mergeCell ref="A36:A37"/>
    <mergeCell ref="B36:B37"/>
    <mergeCell ref="A68:A70"/>
    <mergeCell ref="B68:B70"/>
    <mergeCell ref="A71:H71"/>
    <mergeCell ref="A72:A73"/>
    <mergeCell ref="B72:B73"/>
    <mergeCell ref="A80:I80"/>
    <mergeCell ref="A57:A59"/>
    <mergeCell ref="B57:B59"/>
    <mergeCell ref="A62:A63"/>
    <mergeCell ref="B62:B63"/>
    <mergeCell ref="A65:A67"/>
    <mergeCell ref="B65:B67"/>
    <mergeCell ref="A50:A51"/>
    <mergeCell ref="B50:B51"/>
    <mergeCell ref="G50:G51"/>
    <mergeCell ref="A52:H52"/>
    <mergeCell ref="A53:A56"/>
    <mergeCell ref="B53:B56"/>
    <mergeCell ref="I134:I135"/>
    <mergeCell ref="A112:A116"/>
    <mergeCell ref="B112:B116"/>
    <mergeCell ref="A117:A121"/>
    <mergeCell ref="B117:B121"/>
    <mergeCell ref="A122:A126"/>
    <mergeCell ref="B122:B126"/>
    <mergeCell ref="A97:A101"/>
    <mergeCell ref="B97:B101"/>
    <mergeCell ref="A102:A106"/>
    <mergeCell ref="B102:B106"/>
    <mergeCell ref="A107:A111"/>
    <mergeCell ref="B107:B111"/>
    <mergeCell ref="A81:A85"/>
    <mergeCell ref="B81:B85"/>
    <mergeCell ref="A86:I86"/>
    <mergeCell ref="A87:A91"/>
    <mergeCell ref="B87:B91"/>
    <mergeCell ref="A92:A96"/>
    <mergeCell ref="B92:B96"/>
    <mergeCell ref="A152:A156"/>
    <mergeCell ref="B152:B156"/>
    <mergeCell ref="A157:A161"/>
    <mergeCell ref="B157:B161"/>
    <mergeCell ref="A162:A166"/>
    <mergeCell ref="B162:B166"/>
    <mergeCell ref="A137:A141"/>
    <mergeCell ref="B137:B141"/>
    <mergeCell ref="A142:A146"/>
    <mergeCell ref="B142:B146"/>
    <mergeCell ref="A147:A150"/>
    <mergeCell ref="B147:B151"/>
    <mergeCell ref="A127:A131"/>
    <mergeCell ref="B127:B131"/>
    <mergeCell ref="A132:A136"/>
    <mergeCell ref="B132:B136"/>
    <mergeCell ref="G134:G135"/>
    <mergeCell ref="A192:A196"/>
    <mergeCell ref="B192:B196"/>
    <mergeCell ref="G194:G195"/>
    <mergeCell ref="A197:A201"/>
    <mergeCell ref="B197:B201"/>
    <mergeCell ref="A202:A206"/>
    <mergeCell ref="B202:B206"/>
    <mergeCell ref="A177:A181"/>
    <mergeCell ref="B177:B181"/>
    <mergeCell ref="G179:G180"/>
    <mergeCell ref="A182:A186"/>
    <mergeCell ref="B182:B186"/>
    <mergeCell ref="A187:A191"/>
    <mergeCell ref="B187:B191"/>
    <mergeCell ref="G189:G190"/>
    <mergeCell ref="G165:G166"/>
    <mergeCell ref="A167:A171"/>
    <mergeCell ref="B167:B171"/>
    <mergeCell ref="G169:G170"/>
    <mergeCell ref="A172:A176"/>
    <mergeCell ref="B172:B176"/>
    <mergeCell ref="A231:A235"/>
    <mergeCell ref="B231:B235"/>
    <mergeCell ref="A236:A240"/>
    <mergeCell ref="B236:B240"/>
    <mergeCell ref="A241:A245"/>
    <mergeCell ref="B241:B245"/>
    <mergeCell ref="A220:A222"/>
    <mergeCell ref="B220:B222"/>
    <mergeCell ref="A223:A227"/>
    <mergeCell ref="B223:B227"/>
    <mergeCell ref="A228:A230"/>
    <mergeCell ref="B228:B230"/>
    <mergeCell ref="A207:A211"/>
    <mergeCell ref="B207:B211"/>
    <mergeCell ref="A212:A216"/>
    <mergeCell ref="B212:B216"/>
    <mergeCell ref="A217:A219"/>
    <mergeCell ref="B217:B219"/>
    <mergeCell ref="A272:A276"/>
    <mergeCell ref="B272:B276"/>
    <mergeCell ref="A277:A281"/>
    <mergeCell ref="B277:B281"/>
    <mergeCell ref="B282:B286"/>
    <mergeCell ref="B287:B291"/>
    <mergeCell ref="A256:I256"/>
    <mergeCell ref="A257:A261"/>
    <mergeCell ref="B257:B261"/>
    <mergeCell ref="A262:A266"/>
    <mergeCell ref="B262:B266"/>
    <mergeCell ref="A267:A271"/>
    <mergeCell ref="B267:B271"/>
    <mergeCell ref="A246:A250"/>
    <mergeCell ref="B246:B250"/>
    <mergeCell ref="A251:A255"/>
    <mergeCell ref="B251:B255"/>
    <mergeCell ref="G253:G254"/>
    <mergeCell ref="I253:I254"/>
    <mergeCell ref="A322:A326"/>
    <mergeCell ref="B322:B326"/>
    <mergeCell ref="A327:A331"/>
    <mergeCell ref="B327:B331"/>
    <mergeCell ref="A332:A336"/>
    <mergeCell ref="B332:B336"/>
    <mergeCell ref="A307:A311"/>
    <mergeCell ref="B307:B311"/>
    <mergeCell ref="A312:A316"/>
    <mergeCell ref="B312:B316"/>
    <mergeCell ref="G314:G315"/>
    <mergeCell ref="A317:A321"/>
    <mergeCell ref="B317:B321"/>
    <mergeCell ref="A292:A296"/>
    <mergeCell ref="B292:B296"/>
    <mergeCell ref="A297:A301"/>
    <mergeCell ref="B297:B301"/>
    <mergeCell ref="G299:G300"/>
    <mergeCell ref="A302:A306"/>
    <mergeCell ref="B302:B306"/>
    <mergeCell ref="A367:A371"/>
    <mergeCell ref="B367:B371"/>
    <mergeCell ref="A372:A376"/>
    <mergeCell ref="B372:B376"/>
    <mergeCell ref="A377:A381"/>
    <mergeCell ref="B377:B381"/>
    <mergeCell ref="A352:A356"/>
    <mergeCell ref="B352:B356"/>
    <mergeCell ref="A357:A361"/>
    <mergeCell ref="B357:B361"/>
    <mergeCell ref="A362:A366"/>
    <mergeCell ref="B362:B366"/>
    <mergeCell ref="A337:A341"/>
    <mergeCell ref="B337:B341"/>
    <mergeCell ref="A342:A346"/>
    <mergeCell ref="B342:B346"/>
    <mergeCell ref="A347:A351"/>
    <mergeCell ref="B347:B351"/>
    <mergeCell ref="A422:A426"/>
    <mergeCell ref="B422:B426"/>
    <mergeCell ref="A427:A431"/>
    <mergeCell ref="B427:B431"/>
    <mergeCell ref="B432:B436"/>
    <mergeCell ref="B437:B441"/>
    <mergeCell ref="A407:A411"/>
    <mergeCell ref="B407:B411"/>
    <mergeCell ref="A412:A416"/>
    <mergeCell ref="B412:B416"/>
    <mergeCell ref="A417:A421"/>
    <mergeCell ref="B417:B421"/>
    <mergeCell ref="B382:B386"/>
    <mergeCell ref="B387:B391"/>
    <mergeCell ref="B392:B396"/>
    <mergeCell ref="A397:A401"/>
    <mergeCell ref="B397:B401"/>
    <mergeCell ref="A402:A406"/>
    <mergeCell ref="B402:B406"/>
    <mergeCell ref="A474:A475"/>
    <mergeCell ref="B474:B475"/>
    <mergeCell ref="A476:A480"/>
    <mergeCell ref="B476:B480"/>
    <mergeCell ref="A481:A485"/>
    <mergeCell ref="B481:B485"/>
    <mergeCell ref="A462:A466"/>
    <mergeCell ref="B462:B466"/>
    <mergeCell ref="A467:A471"/>
    <mergeCell ref="B467:B471"/>
    <mergeCell ref="A472:A473"/>
    <mergeCell ref="B472:B473"/>
    <mergeCell ref="B442:B446"/>
    <mergeCell ref="I444:I445"/>
    <mergeCell ref="B447:B451"/>
    <mergeCell ref="A452:A456"/>
    <mergeCell ref="B452:B456"/>
    <mergeCell ref="A457:A461"/>
    <mergeCell ref="B457:B461"/>
    <mergeCell ref="A516:A520"/>
    <mergeCell ref="B516:B520"/>
    <mergeCell ref="G518:G519"/>
    <mergeCell ref="A521:A525"/>
    <mergeCell ref="B521:B525"/>
    <mergeCell ref="A526:A530"/>
    <mergeCell ref="B526:B530"/>
    <mergeCell ref="A501:A505"/>
    <mergeCell ref="B501:B505"/>
    <mergeCell ref="A506:A510"/>
    <mergeCell ref="B506:B510"/>
    <mergeCell ref="A511:A515"/>
    <mergeCell ref="B511:B515"/>
    <mergeCell ref="A486:A490"/>
    <mergeCell ref="B486:B490"/>
    <mergeCell ref="A491:A495"/>
    <mergeCell ref="B491:B495"/>
    <mergeCell ref="A496:A500"/>
    <mergeCell ref="B496:B500"/>
    <mergeCell ref="A561:I561"/>
    <mergeCell ref="A562:A566"/>
    <mergeCell ref="B562:B566"/>
    <mergeCell ref="A567:A571"/>
    <mergeCell ref="B567:B571"/>
    <mergeCell ref="A572:A576"/>
    <mergeCell ref="B572:B576"/>
    <mergeCell ref="A546:A550"/>
    <mergeCell ref="B546:B550"/>
    <mergeCell ref="I548:I549"/>
    <mergeCell ref="A551:A555"/>
    <mergeCell ref="B551:B555"/>
    <mergeCell ref="A556:A560"/>
    <mergeCell ref="B556:B560"/>
    <mergeCell ref="A531:A535"/>
    <mergeCell ref="B531:B535"/>
    <mergeCell ref="A536:A540"/>
    <mergeCell ref="B536:B540"/>
    <mergeCell ref="A541:A545"/>
    <mergeCell ref="B541:B545"/>
    <mergeCell ref="A609:A613"/>
    <mergeCell ref="B609:B613"/>
    <mergeCell ref="A614:A618"/>
    <mergeCell ref="B614:B618"/>
    <mergeCell ref="B619:B623"/>
    <mergeCell ref="B624:B628"/>
    <mergeCell ref="A592:A596"/>
    <mergeCell ref="B592:B596"/>
    <mergeCell ref="B597:B598"/>
    <mergeCell ref="A599:A603"/>
    <mergeCell ref="B599:B603"/>
    <mergeCell ref="A604:A608"/>
    <mergeCell ref="B604:B608"/>
    <mergeCell ref="A577:A581"/>
    <mergeCell ref="B577:B581"/>
    <mergeCell ref="A582:A586"/>
    <mergeCell ref="B582:B586"/>
    <mergeCell ref="A587:A591"/>
    <mergeCell ref="B587:B591"/>
    <mergeCell ref="I634:I635"/>
    <mergeCell ref="A640:A645"/>
    <mergeCell ref="B640:B645"/>
    <mergeCell ref="C640:C641"/>
    <mergeCell ref="D640:D641"/>
    <mergeCell ref="E640:E641"/>
    <mergeCell ref="F640:F641"/>
    <mergeCell ref="G640:G641"/>
    <mergeCell ref="H640:H641"/>
    <mergeCell ref="I640:I641"/>
    <mergeCell ref="B629:B633"/>
    <mergeCell ref="G631:G632"/>
    <mergeCell ref="I631:I632"/>
    <mergeCell ref="B634:B639"/>
    <mergeCell ref="C634:C635"/>
    <mergeCell ref="D634:D635"/>
    <mergeCell ref="E634:E635"/>
    <mergeCell ref="F634:F635"/>
    <mergeCell ref="G634:G635"/>
    <mergeCell ref="H634:H635"/>
    <mergeCell ref="A681:A685"/>
    <mergeCell ref="B681:B685"/>
    <mergeCell ref="A686:A690"/>
    <mergeCell ref="B686:B690"/>
    <mergeCell ref="A691:A695"/>
    <mergeCell ref="B691:B695"/>
    <mergeCell ref="A666:A670"/>
    <mergeCell ref="B666:B670"/>
    <mergeCell ref="A671:A675"/>
    <mergeCell ref="B671:B675"/>
    <mergeCell ref="A676:A680"/>
    <mergeCell ref="B676:B680"/>
    <mergeCell ref="B646:B650"/>
    <mergeCell ref="A651:A655"/>
    <mergeCell ref="B651:B655"/>
    <mergeCell ref="A656:A660"/>
    <mergeCell ref="B656:B660"/>
    <mergeCell ref="A661:A665"/>
    <mergeCell ref="B661:B665"/>
    <mergeCell ref="A727:A731"/>
    <mergeCell ref="B727:B731"/>
    <mergeCell ref="A732:A736"/>
    <mergeCell ref="B732:B736"/>
    <mergeCell ref="A737:A741"/>
    <mergeCell ref="B737:B741"/>
    <mergeCell ref="A711:A715"/>
    <mergeCell ref="B711:B715"/>
    <mergeCell ref="A716:A720"/>
    <mergeCell ref="B716:B720"/>
    <mergeCell ref="A721:I721"/>
    <mergeCell ref="A722:A726"/>
    <mergeCell ref="B722:B726"/>
    <mergeCell ref="A696:A700"/>
    <mergeCell ref="B696:B700"/>
    <mergeCell ref="A701:A705"/>
    <mergeCell ref="B701:B705"/>
    <mergeCell ref="A706:A710"/>
    <mergeCell ref="B706:B710"/>
    <mergeCell ref="A772:A776"/>
    <mergeCell ref="B772:B776"/>
    <mergeCell ref="A777:A781"/>
    <mergeCell ref="B777:B781"/>
    <mergeCell ref="A782:A786"/>
    <mergeCell ref="B782:B786"/>
    <mergeCell ref="A757:A761"/>
    <mergeCell ref="B757:B761"/>
    <mergeCell ref="A762:A766"/>
    <mergeCell ref="B762:B766"/>
    <mergeCell ref="A767:A771"/>
    <mergeCell ref="B767:B771"/>
    <mergeCell ref="A742:A746"/>
    <mergeCell ref="B742:B746"/>
    <mergeCell ref="A747:A751"/>
    <mergeCell ref="B747:B751"/>
    <mergeCell ref="A752:A756"/>
    <mergeCell ref="B752:B756"/>
    <mergeCell ref="A816:A817"/>
    <mergeCell ref="B816:B817"/>
    <mergeCell ref="A825:A826"/>
    <mergeCell ref="B825:B826"/>
    <mergeCell ref="G825:G826"/>
    <mergeCell ref="I825:I826"/>
    <mergeCell ref="A798:A801"/>
    <mergeCell ref="B798:B801"/>
    <mergeCell ref="A802:A804"/>
    <mergeCell ref="B802:B804"/>
    <mergeCell ref="A805:A806"/>
    <mergeCell ref="B805:B806"/>
    <mergeCell ref="A787:A791"/>
    <mergeCell ref="B787:B791"/>
    <mergeCell ref="A792:I792"/>
    <mergeCell ref="A793:A796"/>
    <mergeCell ref="B793:B796"/>
    <mergeCell ref="A797:I797"/>
    <mergeCell ref="A845:A847"/>
    <mergeCell ref="B845:B847"/>
    <mergeCell ref="A849:A850"/>
    <mergeCell ref="B849:B850"/>
    <mergeCell ref="I849:I850"/>
    <mergeCell ref="A851:A852"/>
    <mergeCell ref="B851:B852"/>
    <mergeCell ref="I835:I836"/>
    <mergeCell ref="A837:I837"/>
    <mergeCell ref="A838:A841"/>
    <mergeCell ref="B838:B841"/>
    <mergeCell ref="A842:A844"/>
    <mergeCell ref="B842:B844"/>
    <mergeCell ref="A827:A829"/>
    <mergeCell ref="B827:B829"/>
    <mergeCell ref="A833:A834"/>
    <mergeCell ref="B833:B834"/>
    <mergeCell ref="A835:A836"/>
    <mergeCell ref="B835:B836"/>
    <mergeCell ref="I869:I870"/>
    <mergeCell ref="A871:I871"/>
    <mergeCell ref="A872:A875"/>
    <mergeCell ref="B872:B875"/>
    <mergeCell ref="A876:H876"/>
    <mergeCell ref="A877:A880"/>
    <mergeCell ref="B877:B880"/>
    <mergeCell ref="A864:A865"/>
    <mergeCell ref="B864:B865"/>
    <mergeCell ref="A867:A868"/>
    <mergeCell ref="B867:B868"/>
    <mergeCell ref="A869:A870"/>
    <mergeCell ref="B869:B870"/>
    <mergeCell ref="A853:A854"/>
    <mergeCell ref="B853:B854"/>
    <mergeCell ref="A857:I857"/>
    <mergeCell ref="A858:A861"/>
    <mergeCell ref="B858:B861"/>
    <mergeCell ref="A862:A863"/>
    <mergeCell ref="B862:B863"/>
    <mergeCell ref="A918:I918"/>
    <mergeCell ref="A919:A923"/>
    <mergeCell ref="B919:B923"/>
    <mergeCell ref="I919:I923"/>
    <mergeCell ref="A924:H924"/>
    <mergeCell ref="A925:A928"/>
    <mergeCell ref="B925:B928"/>
    <mergeCell ref="A894:A896"/>
    <mergeCell ref="B894:B896"/>
    <mergeCell ref="G894:G896"/>
    <mergeCell ref="I894:I896"/>
    <mergeCell ref="A903:H903"/>
    <mergeCell ref="A904:A905"/>
    <mergeCell ref="B904:B905"/>
    <mergeCell ref="A881:A883"/>
    <mergeCell ref="B881:B883"/>
    <mergeCell ref="A891:A893"/>
    <mergeCell ref="B891:B893"/>
    <mergeCell ref="G891:G893"/>
    <mergeCell ref="I892:I893"/>
    <mergeCell ref="A944:A946"/>
    <mergeCell ref="B944:B946"/>
    <mergeCell ref="G944:G946"/>
    <mergeCell ref="I944:I946"/>
    <mergeCell ref="A947:A949"/>
    <mergeCell ref="B947:B949"/>
    <mergeCell ref="G937:G939"/>
    <mergeCell ref="I937:I939"/>
    <mergeCell ref="A940:A943"/>
    <mergeCell ref="B940:B943"/>
    <mergeCell ref="G940:G943"/>
    <mergeCell ref="I940:I943"/>
    <mergeCell ref="A929:A932"/>
    <mergeCell ref="B929:B932"/>
    <mergeCell ref="A933:A936"/>
    <mergeCell ref="B933:B936"/>
    <mergeCell ref="A937:A939"/>
    <mergeCell ref="B937:B939"/>
    <mergeCell ref="A962:A964"/>
    <mergeCell ref="B962:B964"/>
    <mergeCell ref="A965:A967"/>
    <mergeCell ref="B965:B967"/>
    <mergeCell ref="A968:A970"/>
    <mergeCell ref="B968:B970"/>
    <mergeCell ref="A956:A958"/>
    <mergeCell ref="B956:B958"/>
    <mergeCell ref="G956:G958"/>
    <mergeCell ref="I956:I958"/>
    <mergeCell ref="A959:A961"/>
    <mergeCell ref="B959:B961"/>
    <mergeCell ref="G959:G961"/>
    <mergeCell ref="I959:I961"/>
    <mergeCell ref="A950:A952"/>
    <mergeCell ref="B950:B952"/>
    <mergeCell ref="A953:A955"/>
    <mergeCell ref="B953:B955"/>
    <mergeCell ref="G953:G955"/>
    <mergeCell ref="I953:I955"/>
    <mergeCell ref="G978:G979"/>
    <mergeCell ref="I978:I979"/>
    <mergeCell ref="A980:A981"/>
    <mergeCell ref="B980:B981"/>
    <mergeCell ref="A982:A983"/>
    <mergeCell ref="B982:B983"/>
    <mergeCell ref="A974:A975"/>
    <mergeCell ref="B974:B975"/>
    <mergeCell ref="A976:A977"/>
    <mergeCell ref="B976:B977"/>
    <mergeCell ref="A978:A979"/>
    <mergeCell ref="B978:B979"/>
    <mergeCell ref="G968:G970"/>
    <mergeCell ref="I968:I970"/>
    <mergeCell ref="A971:A973"/>
    <mergeCell ref="B971:B973"/>
    <mergeCell ref="G971:G973"/>
    <mergeCell ref="I971:I973"/>
    <mergeCell ref="A1003:A1005"/>
    <mergeCell ref="B1003:B1005"/>
    <mergeCell ref="B1006:I1006"/>
    <mergeCell ref="A1007:A1009"/>
    <mergeCell ref="B1007:B1009"/>
    <mergeCell ref="A1010:A1012"/>
    <mergeCell ref="B1010:B1012"/>
    <mergeCell ref="A992:A996"/>
    <mergeCell ref="B992:B996"/>
    <mergeCell ref="A997:A1001"/>
    <mergeCell ref="B997:B1001"/>
    <mergeCell ref="I997:I1001"/>
    <mergeCell ref="A1002:I1002"/>
    <mergeCell ref="A984:A985"/>
    <mergeCell ref="B984:B985"/>
    <mergeCell ref="G984:G985"/>
    <mergeCell ref="I984:I985"/>
    <mergeCell ref="A986:H986"/>
    <mergeCell ref="A987:A991"/>
    <mergeCell ref="B987:B991"/>
    <mergeCell ref="A1031:A1033"/>
    <mergeCell ref="B1031:B1033"/>
    <mergeCell ref="A1034:A1036"/>
    <mergeCell ref="B1034:B1036"/>
    <mergeCell ref="A1037:A1039"/>
    <mergeCell ref="B1037:B1039"/>
    <mergeCell ref="A1022:A1024"/>
    <mergeCell ref="B1022:B1024"/>
    <mergeCell ref="A1025:A1027"/>
    <mergeCell ref="B1025:B1027"/>
    <mergeCell ref="A1028:A1030"/>
    <mergeCell ref="B1028:B1030"/>
    <mergeCell ref="A1013:A1015"/>
    <mergeCell ref="B1013:B1015"/>
    <mergeCell ref="A1016:A1018"/>
    <mergeCell ref="B1016:B1018"/>
    <mergeCell ref="A1019:A1021"/>
    <mergeCell ref="B1019:B1021"/>
    <mergeCell ref="A1058:A1060"/>
    <mergeCell ref="B1058:B1060"/>
    <mergeCell ref="A1061:A1063"/>
    <mergeCell ref="B1061:B1063"/>
    <mergeCell ref="A1064:A1066"/>
    <mergeCell ref="B1064:B1066"/>
    <mergeCell ref="A1049:A1051"/>
    <mergeCell ref="B1049:B1051"/>
    <mergeCell ref="A1052:A1054"/>
    <mergeCell ref="B1052:B1054"/>
    <mergeCell ref="A1055:A1057"/>
    <mergeCell ref="B1055:B1057"/>
    <mergeCell ref="A1040:A1042"/>
    <mergeCell ref="B1040:B1042"/>
    <mergeCell ref="A1043:A1045"/>
    <mergeCell ref="B1043:B1045"/>
    <mergeCell ref="A1046:A1048"/>
    <mergeCell ref="B1046:B1048"/>
    <mergeCell ref="A1086:A1088"/>
    <mergeCell ref="B1086:B1088"/>
    <mergeCell ref="G1086:G1088"/>
    <mergeCell ref="I1086:I1088"/>
    <mergeCell ref="A1089:A1091"/>
    <mergeCell ref="B1089:B1091"/>
    <mergeCell ref="B1076:I1076"/>
    <mergeCell ref="A1077:A1079"/>
    <mergeCell ref="B1077:B1079"/>
    <mergeCell ref="A1080:A1082"/>
    <mergeCell ref="B1080:B1082"/>
    <mergeCell ref="A1083:A1085"/>
    <mergeCell ref="B1083:B1085"/>
    <mergeCell ref="A1067:A1069"/>
    <mergeCell ref="B1067:B1069"/>
    <mergeCell ref="A1070:A1072"/>
    <mergeCell ref="B1070:B1072"/>
    <mergeCell ref="A1073:A1075"/>
    <mergeCell ref="B1073:B1075"/>
    <mergeCell ref="A1111:A1113"/>
    <mergeCell ref="B1111:B1113"/>
    <mergeCell ref="I1111:I1113"/>
    <mergeCell ref="A1114:A1116"/>
    <mergeCell ref="B1114:B1116"/>
    <mergeCell ref="A1117:A1119"/>
    <mergeCell ref="B1117:B1119"/>
    <mergeCell ref="I1117:I1119"/>
    <mergeCell ref="A1102:A1104"/>
    <mergeCell ref="B1102:B1104"/>
    <mergeCell ref="A1105:A1107"/>
    <mergeCell ref="B1105:B1107"/>
    <mergeCell ref="I1105:I1107"/>
    <mergeCell ref="A1108:A1110"/>
    <mergeCell ref="B1108:B1110"/>
    <mergeCell ref="I1108:I1110"/>
    <mergeCell ref="A1092:A1094"/>
    <mergeCell ref="B1092:B1094"/>
    <mergeCell ref="B1095:I1095"/>
    <mergeCell ref="A1096:A1098"/>
    <mergeCell ref="B1096:B1098"/>
    <mergeCell ref="A1099:A1101"/>
    <mergeCell ref="B1099:B1101"/>
    <mergeCell ref="G1136:G1138"/>
    <mergeCell ref="I1136:I1138"/>
    <mergeCell ref="A1139:A1141"/>
    <mergeCell ref="B1139:B1141"/>
    <mergeCell ref="G1139:G1141"/>
    <mergeCell ref="I1139:I1141"/>
    <mergeCell ref="A1130:A1132"/>
    <mergeCell ref="B1130:B1132"/>
    <mergeCell ref="A1133:A1135"/>
    <mergeCell ref="B1133:B1135"/>
    <mergeCell ref="A1136:A1138"/>
    <mergeCell ref="B1136:B1138"/>
    <mergeCell ref="B1120:I1120"/>
    <mergeCell ref="A1121:A1125"/>
    <mergeCell ref="B1121:B1125"/>
    <mergeCell ref="B1126:I1126"/>
    <mergeCell ref="A1127:A1129"/>
    <mergeCell ref="B1127:B1129"/>
    <mergeCell ref="A1154:A1156"/>
    <mergeCell ref="B1154:B1156"/>
    <mergeCell ref="G1154:G1156"/>
    <mergeCell ref="I1154:I1156"/>
    <mergeCell ref="A1157:A1159"/>
    <mergeCell ref="B1157:B1159"/>
    <mergeCell ref="A1148:A1150"/>
    <mergeCell ref="B1148:B1150"/>
    <mergeCell ref="A1151:A1153"/>
    <mergeCell ref="B1151:B1153"/>
    <mergeCell ref="G1151:G1153"/>
    <mergeCell ref="I1151:I1153"/>
    <mergeCell ref="A1142:A1144"/>
    <mergeCell ref="B1142:B1144"/>
    <mergeCell ref="G1142:G1144"/>
    <mergeCell ref="I1142:I1144"/>
    <mergeCell ref="A1145:A1147"/>
    <mergeCell ref="B1145:B1147"/>
    <mergeCell ref="G1145:G1147"/>
    <mergeCell ref="I1145:I1147"/>
    <mergeCell ref="G1172:G1174"/>
    <mergeCell ref="I1172:I1174"/>
    <mergeCell ref="A1175:A1177"/>
    <mergeCell ref="B1175:B1177"/>
    <mergeCell ref="A1178:A1180"/>
    <mergeCell ref="B1178:B1180"/>
    <mergeCell ref="G1178:G1180"/>
    <mergeCell ref="I1178:I1180"/>
    <mergeCell ref="A1166:A1168"/>
    <mergeCell ref="B1166:B1168"/>
    <mergeCell ref="A1169:A1171"/>
    <mergeCell ref="B1169:B1171"/>
    <mergeCell ref="A1172:A1174"/>
    <mergeCell ref="B1172:B1174"/>
    <mergeCell ref="A1160:A1162"/>
    <mergeCell ref="B1160:B1162"/>
    <mergeCell ref="A1163:A1165"/>
    <mergeCell ref="B1163:B1165"/>
    <mergeCell ref="G1163:G1165"/>
    <mergeCell ref="I1163:I1165"/>
    <mergeCell ref="A1199:A1201"/>
    <mergeCell ref="B1199:B1201"/>
    <mergeCell ref="A1202:A1204"/>
    <mergeCell ref="B1202:B1204"/>
    <mergeCell ref="A1205:I1205"/>
    <mergeCell ref="A1206:A1210"/>
    <mergeCell ref="B1206:B1210"/>
    <mergeCell ref="A1193:A1195"/>
    <mergeCell ref="B1193:B1195"/>
    <mergeCell ref="G1193:G1195"/>
    <mergeCell ref="I1193:I1195"/>
    <mergeCell ref="A1196:A1198"/>
    <mergeCell ref="B1196:B1198"/>
    <mergeCell ref="A1181:I1181"/>
    <mergeCell ref="A1182:A1186"/>
    <mergeCell ref="B1182:B1186"/>
    <mergeCell ref="A1187:A1189"/>
    <mergeCell ref="B1187:B1189"/>
    <mergeCell ref="A1190:A1192"/>
    <mergeCell ref="B1190:B1192"/>
    <mergeCell ref="A1227:A1229"/>
    <mergeCell ref="B1227:B1229"/>
    <mergeCell ref="A1230:A1232"/>
    <mergeCell ref="B1230:B1232"/>
    <mergeCell ref="A1233:A1235"/>
    <mergeCell ref="B1233:B1235"/>
    <mergeCell ref="G1219:G1222"/>
    <mergeCell ref="I1219:I1222"/>
    <mergeCell ref="A1223:A1226"/>
    <mergeCell ref="B1223:B1226"/>
    <mergeCell ref="G1223:G1226"/>
    <mergeCell ref="I1223:I1226"/>
    <mergeCell ref="A1211:A1214"/>
    <mergeCell ref="B1211:B1214"/>
    <mergeCell ref="A1215:A1218"/>
    <mergeCell ref="B1215:B1218"/>
    <mergeCell ref="A1219:A1222"/>
    <mergeCell ref="B1219:B1222"/>
    <mergeCell ref="A1251:A1253"/>
    <mergeCell ref="B1251:B1253"/>
    <mergeCell ref="A1254:A1256"/>
    <mergeCell ref="B1254:B1256"/>
    <mergeCell ref="A1257:A1259"/>
    <mergeCell ref="B1257:B1259"/>
    <mergeCell ref="A1242:A1244"/>
    <mergeCell ref="B1242:B1244"/>
    <mergeCell ref="G1242:G1244"/>
    <mergeCell ref="I1242:I1244"/>
    <mergeCell ref="B1245:I1245"/>
    <mergeCell ref="A1246:A1250"/>
    <mergeCell ref="B1246:B1250"/>
    <mergeCell ref="G1233:G1235"/>
    <mergeCell ref="I1233:I1235"/>
    <mergeCell ref="A1236:A1238"/>
    <mergeCell ref="B1236:B1238"/>
    <mergeCell ref="I1236:I1238"/>
    <mergeCell ref="A1239:A1241"/>
    <mergeCell ref="B1239:B1241"/>
    <mergeCell ref="A1278:A1280"/>
    <mergeCell ref="B1278:B1280"/>
    <mergeCell ref="G1278:G1279"/>
    <mergeCell ref="I1278:I1279"/>
    <mergeCell ref="A1281:A1283"/>
    <mergeCell ref="B1281:B1283"/>
    <mergeCell ref="B1266:I1266"/>
    <mergeCell ref="A1267:A1271"/>
    <mergeCell ref="B1267:B1271"/>
    <mergeCell ref="A1272:A1274"/>
    <mergeCell ref="B1272:B1274"/>
    <mergeCell ref="A1275:A1277"/>
    <mergeCell ref="B1275:B1277"/>
    <mergeCell ref="I1258:I1260"/>
    <mergeCell ref="A1260:A1262"/>
    <mergeCell ref="B1260:B1262"/>
    <mergeCell ref="A1263:A1265"/>
    <mergeCell ref="B1263:B1265"/>
    <mergeCell ref="I1263:I1265"/>
    <mergeCell ref="A1302:A1304"/>
    <mergeCell ref="B1302:B1304"/>
    <mergeCell ref="A1305:A1307"/>
    <mergeCell ref="B1305:B1307"/>
    <mergeCell ref="A1308:A1310"/>
    <mergeCell ref="B1308:B1310"/>
    <mergeCell ref="A1293:A1295"/>
    <mergeCell ref="B1293:B1295"/>
    <mergeCell ref="A1296:A1298"/>
    <mergeCell ref="B1296:B1298"/>
    <mergeCell ref="A1299:A1301"/>
    <mergeCell ref="B1299:B1301"/>
    <mergeCell ref="A1284:A1286"/>
    <mergeCell ref="B1284:B1286"/>
    <mergeCell ref="A1287:A1289"/>
    <mergeCell ref="B1287:B1289"/>
    <mergeCell ref="A1290:A1292"/>
    <mergeCell ref="B1290:B1292"/>
    <mergeCell ref="G1326:G1328"/>
    <mergeCell ref="I1326:I1328"/>
    <mergeCell ref="A1329:A1331"/>
    <mergeCell ref="B1329:B1331"/>
    <mergeCell ref="A1332:A1334"/>
    <mergeCell ref="B1332:B1334"/>
    <mergeCell ref="A1320:A1322"/>
    <mergeCell ref="B1320:B1322"/>
    <mergeCell ref="A1323:A1325"/>
    <mergeCell ref="B1323:B1325"/>
    <mergeCell ref="A1326:A1328"/>
    <mergeCell ref="B1326:B1328"/>
    <mergeCell ref="A1311:A1313"/>
    <mergeCell ref="B1311:B1313"/>
    <mergeCell ref="A1314:A1316"/>
    <mergeCell ref="B1314:B1316"/>
    <mergeCell ref="A1317:A1319"/>
    <mergeCell ref="B1317:B1319"/>
    <mergeCell ref="A1350:A1352"/>
    <mergeCell ref="B1350:B1352"/>
    <mergeCell ref="A1353:A1355"/>
    <mergeCell ref="B1353:B1355"/>
    <mergeCell ref="G1353:G1355"/>
    <mergeCell ref="I1353:I1355"/>
    <mergeCell ref="A1344:A1346"/>
    <mergeCell ref="B1344:B1346"/>
    <mergeCell ref="A1347:A1349"/>
    <mergeCell ref="B1347:B1349"/>
    <mergeCell ref="G1347:G1349"/>
    <mergeCell ref="I1347:I1349"/>
    <mergeCell ref="A1335:A1337"/>
    <mergeCell ref="B1335:B1337"/>
    <mergeCell ref="A1338:A1340"/>
    <mergeCell ref="B1338:B1340"/>
    <mergeCell ref="A1341:A1343"/>
    <mergeCell ref="B1341:B1343"/>
    <mergeCell ref="A1371:A1373"/>
    <mergeCell ref="B1371:B1373"/>
    <mergeCell ref="A1374:A1376"/>
    <mergeCell ref="B1374:B1376"/>
    <mergeCell ref="A1377:A1379"/>
    <mergeCell ref="B1377:B1379"/>
    <mergeCell ref="A1365:A1367"/>
    <mergeCell ref="B1365:B1367"/>
    <mergeCell ref="G1365:G1367"/>
    <mergeCell ref="I1365:I1367"/>
    <mergeCell ref="A1368:A1370"/>
    <mergeCell ref="B1368:B1370"/>
    <mergeCell ref="A1356:A1358"/>
    <mergeCell ref="B1356:B1358"/>
    <mergeCell ref="A1359:A1361"/>
    <mergeCell ref="B1359:B1361"/>
    <mergeCell ref="I1359:I1361"/>
    <mergeCell ref="A1362:A1364"/>
    <mergeCell ref="B1362:B1364"/>
    <mergeCell ref="A1398:A1400"/>
    <mergeCell ref="B1398:B1400"/>
    <mergeCell ref="G1398:G1399"/>
    <mergeCell ref="I1398:I1399"/>
    <mergeCell ref="A1401:I1401"/>
    <mergeCell ref="A1402:A1406"/>
    <mergeCell ref="B1402:B1406"/>
    <mergeCell ref="A1389:A1391"/>
    <mergeCell ref="B1389:B1391"/>
    <mergeCell ref="A1392:A1394"/>
    <mergeCell ref="B1392:B1394"/>
    <mergeCell ref="A1395:A1397"/>
    <mergeCell ref="B1395:B1397"/>
    <mergeCell ref="A1380:A1382"/>
    <mergeCell ref="B1380:B1382"/>
    <mergeCell ref="A1383:A1385"/>
    <mergeCell ref="B1383:B1385"/>
    <mergeCell ref="A1386:A1388"/>
    <mergeCell ref="B1386:B1388"/>
    <mergeCell ref="I1428:I1432"/>
    <mergeCell ref="A1433:A1437"/>
    <mergeCell ref="B1433:B1437"/>
    <mergeCell ref="A1438:I1438"/>
    <mergeCell ref="A1439:A1443"/>
    <mergeCell ref="B1439:B1443"/>
    <mergeCell ref="A1423:A1427"/>
    <mergeCell ref="B1423:B1427"/>
    <mergeCell ref="D1423:H1427"/>
    <mergeCell ref="A1428:A1432"/>
    <mergeCell ref="B1428:B1432"/>
    <mergeCell ref="G1428:G1432"/>
    <mergeCell ref="A1407:I1407"/>
    <mergeCell ref="A1408:A1412"/>
    <mergeCell ref="B1408:B1412"/>
    <mergeCell ref="A1413:A1417"/>
    <mergeCell ref="B1413:B1417"/>
    <mergeCell ref="A1418:A1422"/>
    <mergeCell ref="B1418:B1422"/>
    <mergeCell ref="A1469:A1473"/>
    <mergeCell ref="B1469:B1473"/>
    <mergeCell ref="A1474:A1478"/>
    <mergeCell ref="B1474:B1478"/>
    <mergeCell ref="I1474:I1478"/>
    <mergeCell ref="A1479:I1479"/>
    <mergeCell ref="I1454:I1458"/>
    <mergeCell ref="A1459:A1463"/>
    <mergeCell ref="B1459:B1463"/>
    <mergeCell ref="A1464:A1468"/>
    <mergeCell ref="B1464:B1468"/>
    <mergeCell ref="G1464:G1468"/>
    <mergeCell ref="I1464:I1468"/>
    <mergeCell ref="A1444:A1448"/>
    <mergeCell ref="B1444:B1448"/>
    <mergeCell ref="A1449:A1453"/>
    <mergeCell ref="B1449:B1453"/>
    <mergeCell ref="A1454:A1458"/>
    <mergeCell ref="B1454:B1458"/>
    <mergeCell ref="A1506:A1510"/>
    <mergeCell ref="B1506:B1510"/>
    <mergeCell ref="A1511:A1515"/>
    <mergeCell ref="B1511:B1515"/>
    <mergeCell ref="A1516:A1520"/>
    <mergeCell ref="B1516:B1520"/>
    <mergeCell ref="A1495:A1499"/>
    <mergeCell ref="B1495:B1499"/>
    <mergeCell ref="A1500:A1504"/>
    <mergeCell ref="B1500:B1504"/>
    <mergeCell ref="D1500:H1504"/>
    <mergeCell ref="A1505:I1505"/>
    <mergeCell ref="A1480:A1484"/>
    <mergeCell ref="B1480:B1484"/>
    <mergeCell ref="A1485:A1489"/>
    <mergeCell ref="B1485:B1489"/>
    <mergeCell ref="A1490:A1494"/>
    <mergeCell ref="B1490:B1494"/>
    <mergeCell ref="A1542:A1546"/>
    <mergeCell ref="B1542:B1546"/>
    <mergeCell ref="D1542:H1546"/>
    <mergeCell ref="A1547:A1551"/>
    <mergeCell ref="B1547:B1551"/>
    <mergeCell ref="D1547:H1551"/>
    <mergeCell ref="I1526:I1530"/>
    <mergeCell ref="A1531:I1531"/>
    <mergeCell ref="A1532:A1536"/>
    <mergeCell ref="B1532:B1536"/>
    <mergeCell ref="D1532:H1536"/>
    <mergeCell ref="A1537:A1541"/>
    <mergeCell ref="B1537:B1541"/>
    <mergeCell ref="D1537:H1541"/>
    <mergeCell ref="A1521:A1525"/>
    <mergeCell ref="B1521:B1525"/>
    <mergeCell ref="D1521:H1525"/>
    <mergeCell ref="A1526:A1530"/>
    <mergeCell ref="B1526:B1530"/>
    <mergeCell ref="G1526:G1530"/>
    <mergeCell ref="G1573:G1577"/>
    <mergeCell ref="I1573:I1577"/>
    <mergeCell ref="A1578:A1582"/>
    <mergeCell ref="B1578:B1582"/>
    <mergeCell ref="A1583:I1583"/>
    <mergeCell ref="A1584:A1588"/>
    <mergeCell ref="B1584:B1588"/>
    <mergeCell ref="A1563:A1567"/>
    <mergeCell ref="B1563:B1567"/>
    <mergeCell ref="A1568:A1572"/>
    <mergeCell ref="B1568:B1572"/>
    <mergeCell ref="A1573:A1577"/>
    <mergeCell ref="B1573:B1577"/>
    <mergeCell ref="A1552:A1556"/>
    <mergeCell ref="B1552:B1556"/>
    <mergeCell ref="D1552:H1556"/>
    <mergeCell ref="A1557:I1557"/>
    <mergeCell ref="A1558:A1562"/>
    <mergeCell ref="B1558:B1562"/>
    <mergeCell ref="A1615:A1619"/>
    <mergeCell ref="B1615:B1619"/>
    <mergeCell ref="I1615:I1619"/>
    <mergeCell ref="A1620:A1624"/>
    <mergeCell ref="B1620:B1624"/>
    <mergeCell ref="I1620:I1624"/>
    <mergeCell ref="A1605:A1609"/>
    <mergeCell ref="B1605:B1609"/>
    <mergeCell ref="I1605:I1609"/>
    <mergeCell ref="A1610:A1614"/>
    <mergeCell ref="B1610:B1614"/>
    <mergeCell ref="I1610:I1614"/>
    <mergeCell ref="A1589:I1589"/>
    <mergeCell ref="A1590:A1594"/>
    <mergeCell ref="B1590:B1594"/>
    <mergeCell ref="A1595:A1599"/>
    <mergeCell ref="B1595:B1599"/>
    <mergeCell ref="A1600:A1604"/>
    <mergeCell ref="B1600:B1604"/>
    <mergeCell ref="A1650:A1654"/>
    <mergeCell ref="B1650:B1654"/>
    <mergeCell ref="I1650:I1654"/>
    <mergeCell ref="A1655:A1659"/>
    <mergeCell ref="B1655:B1659"/>
    <mergeCell ref="I1655:I1659"/>
    <mergeCell ref="I1635:I1639"/>
    <mergeCell ref="A1640:A1644"/>
    <mergeCell ref="B1640:B1644"/>
    <mergeCell ref="I1640:I1644"/>
    <mergeCell ref="A1645:A1649"/>
    <mergeCell ref="B1645:B1649"/>
    <mergeCell ref="I1645:I1649"/>
    <mergeCell ref="A1625:A1629"/>
    <mergeCell ref="B1625:B1629"/>
    <mergeCell ref="A1630:A1634"/>
    <mergeCell ref="B1630:B1634"/>
    <mergeCell ref="A1635:A1639"/>
    <mergeCell ref="B1635:B1639"/>
    <mergeCell ref="A1680:A1684"/>
    <mergeCell ref="B1680:B1684"/>
    <mergeCell ref="I1680:I1684"/>
    <mergeCell ref="A1685:I1685"/>
    <mergeCell ref="A1686:A1690"/>
    <mergeCell ref="B1686:B1690"/>
    <mergeCell ref="A1670:A1674"/>
    <mergeCell ref="B1670:B1674"/>
    <mergeCell ref="I1670:I1674"/>
    <mergeCell ref="A1675:A1679"/>
    <mergeCell ref="B1675:B1679"/>
    <mergeCell ref="I1675:I1679"/>
    <mergeCell ref="A1660:A1664"/>
    <mergeCell ref="B1660:B1664"/>
    <mergeCell ref="I1660:I1664"/>
    <mergeCell ref="A1665:A1669"/>
    <mergeCell ref="B1665:B1669"/>
    <mergeCell ref="I1665:I1669"/>
    <mergeCell ref="A1716:A1720"/>
    <mergeCell ref="B1716:B1720"/>
    <mergeCell ref="I1716:I1720"/>
    <mergeCell ref="A1721:A1725"/>
    <mergeCell ref="B1721:B1725"/>
    <mergeCell ref="I1721:I1725"/>
    <mergeCell ref="A1706:A1710"/>
    <mergeCell ref="B1706:B1710"/>
    <mergeCell ref="I1706:I1710"/>
    <mergeCell ref="A1711:A1715"/>
    <mergeCell ref="B1711:B1715"/>
    <mergeCell ref="I1711:I1715"/>
    <mergeCell ref="A1691:A1695"/>
    <mergeCell ref="B1691:B1695"/>
    <mergeCell ref="A1696:A1700"/>
    <mergeCell ref="B1696:B1700"/>
    <mergeCell ref="A1701:A1705"/>
    <mergeCell ref="B1701:B1705"/>
    <mergeCell ref="A1746:A1750"/>
    <mergeCell ref="B1746:B1750"/>
    <mergeCell ref="I1746:I1750"/>
    <mergeCell ref="A1751:A1755"/>
    <mergeCell ref="B1751:B1755"/>
    <mergeCell ref="I1751:I1755"/>
    <mergeCell ref="A1736:A1740"/>
    <mergeCell ref="B1736:B1740"/>
    <mergeCell ref="I1736:I1740"/>
    <mergeCell ref="A1741:A1745"/>
    <mergeCell ref="B1741:B1745"/>
    <mergeCell ref="I1741:I1745"/>
    <mergeCell ref="A1726:A1730"/>
    <mergeCell ref="B1726:B1730"/>
    <mergeCell ref="I1726:I1730"/>
    <mergeCell ref="A1731:A1735"/>
    <mergeCell ref="B1731:B1735"/>
    <mergeCell ref="I1731:I1735"/>
    <mergeCell ref="A1776:A1780"/>
    <mergeCell ref="B1776:B1780"/>
    <mergeCell ref="I1776:I1780"/>
    <mergeCell ref="A1781:A1785"/>
    <mergeCell ref="B1781:B1785"/>
    <mergeCell ref="I1781:I1785"/>
    <mergeCell ref="A1766:A1770"/>
    <mergeCell ref="B1766:B1770"/>
    <mergeCell ref="I1766:I1770"/>
    <mergeCell ref="A1771:A1775"/>
    <mergeCell ref="B1771:B1775"/>
    <mergeCell ref="I1771:I1775"/>
    <mergeCell ref="A1756:A1760"/>
    <mergeCell ref="B1756:B1760"/>
    <mergeCell ref="I1756:I1760"/>
    <mergeCell ref="A1761:A1765"/>
    <mergeCell ref="B1761:B1765"/>
    <mergeCell ref="I1761:I1765"/>
    <mergeCell ref="A1816:A1820"/>
    <mergeCell ref="B1816:B1820"/>
    <mergeCell ref="I1816:I1820"/>
    <mergeCell ref="A1821:A1825"/>
    <mergeCell ref="B1821:B1825"/>
    <mergeCell ref="I1821:I1825"/>
    <mergeCell ref="A1801:A1805"/>
    <mergeCell ref="B1801:B1805"/>
    <mergeCell ref="A1806:A1810"/>
    <mergeCell ref="B1806:B1810"/>
    <mergeCell ref="A1811:A1815"/>
    <mergeCell ref="B1811:B1815"/>
    <mergeCell ref="A1786:A1790"/>
    <mergeCell ref="B1786:B1790"/>
    <mergeCell ref="I1786:I1790"/>
    <mergeCell ref="A1791:A1795"/>
    <mergeCell ref="B1791:B1795"/>
    <mergeCell ref="A1796:A1800"/>
    <mergeCell ref="B1796:B1800"/>
    <mergeCell ref="A1853:A1857"/>
    <mergeCell ref="B1853:B1857"/>
    <mergeCell ref="I1853:I1857"/>
    <mergeCell ref="B1858:I1858"/>
    <mergeCell ref="A1859:A1863"/>
    <mergeCell ref="B1859:B1863"/>
    <mergeCell ref="I1859:I1863"/>
    <mergeCell ref="B1842:I1842"/>
    <mergeCell ref="A1843:A1847"/>
    <mergeCell ref="B1843:B1847"/>
    <mergeCell ref="I1843:I1847"/>
    <mergeCell ref="A1848:A1852"/>
    <mergeCell ref="B1848:B1852"/>
    <mergeCell ref="I1848:I1852"/>
    <mergeCell ref="A1826:I1826"/>
    <mergeCell ref="A1827:A1831"/>
    <mergeCell ref="B1827:B1831"/>
    <mergeCell ref="A1832:A1836"/>
    <mergeCell ref="B1832:B1836"/>
    <mergeCell ref="A1837:A1841"/>
    <mergeCell ref="B1837:B1841"/>
    <mergeCell ref="A1885:A1889"/>
    <mergeCell ref="B1885:B1889"/>
    <mergeCell ref="I1885:I1889"/>
    <mergeCell ref="A1890:A1894"/>
    <mergeCell ref="B1890:B1894"/>
    <mergeCell ref="I1890:I1894"/>
    <mergeCell ref="A1874:A1878"/>
    <mergeCell ref="B1874:B1878"/>
    <mergeCell ref="I1874:I1878"/>
    <mergeCell ref="B1879:I1879"/>
    <mergeCell ref="A1880:A1884"/>
    <mergeCell ref="B1880:B1884"/>
    <mergeCell ref="I1880:I1884"/>
    <mergeCell ref="A1864:A1868"/>
    <mergeCell ref="B1864:B1868"/>
    <mergeCell ref="I1864:I1868"/>
    <mergeCell ref="A1869:A1873"/>
    <mergeCell ref="B1869:B1873"/>
    <mergeCell ref="I1869:I1873"/>
    <mergeCell ref="A1916:A1920"/>
    <mergeCell ref="B1916:B1920"/>
    <mergeCell ref="I1916:I1920"/>
    <mergeCell ref="A1921:A1925"/>
    <mergeCell ref="B1921:B1925"/>
    <mergeCell ref="I1921:I1925"/>
    <mergeCell ref="B1905:I1905"/>
    <mergeCell ref="A1906:A1910"/>
    <mergeCell ref="B1906:B1910"/>
    <mergeCell ref="I1906:I1910"/>
    <mergeCell ref="A1911:A1915"/>
    <mergeCell ref="B1911:B1915"/>
    <mergeCell ref="I1911:I1915"/>
    <mergeCell ref="A1895:A1899"/>
    <mergeCell ref="B1895:B1899"/>
    <mergeCell ref="I1895:I1899"/>
    <mergeCell ref="A1900:A1904"/>
    <mergeCell ref="B1900:B1904"/>
    <mergeCell ref="I1900:I1904"/>
    <mergeCell ref="A1949:A1953"/>
    <mergeCell ref="B1949:B1953"/>
    <mergeCell ref="I1949:I1953"/>
    <mergeCell ref="B1954:I1954"/>
    <mergeCell ref="A1955:A1959"/>
    <mergeCell ref="B1955:B1959"/>
    <mergeCell ref="I1955:I1959"/>
    <mergeCell ref="A1938:A1942"/>
    <mergeCell ref="B1938:B1942"/>
    <mergeCell ref="I1938:I1942"/>
    <mergeCell ref="B1943:I1943"/>
    <mergeCell ref="A1944:A1948"/>
    <mergeCell ref="B1944:B1948"/>
    <mergeCell ref="I1944:I1948"/>
    <mergeCell ref="B1926:I1926"/>
    <mergeCell ref="A1927:A1931"/>
    <mergeCell ref="B1927:B1931"/>
    <mergeCell ref="I1927:I1931"/>
    <mergeCell ref="B1932:I1932"/>
    <mergeCell ref="A1933:A1937"/>
    <mergeCell ref="B1933:B1937"/>
    <mergeCell ref="I1933:I1937"/>
    <mergeCell ref="B1982:I1982"/>
    <mergeCell ref="A1983:A1987"/>
    <mergeCell ref="B1983:B1987"/>
    <mergeCell ref="I1983:I1987"/>
    <mergeCell ref="A1988:A1992"/>
    <mergeCell ref="B1988:B1992"/>
    <mergeCell ref="I1988:I1992"/>
    <mergeCell ref="B1971:I1971"/>
    <mergeCell ref="A1972:A1976"/>
    <mergeCell ref="B1972:B1976"/>
    <mergeCell ref="I1972:I1976"/>
    <mergeCell ref="A1977:A1981"/>
    <mergeCell ref="B1977:B1981"/>
    <mergeCell ref="I1977:I1981"/>
    <mergeCell ref="A1960:A1964"/>
    <mergeCell ref="B1960:B1964"/>
    <mergeCell ref="I1960:I1964"/>
    <mergeCell ref="B1965:I1965"/>
    <mergeCell ref="A1966:A1970"/>
    <mergeCell ref="B1966:B1970"/>
    <mergeCell ref="I1966:I1970"/>
    <mergeCell ref="B2014:I2014"/>
    <mergeCell ref="A2015:A2019"/>
    <mergeCell ref="B2015:B2019"/>
    <mergeCell ref="I2015:I2019"/>
    <mergeCell ref="A2020:A2024"/>
    <mergeCell ref="B2020:B2024"/>
    <mergeCell ref="I2020:I2024"/>
    <mergeCell ref="A2004:A2008"/>
    <mergeCell ref="B2004:B2008"/>
    <mergeCell ref="I2004:I2008"/>
    <mergeCell ref="A2009:A2013"/>
    <mergeCell ref="B2009:B2013"/>
    <mergeCell ref="I2009:I2013"/>
    <mergeCell ref="B1993:I1993"/>
    <mergeCell ref="A1994:A1998"/>
    <mergeCell ref="B1994:B1998"/>
    <mergeCell ref="I1994:I1998"/>
    <mergeCell ref="A1999:A2003"/>
    <mergeCell ref="B1999:B2003"/>
    <mergeCell ref="I1999:I2003"/>
    <mergeCell ref="A2045:A2049"/>
    <mergeCell ref="B2045:B2049"/>
    <mergeCell ref="I2045:I2049"/>
    <mergeCell ref="A2050:A2054"/>
    <mergeCell ref="B2050:B2054"/>
    <mergeCell ref="I2050:I2054"/>
    <mergeCell ref="A2035:A2039"/>
    <mergeCell ref="B2035:B2039"/>
    <mergeCell ref="I2035:I2039"/>
    <mergeCell ref="A2040:A2044"/>
    <mergeCell ref="B2040:B2044"/>
    <mergeCell ref="I2040:I2044"/>
    <mergeCell ref="A2025:A2029"/>
    <mergeCell ref="B2025:B2029"/>
    <mergeCell ref="I2025:I2029"/>
    <mergeCell ref="A2030:A2034"/>
    <mergeCell ref="B2030:B2034"/>
    <mergeCell ref="I2030:I2034"/>
    <mergeCell ref="B2080:I2080"/>
    <mergeCell ref="A2081:A2085"/>
    <mergeCell ref="B2081:B2085"/>
    <mergeCell ref="I2081:I2085"/>
    <mergeCell ref="B2086:I2086"/>
    <mergeCell ref="B2087:B2088"/>
    <mergeCell ref="A2065:A2069"/>
    <mergeCell ref="B2065:B2069"/>
    <mergeCell ref="I2065:I2069"/>
    <mergeCell ref="A2070:A2074"/>
    <mergeCell ref="B2070:B2074"/>
    <mergeCell ref="A2075:A2079"/>
    <mergeCell ref="B2075:B2079"/>
    <mergeCell ref="A2055:A2059"/>
    <mergeCell ref="B2055:B2059"/>
    <mergeCell ref="I2055:I2059"/>
    <mergeCell ref="A2060:A2064"/>
    <mergeCell ref="B2060:B2064"/>
    <mergeCell ref="I2060:I2064"/>
    <mergeCell ref="B2114:I2114"/>
    <mergeCell ref="A2115:A2119"/>
    <mergeCell ref="B2115:B2119"/>
    <mergeCell ref="I2115:I2119"/>
    <mergeCell ref="A2120:A2124"/>
    <mergeCell ref="B2120:B2124"/>
    <mergeCell ref="I2120:I2124"/>
    <mergeCell ref="A2104:A2108"/>
    <mergeCell ref="B2104:B2108"/>
    <mergeCell ref="I2104:I2108"/>
    <mergeCell ref="A2109:A2113"/>
    <mergeCell ref="B2109:B2113"/>
    <mergeCell ref="I2109:I2113"/>
    <mergeCell ref="B2092:I2092"/>
    <mergeCell ref="A2093:A2097"/>
    <mergeCell ref="B2093:B2097"/>
    <mergeCell ref="I2093:I2097"/>
    <mergeCell ref="B2098:I2098"/>
    <mergeCell ref="A2099:A2103"/>
    <mergeCell ref="B2099:B2103"/>
    <mergeCell ref="I2099:I2103"/>
    <mergeCell ref="I2150:I2154"/>
    <mergeCell ref="A2155:I2155"/>
    <mergeCell ref="A2156:A2161"/>
    <mergeCell ref="B2156:B2161"/>
    <mergeCell ref="A2162:I2162"/>
    <mergeCell ref="A2163:A2168"/>
    <mergeCell ref="B2163:B2168"/>
    <mergeCell ref="A2140:A2144"/>
    <mergeCell ref="B2140:B2144"/>
    <mergeCell ref="A2145:A2149"/>
    <mergeCell ref="B2145:B2149"/>
    <mergeCell ref="A2150:A2154"/>
    <mergeCell ref="B2150:B2154"/>
    <mergeCell ref="A2125:A2129"/>
    <mergeCell ref="B2125:B2129"/>
    <mergeCell ref="I2125:I2129"/>
    <mergeCell ref="A2130:A2134"/>
    <mergeCell ref="B2130:B2134"/>
    <mergeCell ref="B2135:B2137"/>
    <mergeCell ref="A2199:A2204"/>
    <mergeCell ref="B2199:B2204"/>
    <mergeCell ref="A2205:A2210"/>
    <mergeCell ref="B2205:B2210"/>
    <mergeCell ref="G2205:G2210"/>
    <mergeCell ref="I2205:I2210"/>
    <mergeCell ref="A2187:A2192"/>
    <mergeCell ref="B2187:B2192"/>
    <mergeCell ref="A2193:A2198"/>
    <mergeCell ref="B2193:B2198"/>
    <mergeCell ref="G2193:G2198"/>
    <mergeCell ref="I2193:I2198"/>
    <mergeCell ref="A2169:A2174"/>
    <mergeCell ref="B2169:B2174"/>
    <mergeCell ref="A2175:A2180"/>
    <mergeCell ref="B2175:B2180"/>
    <mergeCell ref="A2181:A2186"/>
    <mergeCell ref="B2181:B2186"/>
    <mergeCell ref="A2235:A2240"/>
    <mergeCell ref="B2235:B2240"/>
    <mergeCell ref="G2235:G2240"/>
    <mergeCell ref="A2241:I2241"/>
    <mergeCell ref="A2242:A2246"/>
    <mergeCell ref="B2242:B2246"/>
    <mergeCell ref="A2223:A2228"/>
    <mergeCell ref="B2223:B2228"/>
    <mergeCell ref="G2223:G2228"/>
    <mergeCell ref="I2223:I2227"/>
    <mergeCell ref="A2229:A2234"/>
    <mergeCell ref="B2229:B2234"/>
    <mergeCell ref="G2229:G2234"/>
    <mergeCell ref="A2211:A2216"/>
    <mergeCell ref="B2211:B2216"/>
    <mergeCell ref="G2211:G2216"/>
    <mergeCell ref="I2211:I2216"/>
    <mergeCell ref="A2217:A2222"/>
    <mergeCell ref="B2217:B2222"/>
    <mergeCell ref="A2267:A2271"/>
    <mergeCell ref="B2267:B2271"/>
    <mergeCell ref="G2267:G2271"/>
    <mergeCell ref="I2267:I2271"/>
    <mergeCell ref="A2272:A2276"/>
    <mergeCell ref="B2272:B2276"/>
    <mergeCell ref="G2272:G2276"/>
    <mergeCell ref="I2272:I2276"/>
    <mergeCell ref="G2257:G2261"/>
    <mergeCell ref="I2257:I2261"/>
    <mergeCell ref="A2262:A2266"/>
    <mergeCell ref="B2262:B2266"/>
    <mergeCell ref="G2262:G2266"/>
    <mergeCell ref="I2262:I2266"/>
    <mergeCell ref="A2247:A2251"/>
    <mergeCell ref="B2247:B2251"/>
    <mergeCell ref="A2252:A2256"/>
    <mergeCell ref="B2252:B2256"/>
    <mergeCell ref="A2257:A2261"/>
    <mergeCell ref="B2257:B2261"/>
    <mergeCell ref="A2297:A2301"/>
    <mergeCell ref="B2297:B2301"/>
    <mergeCell ref="A2302:A2306"/>
    <mergeCell ref="B2302:B2306"/>
    <mergeCell ref="G2302:G2306"/>
    <mergeCell ref="I2302:I2306"/>
    <mergeCell ref="A2287:A2291"/>
    <mergeCell ref="B2287:B2291"/>
    <mergeCell ref="I2287:I2291"/>
    <mergeCell ref="A2292:A2296"/>
    <mergeCell ref="B2292:B2296"/>
    <mergeCell ref="G2292:G2296"/>
    <mergeCell ref="I2292:I2296"/>
    <mergeCell ref="A2277:A2281"/>
    <mergeCell ref="B2277:B2281"/>
    <mergeCell ref="A2282:A2286"/>
    <mergeCell ref="B2282:B2286"/>
    <mergeCell ref="G2282:G2286"/>
    <mergeCell ref="I2282:I2286"/>
    <mergeCell ref="G2327:G2331"/>
    <mergeCell ref="A2332:A2336"/>
    <mergeCell ref="B2332:B2336"/>
    <mergeCell ref="A2337:A2341"/>
    <mergeCell ref="B2337:B2341"/>
    <mergeCell ref="A2342:I2342"/>
    <mergeCell ref="A2317:A2321"/>
    <mergeCell ref="B2317:B2321"/>
    <mergeCell ref="A2322:A2326"/>
    <mergeCell ref="B2322:B2326"/>
    <mergeCell ref="A2327:A2331"/>
    <mergeCell ref="B2327:B2331"/>
    <mergeCell ref="A2307:A2311"/>
    <mergeCell ref="B2307:B2311"/>
    <mergeCell ref="G2307:G2311"/>
    <mergeCell ref="I2307:I2311"/>
    <mergeCell ref="A2312:A2316"/>
    <mergeCell ref="B2312:B2316"/>
    <mergeCell ref="G2312:G2316"/>
    <mergeCell ref="A2373:A2377"/>
    <mergeCell ref="B2373:B2377"/>
    <mergeCell ref="A2378:A2382"/>
    <mergeCell ref="B2378:B2382"/>
    <mergeCell ref="A2383:A2387"/>
    <mergeCell ref="B2383:B2387"/>
    <mergeCell ref="A2358:A2362"/>
    <mergeCell ref="B2358:B2362"/>
    <mergeCell ref="A2363:A2367"/>
    <mergeCell ref="B2363:B2367"/>
    <mergeCell ref="A2368:A2372"/>
    <mergeCell ref="B2368:B2372"/>
    <mergeCell ref="A2343:A2347"/>
    <mergeCell ref="B2343:B2347"/>
    <mergeCell ref="A2348:A2352"/>
    <mergeCell ref="B2348:B2352"/>
    <mergeCell ref="A2353:A2357"/>
    <mergeCell ref="B2353:B2357"/>
    <mergeCell ref="A2419:A2423"/>
    <mergeCell ref="B2419:B2423"/>
    <mergeCell ref="A2424:A2428"/>
    <mergeCell ref="B2424:B2428"/>
    <mergeCell ref="A2429:A2433"/>
    <mergeCell ref="B2429:B2433"/>
    <mergeCell ref="A2403:A2407"/>
    <mergeCell ref="B2403:B2407"/>
    <mergeCell ref="A2408:A2412"/>
    <mergeCell ref="B2408:B2412"/>
    <mergeCell ref="A2413:I2413"/>
    <mergeCell ref="A2414:A2418"/>
    <mergeCell ref="B2414:B2418"/>
    <mergeCell ref="A2388:A2392"/>
    <mergeCell ref="B2388:B2392"/>
    <mergeCell ref="A2393:A2397"/>
    <mergeCell ref="B2393:B2397"/>
    <mergeCell ref="A2398:A2402"/>
    <mergeCell ref="B2398:B2402"/>
    <mergeCell ref="A2464:I2464"/>
    <mergeCell ref="A2465:A2469"/>
    <mergeCell ref="B2465:B2469"/>
    <mergeCell ref="A2470:A2474"/>
    <mergeCell ref="B2470:B2474"/>
    <mergeCell ref="A2475:A2479"/>
    <mergeCell ref="B2475:B2479"/>
    <mergeCell ref="A2449:A2453"/>
    <mergeCell ref="B2449:B2453"/>
    <mergeCell ref="A2454:A2458"/>
    <mergeCell ref="B2454:B2458"/>
    <mergeCell ref="A2459:A2463"/>
    <mergeCell ref="B2459:B2463"/>
    <mergeCell ref="A2434:A2438"/>
    <mergeCell ref="B2434:B2438"/>
    <mergeCell ref="A2439:A2443"/>
    <mergeCell ref="B2439:B2443"/>
    <mergeCell ref="A2444:A2448"/>
    <mergeCell ref="B2444:B2448"/>
    <mergeCell ref="I2505:I2509"/>
    <mergeCell ref="A2510:A2514"/>
    <mergeCell ref="B2510:B2514"/>
    <mergeCell ref="A2515:A2519"/>
    <mergeCell ref="B2515:B2519"/>
    <mergeCell ref="A2520:A2524"/>
    <mergeCell ref="B2520:B2524"/>
    <mergeCell ref="G2520:G2524"/>
    <mergeCell ref="I2520:I2524"/>
    <mergeCell ref="A2495:A2499"/>
    <mergeCell ref="B2495:B2499"/>
    <mergeCell ref="G2495:G2499"/>
    <mergeCell ref="A2500:A2504"/>
    <mergeCell ref="B2500:B2504"/>
    <mergeCell ref="A2505:A2509"/>
    <mergeCell ref="B2505:B2509"/>
    <mergeCell ref="A2480:A2484"/>
    <mergeCell ref="B2480:B2484"/>
    <mergeCell ref="A2485:A2489"/>
    <mergeCell ref="B2485:B2489"/>
    <mergeCell ref="G2485:G2489"/>
    <mergeCell ref="A2490:A2494"/>
    <mergeCell ref="B2490:B2494"/>
    <mergeCell ref="G2490:G2494"/>
    <mergeCell ref="A2541:I2541"/>
    <mergeCell ref="A2542:A2546"/>
    <mergeCell ref="B2542:B2546"/>
    <mergeCell ref="A2547:A2551"/>
    <mergeCell ref="B2547:B2551"/>
    <mergeCell ref="A2552:A2556"/>
    <mergeCell ref="B2552:B2556"/>
    <mergeCell ref="I2532:I2533"/>
    <mergeCell ref="A2534:A2535"/>
    <mergeCell ref="B2534:B2535"/>
    <mergeCell ref="I2534:I2535"/>
    <mergeCell ref="A2536:I2536"/>
    <mergeCell ref="A2537:A2540"/>
    <mergeCell ref="B2537:B2540"/>
    <mergeCell ref="A2525:A2529"/>
    <mergeCell ref="B2525:B2529"/>
    <mergeCell ref="G2525:G2529"/>
    <mergeCell ref="A2530:A2531"/>
    <mergeCell ref="B2530:B2531"/>
    <mergeCell ref="A2532:A2533"/>
    <mergeCell ref="B2532:B2533"/>
    <mergeCell ref="A2577:A2581"/>
    <mergeCell ref="B2577:B2581"/>
    <mergeCell ref="G2577:G2581"/>
    <mergeCell ref="I2577:I2581"/>
    <mergeCell ref="A2582:A2586"/>
    <mergeCell ref="B2582:B2586"/>
    <mergeCell ref="G2582:G2586"/>
    <mergeCell ref="A2567:A2571"/>
    <mergeCell ref="B2567:B2571"/>
    <mergeCell ref="G2567:G2571"/>
    <mergeCell ref="I2567:I2571"/>
    <mergeCell ref="A2572:A2576"/>
    <mergeCell ref="B2572:B2576"/>
    <mergeCell ref="G2572:G2576"/>
    <mergeCell ref="I2572:I2576"/>
    <mergeCell ref="A2557:A2561"/>
    <mergeCell ref="B2557:B2561"/>
    <mergeCell ref="G2557:G2561"/>
    <mergeCell ref="I2557:I2560"/>
    <mergeCell ref="A2562:A2566"/>
    <mergeCell ref="B2562:B2566"/>
    <mergeCell ref="G2562:G2566"/>
    <mergeCell ref="I2562:I2566"/>
    <mergeCell ref="A2607:A2611"/>
    <mergeCell ref="B2607:B2611"/>
    <mergeCell ref="G2607:G2611"/>
    <mergeCell ref="A2612:A2616"/>
    <mergeCell ref="B2612:B2616"/>
    <mergeCell ref="G2612:G2616"/>
    <mergeCell ref="I2592:I2596"/>
    <mergeCell ref="A2597:A2601"/>
    <mergeCell ref="B2597:B2601"/>
    <mergeCell ref="G2597:G2601"/>
    <mergeCell ref="I2597:I2601"/>
    <mergeCell ref="A2602:A2606"/>
    <mergeCell ref="B2602:B2606"/>
    <mergeCell ref="G2602:G2606"/>
    <mergeCell ref="I2602:I2606"/>
    <mergeCell ref="A2587:A2591"/>
    <mergeCell ref="B2587:B2591"/>
    <mergeCell ref="G2587:G2591"/>
    <mergeCell ref="A2592:A2596"/>
    <mergeCell ref="B2592:B2596"/>
    <mergeCell ref="G2592:G2596"/>
    <mergeCell ref="I2633:I2636"/>
    <mergeCell ref="A2637:A2641"/>
    <mergeCell ref="B2637:B2641"/>
    <mergeCell ref="G2637:G2641"/>
    <mergeCell ref="I2637:I2641"/>
    <mergeCell ref="A2642:A2646"/>
    <mergeCell ref="B2642:B2646"/>
    <mergeCell ref="G2642:G2646"/>
    <mergeCell ref="I2642:I2645"/>
    <mergeCell ref="A2627:A2631"/>
    <mergeCell ref="B2627:B2631"/>
    <mergeCell ref="G2627:G2631"/>
    <mergeCell ref="A2632:A2636"/>
    <mergeCell ref="B2632:B2636"/>
    <mergeCell ref="G2632:G2636"/>
    <mergeCell ref="A2617:A2621"/>
    <mergeCell ref="B2617:B2621"/>
    <mergeCell ref="G2617:G2621"/>
    <mergeCell ref="I2617:I2621"/>
    <mergeCell ref="A2622:A2626"/>
    <mergeCell ref="B2622:B2626"/>
    <mergeCell ref="G2622:G2626"/>
    <mergeCell ref="I2663:I2665"/>
    <mergeCell ref="A2667:A2671"/>
    <mergeCell ref="B2667:B2671"/>
    <mergeCell ref="G2667:G2671"/>
    <mergeCell ref="A2672:A2676"/>
    <mergeCell ref="B2672:B2676"/>
    <mergeCell ref="G2672:G2676"/>
    <mergeCell ref="A2657:A2661"/>
    <mergeCell ref="B2657:B2661"/>
    <mergeCell ref="G2657:G2661"/>
    <mergeCell ref="A2662:A2666"/>
    <mergeCell ref="B2662:B2666"/>
    <mergeCell ref="G2662:G2666"/>
    <mergeCell ref="A2647:A2651"/>
    <mergeCell ref="B2647:B2651"/>
    <mergeCell ref="G2647:G2651"/>
    <mergeCell ref="A2652:A2656"/>
    <mergeCell ref="B2652:B2656"/>
    <mergeCell ref="G2652:G2656"/>
    <mergeCell ref="A2697:A2701"/>
    <mergeCell ref="B2697:B2701"/>
    <mergeCell ref="G2697:G2701"/>
    <mergeCell ref="A2702:A2706"/>
    <mergeCell ref="B2702:B2706"/>
    <mergeCell ref="G2702:G2706"/>
    <mergeCell ref="A2687:A2691"/>
    <mergeCell ref="B2687:B2691"/>
    <mergeCell ref="G2687:G2691"/>
    <mergeCell ref="A2692:A2696"/>
    <mergeCell ref="B2692:B2696"/>
    <mergeCell ref="G2692:G2696"/>
    <mergeCell ref="A2677:A2681"/>
    <mergeCell ref="B2677:B2681"/>
    <mergeCell ref="G2677:G2681"/>
    <mergeCell ref="A2682:A2686"/>
    <mergeCell ref="B2682:B2686"/>
    <mergeCell ref="G2682:G2686"/>
    <mergeCell ref="A2727:I2727"/>
    <mergeCell ref="B2728:B2730"/>
    <mergeCell ref="A2731:A2732"/>
    <mergeCell ref="B2731:B2732"/>
    <mergeCell ref="A2736:A2737"/>
    <mergeCell ref="B2736:B2737"/>
    <mergeCell ref="A2717:A2721"/>
    <mergeCell ref="B2717:B2721"/>
    <mergeCell ref="G2717:G2721"/>
    <mergeCell ref="I2718:I2720"/>
    <mergeCell ref="A2722:A2726"/>
    <mergeCell ref="B2722:B2726"/>
    <mergeCell ref="G2722:G2726"/>
    <mergeCell ref="I2722:I2726"/>
    <mergeCell ref="A2707:A2711"/>
    <mergeCell ref="B2707:B2711"/>
    <mergeCell ref="G2707:G2711"/>
    <mergeCell ref="A2712:A2716"/>
    <mergeCell ref="B2712:B2716"/>
    <mergeCell ref="G2712:G2716"/>
    <mergeCell ref="G2748:G2749"/>
    <mergeCell ref="A2750:A2751"/>
    <mergeCell ref="B2750:B2751"/>
    <mergeCell ref="A2752:I2752"/>
    <mergeCell ref="B2753:B2754"/>
    <mergeCell ref="A2755:A2756"/>
    <mergeCell ref="B2755:B2756"/>
    <mergeCell ref="A2744:A2745"/>
    <mergeCell ref="B2744:B2745"/>
    <mergeCell ref="A2746:A2747"/>
    <mergeCell ref="B2746:B2747"/>
    <mergeCell ref="A2748:A2749"/>
    <mergeCell ref="B2748:B2749"/>
    <mergeCell ref="A2738:A2739"/>
    <mergeCell ref="B2738:B2739"/>
    <mergeCell ref="A2740:A2741"/>
    <mergeCell ref="B2740:B2741"/>
    <mergeCell ref="A2742:A2743"/>
    <mergeCell ref="B2742:B2743"/>
    <mergeCell ref="A2778:A2779"/>
    <mergeCell ref="B2778:B2779"/>
    <mergeCell ref="A2781:A2782"/>
    <mergeCell ref="B2781:B2782"/>
    <mergeCell ref="C2781:C2782"/>
    <mergeCell ref="D2781:D2782"/>
    <mergeCell ref="A2769:I2769"/>
    <mergeCell ref="A2770:A2771"/>
    <mergeCell ref="B2770:B2771"/>
    <mergeCell ref="A2772:A2773"/>
    <mergeCell ref="B2772:B2773"/>
    <mergeCell ref="A2777:I2777"/>
    <mergeCell ref="A2759:A2760"/>
    <mergeCell ref="B2759:B2760"/>
    <mergeCell ref="A2762:A2763"/>
    <mergeCell ref="B2762:B2763"/>
    <mergeCell ref="A2765:A2766"/>
    <mergeCell ref="B2765:B2766"/>
    <mergeCell ref="A2790:A2792"/>
    <mergeCell ref="B2790:B2792"/>
    <mergeCell ref="A2793:A2795"/>
    <mergeCell ref="B2793:B2795"/>
    <mergeCell ref="A2796:A2798"/>
    <mergeCell ref="B2796:B2798"/>
    <mergeCell ref="F2783:F2784"/>
    <mergeCell ref="G2783:G2784"/>
    <mergeCell ref="H2783:H2784"/>
    <mergeCell ref="I2783:I2784"/>
    <mergeCell ref="A2785:I2785"/>
    <mergeCell ref="A2786:A2789"/>
    <mergeCell ref="B2786:B2789"/>
    <mergeCell ref="E2781:E2782"/>
    <mergeCell ref="F2781:F2782"/>
    <mergeCell ref="G2781:G2782"/>
    <mergeCell ref="H2781:H2782"/>
    <mergeCell ref="I2781:I2782"/>
    <mergeCell ref="A2783:A2784"/>
    <mergeCell ref="B2783:B2784"/>
    <mergeCell ref="C2783:C2784"/>
    <mergeCell ref="D2783:D2784"/>
    <mergeCell ref="E2783:E2784"/>
    <mergeCell ref="A2827:I2827"/>
    <mergeCell ref="A2828:A2829"/>
    <mergeCell ref="B2828:B2829"/>
    <mergeCell ref="D2832:F2832"/>
    <mergeCell ref="A2834:I2834"/>
    <mergeCell ref="A2835:A2836"/>
    <mergeCell ref="B2835:B2836"/>
    <mergeCell ref="A2808:A2809"/>
    <mergeCell ref="B2808:B2809"/>
    <mergeCell ref="A2814:A2816"/>
    <mergeCell ref="B2814:B2816"/>
    <mergeCell ref="A2819:I2819"/>
    <mergeCell ref="A2820:A2821"/>
    <mergeCell ref="B2820:B2821"/>
    <mergeCell ref="A2799:A2801"/>
    <mergeCell ref="B2799:B2801"/>
    <mergeCell ref="A2802:A2804"/>
    <mergeCell ref="B2802:B2804"/>
    <mergeCell ref="G2803:G2804"/>
    <mergeCell ref="A2805:A2807"/>
    <mergeCell ref="B2805:B2807"/>
    <mergeCell ref="A2890:I2890"/>
    <mergeCell ref="A2891:A2892"/>
    <mergeCell ref="B2891:B2892"/>
    <mergeCell ref="A2893:A2894"/>
    <mergeCell ref="B2893:B2894"/>
    <mergeCell ref="A2895:A2896"/>
    <mergeCell ref="B2895:B2896"/>
    <mergeCell ref="A2884:A2885"/>
    <mergeCell ref="B2884:B2885"/>
    <mergeCell ref="A2886:A2887"/>
    <mergeCell ref="B2886:B2887"/>
    <mergeCell ref="A2888:A2889"/>
    <mergeCell ref="B2888:B2889"/>
    <mergeCell ref="A2842:I2842"/>
    <mergeCell ref="A2843:A2844"/>
    <mergeCell ref="B2843:B2844"/>
    <mergeCell ref="A2850:I2850"/>
    <mergeCell ref="A2851:A2853"/>
    <mergeCell ref="B2851:B2853"/>
    <mergeCell ref="A2918:I2918"/>
    <mergeCell ref="A2919:A2921"/>
    <mergeCell ref="B2919:B2921"/>
    <mergeCell ref="A2922:A2924"/>
    <mergeCell ref="B2922:B2924"/>
    <mergeCell ref="A2925:A2927"/>
    <mergeCell ref="B2925:B2927"/>
    <mergeCell ref="A2909:I2909"/>
    <mergeCell ref="A2910:A2911"/>
    <mergeCell ref="B2910:B2911"/>
    <mergeCell ref="A2912:A2913"/>
    <mergeCell ref="B2912:B2913"/>
    <mergeCell ref="A2914:A2915"/>
    <mergeCell ref="B2914:B2915"/>
    <mergeCell ref="A2900:I2900"/>
    <mergeCell ref="A2901:A2902"/>
    <mergeCell ref="B2901:B2902"/>
    <mergeCell ref="A2903:A2904"/>
    <mergeCell ref="B2903:B2904"/>
    <mergeCell ref="A2905:A2906"/>
    <mergeCell ref="B2905:B2906"/>
    <mergeCell ref="A2943:A2945"/>
    <mergeCell ref="B2943:B2945"/>
    <mergeCell ref="A2946:A2948"/>
    <mergeCell ref="B2946:B2948"/>
    <mergeCell ref="G2946:G2948"/>
    <mergeCell ref="A2949:A2951"/>
    <mergeCell ref="B2949:B2951"/>
    <mergeCell ref="A2937:A2939"/>
    <mergeCell ref="B2937:B2939"/>
    <mergeCell ref="G2937:G2939"/>
    <mergeCell ref="A2940:A2942"/>
    <mergeCell ref="B2940:B2942"/>
    <mergeCell ref="G2940:G2942"/>
    <mergeCell ref="A2928:A2930"/>
    <mergeCell ref="B2928:B2930"/>
    <mergeCell ref="G2928:G2930"/>
    <mergeCell ref="A2931:A2933"/>
    <mergeCell ref="B2931:B2933"/>
    <mergeCell ref="A2934:A2936"/>
    <mergeCell ref="B2934:B2936"/>
    <mergeCell ref="G2934:G2936"/>
    <mergeCell ref="A2968:A2972"/>
    <mergeCell ref="B2968:B2972"/>
    <mergeCell ref="A2973:A2977"/>
    <mergeCell ref="B2973:B2977"/>
    <mergeCell ref="A2978:A2982"/>
    <mergeCell ref="B2978:B2982"/>
    <mergeCell ref="G2958:G2960"/>
    <mergeCell ref="I2958:I2960"/>
    <mergeCell ref="A2961:I2961"/>
    <mergeCell ref="A2962:A2966"/>
    <mergeCell ref="B2962:B2966"/>
    <mergeCell ref="A2967:I2967"/>
    <mergeCell ref="A2952:A2954"/>
    <mergeCell ref="B2952:B2954"/>
    <mergeCell ref="A2955:A2957"/>
    <mergeCell ref="B2955:B2957"/>
    <mergeCell ref="A2958:A2960"/>
    <mergeCell ref="B2958:B2960"/>
    <mergeCell ref="A3004:A3008"/>
    <mergeCell ref="B3004:B3008"/>
    <mergeCell ref="A3009:A3013"/>
    <mergeCell ref="B3009:B3013"/>
    <mergeCell ref="G3009:G3013"/>
    <mergeCell ref="I3009:I3013"/>
    <mergeCell ref="A2993:I2993"/>
    <mergeCell ref="A2994:A2998"/>
    <mergeCell ref="B2994:B2998"/>
    <mergeCell ref="G2994:G2998"/>
    <mergeCell ref="A2999:A3003"/>
    <mergeCell ref="B2999:B3003"/>
    <mergeCell ref="G2978:G2982"/>
    <mergeCell ref="A2983:A2987"/>
    <mergeCell ref="B2983:B2987"/>
    <mergeCell ref="G2983:G2987"/>
    <mergeCell ref="I2983:I2987"/>
    <mergeCell ref="A2988:A2992"/>
    <mergeCell ref="B2988:B2992"/>
    <mergeCell ref="G2988:G2992"/>
    <mergeCell ref="I2988:I2992"/>
    <mergeCell ref="A3034:A3038"/>
    <mergeCell ref="B3034:B3038"/>
    <mergeCell ref="G3034:G3038"/>
    <mergeCell ref="I3034:I3038"/>
    <mergeCell ref="A3039:A3043"/>
    <mergeCell ref="B3039:B3043"/>
    <mergeCell ref="G3039:G3043"/>
    <mergeCell ref="I3039:I3043"/>
    <mergeCell ref="A3024:A3028"/>
    <mergeCell ref="B3024:B3028"/>
    <mergeCell ref="G3024:G3028"/>
    <mergeCell ref="I3024:I3028"/>
    <mergeCell ref="A3029:A3033"/>
    <mergeCell ref="B3029:B3033"/>
    <mergeCell ref="G3029:G3033"/>
    <mergeCell ref="I3029:I3033"/>
    <mergeCell ref="A3014:A3018"/>
    <mergeCell ref="B3014:B3018"/>
    <mergeCell ref="G3014:G3018"/>
    <mergeCell ref="I3014:I3018"/>
    <mergeCell ref="A3019:A3023"/>
    <mergeCell ref="B3019:B3023"/>
    <mergeCell ref="G3019:G3023"/>
    <mergeCell ref="I3019:I3023"/>
    <mergeCell ref="A3065:A3069"/>
    <mergeCell ref="B3065:B3069"/>
    <mergeCell ref="G3065:G3069"/>
    <mergeCell ref="I3065:I3069"/>
    <mergeCell ref="A3070:A3074"/>
    <mergeCell ref="B3070:B3074"/>
    <mergeCell ref="G3070:G3074"/>
    <mergeCell ref="I3070:I3074"/>
    <mergeCell ref="A3055:A3059"/>
    <mergeCell ref="B3055:B3059"/>
    <mergeCell ref="G3055:G3059"/>
    <mergeCell ref="I3055:I3059"/>
    <mergeCell ref="A3060:A3064"/>
    <mergeCell ref="B3060:B3064"/>
    <mergeCell ref="G3060:G3064"/>
    <mergeCell ref="I3060:I3064"/>
    <mergeCell ref="A3044:A3048"/>
    <mergeCell ref="B3044:B3048"/>
    <mergeCell ref="G3044:G3048"/>
    <mergeCell ref="I3044:I3048"/>
    <mergeCell ref="A3049:I3049"/>
    <mergeCell ref="A3050:A3054"/>
    <mergeCell ref="B3050:B3054"/>
    <mergeCell ref="G3050:G3054"/>
    <mergeCell ref="I3050:I3054"/>
    <mergeCell ref="A3095:A3099"/>
    <mergeCell ref="B3095:B3099"/>
    <mergeCell ref="G3095:G3099"/>
    <mergeCell ref="I3095:I3099"/>
    <mergeCell ref="A3100:A3104"/>
    <mergeCell ref="B3100:B3104"/>
    <mergeCell ref="G3100:G3104"/>
    <mergeCell ref="I3100:I3104"/>
    <mergeCell ref="A3085:A3089"/>
    <mergeCell ref="B3085:B3089"/>
    <mergeCell ref="G3085:G3089"/>
    <mergeCell ref="I3085:I3089"/>
    <mergeCell ref="A3090:A3094"/>
    <mergeCell ref="B3090:B3094"/>
    <mergeCell ref="G3090:G3094"/>
    <mergeCell ref="I3090:I3094"/>
    <mergeCell ref="A3075:A3079"/>
    <mergeCell ref="B3075:B3079"/>
    <mergeCell ref="G3075:G3079"/>
    <mergeCell ref="I3075:I3079"/>
    <mergeCell ref="A3080:A3084"/>
    <mergeCell ref="B3080:B3084"/>
    <mergeCell ref="G3080:G3084"/>
    <mergeCell ref="I3080:I3084"/>
    <mergeCell ref="A3125:A3129"/>
    <mergeCell ref="B3125:B3129"/>
    <mergeCell ref="G3125:G3129"/>
    <mergeCell ref="I3125:I3129"/>
    <mergeCell ref="A3130:A3134"/>
    <mergeCell ref="B3130:B3134"/>
    <mergeCell ref="G3130:G3134"/>
    <mergeCell ref="I3130:I3134"/>
    <mergeCell ref="A3115:A3119"/>
    <mergeCell ref="B3115:B3119"/>
    <mergeCell ref="G3115:G3119"/>
    <mergeCell ref="I3115:I3119"/>
    <mergeCell ref="A3120:A3124"/>
    <mergeCell ref="B3120:B3124"/>
    <mergeCell ref="G3120:G3124"/>
    <mergeCell ref="I3120:I3124"/>
    <mergeCell ref="A3105:A3109"/>
    <mergeCell ref="B3105:B3109"/>
    <mergeCell ref="G3105:G3109"/>
    <mergeCell ref="I3105:I3109"/>
    <mergeCell ref="A3110:A3114"/>
    <mergeCell ref="B3110:B3114"/>
    <mergeCell ref="G3110:G3114"/>
    <mergeCell ref="I3110:I3114"/>
    <mergeCell ref="A3155:A3159"/>
    <mergeCell ref="B3155:B3159"/>
    <mergeCell ref="G3155:G3159"/>
    <mergeCell ref="I3155:I3159"/>
    <mergeCell ref="A3160:I3160"/>
    <mergeCell ref="A3161:A3165"/>
    <mergeCell ref="B3161:B3165"/>
    <mergeCell ref="A3145:A3149"/>
    <mergeCell ref="B3145:B3149"/>
    <mergeCell ref="G3145:G3149"/>
    <mergeCell ref="I3145:I3149"/>
    <mergeCell ref="A3150:A3154"/>
    <mergeCell ref="B3150:B3154"/>
    <mergeCell ref="G3150:G3154"/>
    <mergeCell ref="I3150:I3154"/>
    <mergeCell ref="A3135:A3139"/>
    <mergeCell ref="B3135:B3139"/>
    <mergeCell ref="G3135:G3139"/>
    <mergeCell ref="I3135:I3139"/>
    <mergeCell ref="A3140:A3144"/>
    <mergeCell ref="B3140:B3144"/>
    <mergeCell ref="G3140:G3144"/>
    <mergeCell ref="I3140:I3144"/>
    <mergeCell ref="A3191:I3191"/>
    <mergeCell ref="A3192:A3194"/>
    <mergeCell ref="B3192:B3194"/>
    <mergeCell ref="A3195:I3195"/>
    <mergeCell ref="A3196:A3198"/>
    <mergeCell ref="B3196:B3198"/>
    <mergeCell ref="A3181:A3185"/>
    <mergeCell ref="B3181:B3185"/>
    <mergeCell ref="G3181:G3185"/>
    <mergeCell ref="I3181:I3185"/>
    <mergeCell ref="A3186:A3190"/>
    <mergeCell ref="B3186:B3190"/>
    <mergeCell ref="G3186:G3190"/>
    <mergeCell ref="I3186:I3190"/>
    <mergeCell ref="A3166:A3170"/>
    <mergeCell ref="B3166:B3170"/>
    <mergeCell ref="I3166:I3170"/>
    <mergeCell ref="A3171:A3175"/>
    <mergeCell ref="B3171:B3175"/>
    <mergeCell ref="A3176:A3180"/>
    <mergeCell ref="B3176:B3180"/>
    <mergeCell ref="G3176:G3180"/>
    <mergeCell ref="I3176:I3180"/>
    <mergeCell ref="A3217:A3219"/>
    <mergeCell ref="B3217:B3219"/>
    <mergeCell ref="A3220:A3222"/>
    <mergeCell ref="B3220:B3222"/>
    <mergeCell ref="A3223:A3225"/>
    <mergeCell ref="B3223:B3225"/>
    <mergeCell ref="A3208:A3210"/>
    <mergeCell ref="B3208:B3210"/>
    <mergeCell ref="A3211:A3213"/>
    <mergeCell ref="B3211:B3213"/>
    <mergeCell ref="A3214:A3216"/>
    <mergeCell ref="B3214:B3216"/>
    <mergeCell ref="A3199:A3201"/>
    <mergeCell ref="B3199:B3201"/>
    <mergeCell ref="A3202:A3204"/>
    <mergeCell ref="B3202:B3204"/>
    <mergeCell ref="A3205:A3207"/>
    <mergeCell ref="B3205:B3207"/>
    <mergeCell ref="A3251:A3255"/>
    <mergeCell ref="B3251:B3255"/>
    <mergeCell ref="G3251:G3255"/>
    <mergeCell ref="I3251:I3255"/>
    <mergeCell ref="A3256:A3260"/>
    <mergeCell ref="B3256:B3260"/>
    <mergeCell ref="G3256:G3260"/>
    <mergeCell ref="I3256:I3260"/>
    <mergeCell ref="A3236:A3240"/>
    <mergeCell ref="B3236:B3240"/>
    <mergeCell ref="A3241:A3245"/>
    <mergeCell ref="B3241:B3245"/>
    <mergeCell ref="A3246:A3250"/>
    <mergeCell ref="B3246:B3250"/>
    <mergeCell ref="A3226:A3228"/>
    <mergeCell ref="B3226:B3228"/>
    <mergeCell ref="A3229:I3229"/>
    <mergeCell ref="A3230:A3234"/>
    <mergeCell ref="B3230:B3234"/>
    <mergeCell ref="A3235:I3235"/>
    <mergeCell ref="G3282:G3286"/>
    <mergeCell ref="I3282:I3286"/>
    <mergeCell ref="A3287:A3291"/>
    <mergeCell ref="B3287:B3291"/>
    <mergeCell ref="G3287:G3291"/>
    <mergeCell ref="I3287:I3291"/>
    <mergeCell ref="A3272:A3276"/>
    <mergeCell ref="B3272:B3276"/>
    <mergeCell ref="A3277:A3281"/>
    <mergeCell ref="B3277:B3281"/>
    <mergeCell ref="A3282:A3286"/>
    <mergeCell ref="B3282:B3286"/>
    <mergeCell ref="A3261:A3265"/>
    <mergeCell ref="B3261:B3265"/>
    <mergeCell ref="G3261:G3265"/>
    <mergeCell ref="I3261:I3265"/>
    <mergeCell ref="A3266:I3266"/>
    <mergeCell ref="A3267:A3271"/>
    <mergeCell ref="B3267:B3271"/>
    <mergeCell ref="A3323:I3323"/>
    <mergeCell ref="A3324:A3328"/>
    <mergeCell ref="B3324:B3328"/>
    <mergeCell ref="A3329:A3333"/>
    <mergeCell ref="B3329:B3333"/>
    <mergeCell ref="A3334:A3338"/>
    <mergeCell ref="B3334:B3338"/>
    <mergeCell ref="A3308:A3312"/>
    <mergeCell ref="B3308:B3312"/>
    <mergeCell ref="G3308:G3312"/>
    <mergeCell ref="I3308:I3312"/>
    <mergeCell ref="A3313:A3317"/>
    <mergeCell ref="B3313:B3317"/>
    <mergeCell ref="G3313:G3317"/>
    <mergeCell ref="I3313:I3317"/>
    <mergeCell ref="A3292:I3292"/>
    <mergeCell ref="A3293:A3297"/>
    <mergeCell ref="B3293:B3297"/>
    <mergeCell ref="A3298:A3302"/>
    <mergeCell ref="B3298:B3302"/>
    <mergeCell ref="A3303:A3307"/>
    <mergeCell ref="B3303:B3307"/>
    <mergeCell ref="A3365:A3369"/>
    <mergeCell ref="B3365:B3369"/>
    <mergeCell ref="I3365:I3369"/>
    <mergeCell ref="A3370:A3374"/>
    <mergeCell ref="B3370:B3374"/>
    <mergeCell ref="A3375:A3379"/>
    <mergeCell ref="B3375:B3379"/>
    <mergeCell ref="A3349:I3349"/>
    <mergeCell ref="A3350:A3354"/>
    <mergeCell ref="B3350:B3354"/>
    <mergeCell ref="A3355:A3359"/>
    <mergeCell ref="B3355:B3359"/>
    <mergeCell ref="A3360:A3364"/>
    <mergeCell ref="B3360:B3364"/>
    <mergeCell ref="A3339:A3343"/>
    <mergeCell ref="B3339:B3343"/>
    <mergeCell ref="G3339:G3343"/>
    <mergeCell ref="I3339:I3343"/>
    <mergeCell ref="A3344:A3348"/>
    <mergeCell ref="B3344:B3348"/>
    <mergeCell ref="G3344:G3348"/>
    <mergeCell ref="I3344:I3348"/>
    <mergeCell ref="A3415:I3415"/>
    <mergeCell ref="A3416:A3417"/>
    <mergeCell ref="B3416:B3417"/>
    <mergeCell ref="A3458:A3462"/>
    <mergeCell ref="B3458:B3462"/>
    <mergeCell ref="A3388:A3389"/>
    <mergeCell ref="B3388:B3389"/>
    <mergeCell ref="A3401:I3401"/>
    <mergeCell ref="A3402:A3403"/>
    <mergeCell ref="B3402:B3403"/>
    <mergeCell ref="A3404:A3405"/>
    <mergeCell ref="B3404:B3405"/>
    <mergeCell ref="A3380:I3380"/>
    <mergeCell ref="A3381:A3384"/>
    <mergeCell ref="B3381:B3384"/>
    <mergeCell ref="A3385:I3385"/>
    <mergeCell ref="A3386:A3387"/>
    <mergeCell ref="B3386:B3387"/>
  </mergeCells>
  <pageMargins left="0" right="0" top="0" bottom="0" header="0.31496062992125984" footer="0.31496062992125984"/>
  <pageSetup paperSize="9" scale="7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отчет</vt:lpstr>
      <vt:lpstr>Лист1</vt:lpstr>
      <vt:lpstr>Лист2</vt:lpstr>
      <vt:lpstr>отчет!Область_печати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Монахова И.В.</cp:lastModifiedBy>
  <cp:lastPrinted>2018-03-15T08:20:19Z</cp:lastPrinted>
  <dcterms:created xsi:type="dcterms:W3CDTF">1996-10-08T23:32:33Z</dcterms:created>
  <dcterms:modified xsi:type="dcterms:W3CDTF">2018-07-24T11:23:54Z</dcterms:modified>
</cp:coreProperties>
</file>